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3256" windowHeight="12456"/>
  </bookViews>
  <sheets>
    <sheet name="Data" sheetId="2" r:id="rId1"/>
    <sheet name="KEY" sheetId="3" r:id="rId2"/>
    <sheet name="Popln Data" sheetId="4" r:id="rId3"/>
    <sheet name="Notes" sheetId="5" r:id="rId4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246" i="2"/>
  <c r="U210" l="1"/>
  <c r="T210"/>
  <c r="R210"/>
  <c r="P8" i="4"/>
  <c r="O8"/>
  <c r="N8"/>
  <c r="BQ240" i="2" l="1"/>
  <c r="BQ239"/>
  <c r="BQ238"/>
  <c r="BQ237"/>
  <c r="BQ236"/>
  <c r="BQ235"/>
  <c r="BQ234"/>
  <c r="BQ233"/>
  <c r="BQ232"/>
  <c r="BQ231"/>
  <c r="BQ230"/>
  <c r="BQ229"/>
  <c r="BQ228"/>
  <c r="BQ227"/>
  <c r="BQ225"/>
  <c r="BQ224"/>
  <c r="BQ223"/>
  <c r="BQ222"/>
  <c r="BQ221"/>
  <c r="BQ220"/>
  <c r="BQ219"/>
  <c r="BQ218"/>
  <c r="BQ217"/>
  <c r="BQ216"/>
  <c r="BQ215"/>
  <c r="BQ214"/>
  <c r="BQ213"/>
  <c r="BQ212"/>
  <c r="BQ211"/>
  <c r="BQ210"/>
  <c r="BQ209"/>
  <c r="BQ208"/>
  <c r="BQ207"/>
  <c r="BQ206"/>
  <c r="S246" l="1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Q246"/>
  <c r="I6" i="4"/>
  <c r="H6"/>
  <c r="J8"/>
  <c r="I8"/>
  <c r="H8"/>
  <c r="J222"/>
  <c r="I222"/>
  <c r="H222"/>
  <c r="J221"/>
  <c r="I221"/>
  <c r="H221"/>
  <c r="J220"/>
  <c r="I220"/>
  <c r="H220"/>
  <c r="J219"/>
  <c r="I219"/>
  <c r="H219"/>
  <c r="J218"/>
  <c r="I218"/>
  <c r="H218"/>
  <c r="J217"/>
  <c r="I217"/>
  <c r="H217"/>
  <c r="J216"/>
  <c r="I216"/>
  <c r="H216"/>
  <c r="J215"/>
  <c r="I215"/>
  <c r="H215"/>
  <c r="J214"/>
  <c r="I214"/>
  <c r="H214"/>
  <c r="J213"/>
  <c r="I213"/>
  <c r="H213"/>
  <c r="J212"/>
  <c r="I212"/>
  <c r="H212"/>
  <c r="J211"/>
  <c r="I211"/>
  <c r="H211"/>
  <c r="J210"/>
  <c r="I210"/>
  <c r="H210"/>
  <c r="J209"/>
  <c r="I209"/>
  <c r="H209"/>
  <c r="J208"/>
  <c r="I208"/>
  <c r="H208"/>
  <c r="J207"/>
  <c r="I207"/>
  <c r="H207"/>
  <c r="J206"/>
  <c r="I206"/>
  <c r="H206"/>
  <c r="J205"/>
  <c r="I205"/>
  <c r="H205"/>
  <c r="J204"/>
  <c r="I204"/>
  <c r="H204"/>
  <c r="J203"/>
  <c r="I203"/>
  <c r="H203"/>
  <c r="J201"/>
  <c r="I201"/>
  <c r="H201"/>
  <c r="J200"/>
  <c r="I200"/>
  <c r="H200"/>
  <c r="J199"/>
  <c r="I199"/>
  <c r="H199"/>
  <c r="J198"/>
  <c r="I198"/>
  <c r="H198"/>
  <c r="J197"/>
  <c r="I197"/>
  <c r="H197"/>
  <c r="J196"/>
  <c r="I196"/>
  <c r="H196"/>
  <c r="J195"/>
  <c r="I195"/>
  <c r="H195"/>
  <c r="J194"/>
  <c r="I194"/>
  <c r="H194"/>
  <c r="J193"/>
  <c r="I193"/>
  <c r="H193"/>
  <c r="J192"/>
  <c r="I192"/>
  <c r="H192"/>
  <c r="J191"/>
  <c r="I191"/>
  <c r="H191"/>
  <c r="J190"/>
  <c r="I190"/>
  <c r="H190"/>
  <c r="J189"/>
  <c r="I189"/>
  <c r="H189"/>
  <c r="J188"/>
  <c r="I188"/>
  <c r="H188"/>
  <c r="J187"/>
  <c r="I187"/>
  <c r="H187"/>
  <c r="J186"/>
  <c r="I186"/>
  <c r="H186"/>
  <c r="J185"/>
  <c r="I185"/>
  <c r="H185"/>
  <c r="J184"/>
  <c r="I184"/>
  <c r="H184"/>
  <c r="J183"/>
  <c r="I183"/>
  <c r="H183"/>
  <c r="J182"/>
  <c r="I182"/>
  <c r="H182"/>
  <c r="J181"/>
  <c r="I181"/>
  <c r="H181"/>
  <c r="J180"/>
  <c r="I180"/>
  <c r="H180"/>
  <c r="J179"/>
  <c r="I179"/>
  <c r="H179"/>
  <c r="J178"/>
  <c r="I178"/>
  <c r="H178"/>
  <c r="I177"/>
  <c r="H177"/>
  <c r="J176"/>
  <c r="I176"/>
  <c r="H176"/>
  <c r="J175"/>
  <c r="I175"/>
  <c r="H175"/>
  <c r="J174"/>
  <c r="I174"/>
  <c r="H174"/>
  <c r="J173"/>
  <c r="I173"/>
  <c r="H173"/>
  <c r="J172"/>
  <c r="I172"/>
  <c r="H172"/>
  <c r="J171"/>
  <c r="I171"/>
  <c r="H171"/>
  <c r="J170"/>
  <c r="I170"/>
  <c r="H170"/>
  <c r="J169"/>
  <c r="I169"/>
  <c r="H169"/>
  <c r="J168"/>
  <c r="I168"/>
  <c r="H168"/>
  <c r="J167"/>
  <c r="I167"/>
  <c r="H167"/>
  <c r="J166"/>
  <c r="I166"/>
  <c r="H166"/>
  <c r="J165"/>
  <c r="I165"/>
  <c r="H165"/>
  <c r="J164"/>
  <c r="I164"/>
  <c r="H164"/>
  <c r="J163"/>
  <c r="I163"/>
  <c r="H163"/>
  <c r="J162"/>
  <c r="I162"/>
  <c r="H162"/>
  <c r="J161"/>
  <c r="I161"/>
  <c r="H161"/>
  <c r="J160"/>
  <c r="I160"/>
  <c r="H160"/>
  <c r="J159"/>
  <c r="I159"/>
  <c r="H159"/>
  <c r="J158"/>
  <c r="I158"/>
  <c r="H158"/>
  <c r="J157"/>
  <c r="I157"/>
  <c r="H157"/>
  <c r="J156"/>
  <c r="I156"/>
  <c r="H156"/>
  <c r="J155"/>
  <c r="I155"/>
  <c r="H155"/>
  <c r="J154"/>
  <c r="I154"/>
  <c r="H154"/>
  <c r="J153"/>
  <c r="I153"/>
  <c r="H153"/>
  <c r="J152"/>
  <c r="I152"/>
  <c r="H152"/>
  <c r="J151"/>
  <c r="I151"/>
  <c r="H151"/>
  <c r="J150"/>
  <c r="I150"/>
  <c r="H150"/>
  <c r="J149"/>
  <c r="I149"/>
  <c r="H149"/>
  <c r="J148"/>
  <c r="I148"/>
  <c r="H148"/>
  <c r="J147"/>
  <c r="I147"/>
  <c r="H147"/>
  <c r="J146"/>
  <c r="I146"/>
  <c r="H146"/>
  <c r="J145"/>
  <c r="I145"/>
  <c r="H145"/>
  <c r="J144"/>
  <c r="I144"/>
  <c r="H144"/>
  <c r="J143"/>
  <c r="I143"/>
  <c r="H143"/>
  <c r="J142"/>
  <c r="I142"/>
  <c r="H142"/>
  <c r="J141"/>
  <c r="I141"/>
  <c r="H141"/>
  <c r="J140"/>
  <c r="I140"/>
  <c r="H140"/>
  <c r="J139"/>
  <c r="I139"/>
  <c r="H139"/>
  <c r="J138"/>
  <c r="I138"/>
  <c r="H138"/>
  <c r="J137"/>
  <c r="I137"/>
  <c r="H137"/>
  <c r="J136"/>
  <c r="I136"/>
  <c r="H136"/>
  <c r="J135"/>
  <c r="I135"/>
  <c r="H135"/>
  <c r="J134"/>
  <c r="I134"/>
  <c r="H134"/>
  <c r="J133"/>
  <c r="I133"/>
  <c r="H133"/>
  <c r="J132"/>
  <c r="I132"/>
  <c r="H132"/>
  <c r="J131"/>
  <c r="I131"/>
  <c r="H131"/>
  <c r="J130"/>
  <c r="I130"/>
  <c r="H130"/>
  <c r="J129"/>
  <c r="I129"/>
  <c r="H129"/>
  <c r="J128"/>
  <c r="I128"/>
  <c r="H128"/>
  <c r="J127"/>
  <c r="I127"/>
  <c r="H127"/>
  <c r="J126"/>
  <c r="I126"/>
  <c r="H126"/>
  <c r="J125"/>
  <c r="I125"/>
  <c r="H125"/>
  <c r="J124"/>
  <c r="I124"/>
  <c r="H124"/>
  <c r="J123"/>
  <c r="I123"/>
  <c r="H123"/>
  <c r="J122"/>
  <c r="I122"/>
  <c r="H122"/>
  <c r="J121"/>
  <c r="I121"/>
  <c r="H121"/>
  <c r="J120"/>
  <c r="I120"/>
  <c r="H120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77"/>
  <c r="I77"/>
  <c r="H77"/>
  <c r="J76"/>
  <c r="I76"/>
  <c r="H76"/>
  <c r="J75"/>
  <c r="I75"/>
  <c r="H75"/>
  <c r="J74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H62"/>
  <c r="H61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J48"/>
  <c r="I48"/>
  <c r="H48"/>
  <c r="J47"/>
  <c r="I47"/>
  <c r="H47"/>
  <c r="I46"/>
  <c r="H46"/>
  <c r="J45"/>
  <c r="I45"/>
  <c r="H45"/>
  <c r="I44"/>
  <c r="H44"/>
  <c r="I43"/>
  <c r="H43"/>
  <c r="J42"/>
  <c r="I42"/>
  <c r="H42"/>
  <c r="J41"/>
  <c r="I41"/>
  <c r="H41"/>
  <c r="I40"/>
  <c r="H40"/>
  <c r="J39"/>
  <c r="I39"/>
  <c r="H39"/>
  <c r="I38"/>
  <c r="H38"/>
  <c r="I37"/>
  <c r="H37"/>
  <c r="J36"/>
  <c r="I36"/>
  <c r="H36"/>
  <c r="I35"/>
  <c r="H35"/>
  <c r="J34"/>
  <c r="I34"/>
  <c r="H34"/>
  <c r="I33"/>
  <c r="H33"/>
  <c r="J32"/>
  <c r="I32"/>
  <c r="H32"/>
  <c r="I31"/>
  <c r="H31"/>
  <c r="J30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I9"/>
  <c r="H9"/>
  <c r="N7"/>
  <c r="Q7" s="1"/>
  <c r="M73" l="1"/>
  <c r="M69"/>
  <c r="M54"/>
  <c r="M50"/>
  <c r="M28"/>
  <c r="M24"/>
  <c r="M218"/>
  <c r="M186"/>
  <c r="M177"/>
  <c r="M174"/>
  <c r="M158"/>
  <c r="M142"/>
  <c r="M126"/>
  <c r="M110"/>
  <c r="M94"/>
  <c r="M78"/>
  <c r="M17"/>
  <c r="L68"/>
  <c r="L49"/>
  <c r="L23"/>
  <c r="L214"/>
  <c r="L198"/>
  <c r="L182"/>
  <c r="L169"/>
  <c r="L165"/>
  <c r="L161"/>
  <c r="L153"/>
  <c r="L149"/>
  <c r="L145"/>
  <c r="L133"/>
  <c r="L129"/>
  <c r="L117"/>
  <c r="L113"/>
  <c r="L101"/>
  <c r="L97"/>
  <c r="L85"/>
  <c r="L81"/>
  <c r="L41"/>
  <c r="L32"/>
  <c r="H7"/>
  <c r="M48"/>
  <c r="L47"/>
  <c r="M47"/>
  <c r="L45"/>
  <c r="K42"/>
  <c r="L42"/>
  <c r="L39"/>
  <c r="M39"/>
  <c r="K36"/>
  <c r="M36"/>
  <c r="L36"/>
  <c r="K34"/>
  <c r="L34"/>
  <c r="L30"/>
  <c r="M30"/>
  <c r="K218"/>
  <c r="K186"/>
  <c r="K177"/>
  <c r="K174"/>
  <c r="K173"/>
  <c r="K169"/>
  <c r="K166"/>
  <c r="K165"/>
  <c r="K161"/>
  <c r="K158"/>
  <c r="K157"/>
  <c r="K153"/>
  <c r="K150"/>
  <c r="K149"/>
  <c r="K145"/>
  <c r="K142"/>
  <c r="K141"/>
  <c r="K137"/>
  <c r="K134"/>
  <c r="K133"/>
  <c r="K129"/>
  <c r="K126"/>
  <c r="K125"/>
  <c r="K121"/>
  <c r="K118"/>
  <c r="K117"/>
  <c r="K110"/>
  <c r="K109"/>
  <c r="K102"/>
  <c r="K101"/>
  <c r="K94"/>
  <c r="K93"/>
  <c r="K86"/>
  <c r="K85"/>
  <c r="K78"/>
  <c r="K77"/>
  <c r="K70"/>
  <c r="K69"/>
  <c r="K59"/>
  <c r="K58"/>
  <c r="K51"/>
  <c r="K50"/>
  <c r="K37"/>
  <c r="K35"/>
  <c r="K30"/>
  <c r="K27"/>
  <c r="K26"/>
  <c r="K19"/>
  <c r="K18"/>
  <c r="K11"/>
  <c r="K10"/>
  <c r="M222"/>
  <c r="L222"/>
  <c r="M220"/>
  <c r="L218"/>
  <c r="M216"/>
  <c r="M214"/>
  <c r="M212"/>
  <c r="L210"/>
  <c r="M210"/>
  <c r="M208"/>
  <c r="M206"/>
  <c r="L206"/>
  <c r="M204"/>
  <c r="M200"/>
  <c r="M198"/>
  <c r="M196"/>
  <c r="L194"/>
  <c r="M194"/>
  <c r="M192"/>
  <c r="M190"/>
  <c r="L190"/>
  <c r="M188"/>
  <c r="L186"/>
  <c r="M184"/>
  <c r="M182"/>
  <c r="M180"/>
  <c r="L178"/>
  <c r="M178"/>
  <c r="L177"/>
  <c r="L174"/>
  <c r="M173"/>
  <c r="L170"/>
  <c r="M169"/>
  <c r="L166"/>
  <c r="M165"/>
  <c r="L162"/>
  <c r="M161"/>
  <c r="L158"/>
  <c r="M157"/>
  <c r="L154"/>
  <c r="M153"/>
  <c r="L150"/>
  <c r="M149"/>
  <c r="L146"/>
  <c r="M145"/>
  <c r="L142"/>
  <c r="M141"/>
  <c r="L138"/>
  <c r="M137"/>
  <c r="L134"/>
  <c r="M133"/>
  <c r="L130"/>
  <c r="M129"/>
  <c r="L126"/>
  <c r="M125"/>
  <c r="L122"/>
  <c r="M121"/>
  <c r="L118"/>
  <c r="M117"/>
  <c r="L114"/>
  <c r="M113"/>
  <c r="L110"/>
  <c r="M109"/>
  <c r="L106"/>
  <c r="M105"/>
  <c r="L102"/>
  <c r="M101"/>
  <c r="L98"/>
  <c r="M97"/>
  <c r="L94"/>
  <c r="M93"/>
  <c r="L90"/>
  <c r="M89"/>
  <c r="L86"/>
  <c r="M85"/>
  <c r="L82"/>
  <c r="M81"/>
  <c r="L78"/>
  <c r="M77"/>
  <c r="L74"/>
  <c r="K73"/>
  <c r="K66"/>
  <c r="K65"/>
  <c r="L64"/>
  <c r="M58"/>
  <c r="L57"/>
  <c r="K54"/>
  <c r="K43"/>
  <c r="L38"/>
  <c r="M35"/>
  <c r="L31"/>
  <c r="M27"/>
  <c r="L26"/>
  <c r="M23"/>
  <c r="L22"/>
  <c r="M20"/>
  <c r="M19"/>
  <c r="M18"/>
  <c r="L16"/>
  <c r="K14"/>
  <c r="M14"/>
  <c r="M13"/>
  <c r="M10"/>
  <c r="K6"/>
  <c r="J5"/>
  <c r="L5" s="1"/>
  <c r="I5"/>
  <c r="H5"/>
  <c r="J4"/>
  <c r="I4"/>
  <c r="H4"/>
  <c r="P222"/>
  <c r="O222"/>
  <c r="N222"/>
  <c r="P221"/>
  <c r="O221"/>
  <c r="N221"/>
  <c r="P220"/>
  <c r="O220"/>
  <c r="N220"/>
  <c r="P219"/>
  <c r="O219"/>
  <c r="N219"/>
  <c r="P218"/>
  <c r="O218"/>
  <c r="N218"/>
  <c r="P217"/>
  <c r="O217"/>
  <c r="N217"/>
  <c r="P216"/>
  <c r="O216"/>
  <c r="N216"/>
  <c r="P215"/>
  <c r="O215"/>
  <c r="N215"/>
  <c r="P214"/>
  <c r="O214"/>
  <c r="N214"/>
  <c r="P213"/>
  <c r="O213"/>
  <c r="N213"/>
  <c r="P212"/>
  <c r="O212"/>
  <c r="N212"/>
  <c r="P211"/>
  <c r="O211"/>
  <c r="N211"/>
  <c r="P210"/>
  <c r="O210"/>
  <c r="N210"/>
  <c r="P209"/>
  <c r="O209"/>
  <c r="N209"/>
  <c r="P208"/>
  <c r="O208"/>
  <c r="N208"/>
  <c r="P207"/>
  <c r="O207"/>
  <c r="N207"/>
  <c r="P206"/>
  <c r="O206"/>
  <c r="N206"/>
  <c r="P205"/>
  <c r="O205"/>
  <c r="N205"/>
  <c r="P204"/>
  <c r="O204"/>
  <c r="N204"/>
  <c r="P203"/>
  <c r="O203"/>
  <c r="N203"/>
  <c r="P201"/>
  <c r="O201"/>
  <c r="N201"/>
  <c r="P200"/>
  <c r="O200"/>
  <c r="N200"/>
  <c r="P199"/>
  <c r="O199"/>
  <c r="N199"/>
  <c r="P198"/>
  <c r="O198"/>
  <c r="N198"/>
  <c r="P197"/>
  <c r="O197"/>
  <c r="N197"/>
  <c r="P196"/>
  <c r="O196"/>
  <c r="N196"/>
  <c r="P195"/>
  <c r="O195"/>
  <c r="N195"/>
  <c r="P194"/>
  <c r="O194"/>
  <c r="N194"/>
  <c r="P193"/>
  <c r="O193"/>
  <c r="N193"/>
  <c r="P192"/>
  <c r="O192"/>
  <c r="N192"/>
  <c r="P191"/>
  <c r="O191"/>
  <c r="N191"/>
  <c r="P190"/>
  <c r="O190"/>
  <c r="N190"/>
  <c r="P189"/>
  <c r="O189"/>
  <c r="N189"/>
  <c r="P188"/>
  <c r="O188"/>
  <c r="N188"/>
  <c r="P187"/>
  <c r="O187"/>
  <c r="N187"/>
  <c r="P186"/>
  <c r="O186"/>
  <c r="N186"/>
  <c r="P185"/>
  <c r="O185"/>
  <c r="N185"/>
  <c r="P184"/>
  <c r="O184"/>
  <c r="N184"/>
  <c r="P183"/>
  <c r="O183"/>
  <c r="N183"/>
  <c r="P182"/>
  <c r="O182"/>
  <c r="N182"/>
  <c r="P181"/>
  <c r="O181"/>
  <c r="N181"/>
  <c r="P180"/>
  <c r="O180"/>
  <c r="N180"/>
  <c r="P179"/>
  <c r="O179"/>
  <c r="N179"/>
  <c r="P178"/>
  <c r="O178"/>
  <c r="N178"/>
  <c r="O177"/>
  <c r="N177"/>
  <c r="P176"/>
  <c r="O176"/>
  <c r="N176"/>
  <c r="P175"/>
  <c r="O175"/>
  <c r="N175"/>
  <c r="P174"/>
  <c r="O174"/>
  <c r="N174"/>
  <c r="P173"/>
  <c r="O173"/>
  <c r="N173"/>
  <c r="P172"/>
  <c r="O172"/>
  <c r="N172"/>
  <c r="P171"/>
  <c r="O171"/>
  <c r="N171"/>
  <c r="P170"/>
  <c r="O170"/>
  <c r="N170"/>
  <c r="P169"/>
  <c r="O169"/>
  <c r="N169"/>
  <c r="P168"/>
  <c r="O168"/>
  <c r="N168"/>
  <c r="P167"/>
  <c r="O167"/>
  <c r="N167"/>
  <c r="P166"/>
  <c r="O166"/>
  <c r="N166"/>
  <c r="P165"/>
  <c r="O165"/>
  <c r="N165"/>
  <c r="P164"/>
  <c r="O164"/>
  <c r="N164"/>
  <c r="P163"/>
  <c r="O163"/>
  <c r="N163"/>
  <c r="P162"/>
  <c r="O162"/>
  <c r="N162"/>
  <c r="P161"/>
  <c r="O161"/>
  <c r="N161"/>
  <c r="P160"/>
  <c r="O160"/>
  <c r="N160"/>
  <c r="P159"/>
  <c r="O159"/>
  <c r="N159"/>
  <c r="P158"/>
  <c r="O158"/>
  <c r="N158"/>
  <c r="P157"/>
  <c r="O157"/>
  <c r="N157"/>
  <c r="P156"/>
  <c r="O156"/>
  <c r="N156"/>
  <c r="P155"/>
  <c r="O155"/>
  <c r="N155"/>
  <c r="P154"/>
  <c r="O154"/>
  <c r="N154"/>
  <c r="P153"/>
  <c r="O153"/>
  <c r="N153"/>
  <c r="P152"/>
  <c r="O152"/>
  <c r="N152"/>
  <c r="P151"/>
  <c r="O151"/>
  <c r="N151"/>
  <c r="P150"/>
  <c r="O150"/>
  <c r="N150"/>
  <c r="P149"/>
  <c r="O149"/>
  <c r="N149"/>
  <c r="P148"/>
  <c r="O148"/>
  <c r="N148"/>
  <c r="P147"/>
  <c r="O147"/>
  <c r="N147"/>
  <c r="P146"/>
  <c r="O146"/>
  <c r="N146"/>
  <c r="P145"/>
  <c r="O145"/>
  <c r="N145"/>
  <c r="P144"/>
  <c r="O144"/>
  <c r="N144"/>
  <c r="P143"/>
  <c r="O143"/>
  <c r="N143"/>
  <c r="P142"/>
  <c r="O142"/>
  <c r="N142"/>
  <c r="P141"/>
  <c r="O141"/>
  <c r="N141"/>
  <c r="P140"/>
  <c r="O140"/>
  <c r="N140"/>
  <c r="P139"/>
  <c r="O139"/>
  <c r="N139"/>
  <c r="P138"/>
  <c r="O138"/>
  <c r="N138"/>
  <c r="P137"/>
  <c r="O137"/>
  <c r="N137"/>
  <c r="P136"/>
  <c r="O136"/>
  <c r="N136"/>
  <c r="P135"/>
  <c r="O135"/>
  <c r="N135"/>
  <c r="P134"/>
  <c r="O134"/>
  <c r="N134"/>
  <c r="P133"/>
  <c r="O133"/>
  <c r="N133"/>
  <c r="P132"/>
  <c r="O132"/>
  <c r="N132"/>
  <c r="P131"/>
  <c r="O131"/>
  <c r="N131"/>
  <c r="P130"/>
  <c r="O130"/>
  <c r="N130"/>
  <c r="P129"/>
  <c r="O129"/>
  <c r="N129"/>
  <c r="P128"/>
  <c r="O128"/>
  <c r="N128"/>
  <c r="P127"/>
  <c r="O127"/>
  <c r="N127"/>
  <c r="P126"/>
  <c r="O126"/>
  <c r="N126"/>
  <c r="P125"/>
  <c r="O125"/>
  <c r="N125"/>
  <c r="P124"/>
  <c r="O124"/>
  <c r="N124"/>
  <c r="P123"/>
  <c r="O123"/>
  <c r="N123"/>
  <c r="P122"/>
  <c r="O122"/>
  <c r="N122"/>
  <c r="P121"/>
  <c r="O121"/>
  <c r="N121"/>
  <c r="P120"/>
  <c r="O120"/>
  <c r="N120"/>
  <c r="P119"/>
  <c r="O119"/>
  <c r="N119"/>
  <c r="P118"/>
  <c r="O118"/>
  <c r="N118"/>
  <c r="P117"/>
  <c r="O117"/>
  <c r="N117"/>
  <c r="P116"/>
  <c r="O116"/>
  <c r="N116"/>
  <c r="P115"/>
  <c r="O115"/>
  <c r="N115"/>
  <c r="P114"/>
  <c r="O114"/>
  <c r="N114"/>
  <c r="P113"/>
  <c r="O113"/>
  <c r="N113"/>
  <c r="P112"/>
  <c r="O112"/>
  <c r="N112"/>
  <c r="P111"/>
  <c r="O111"/>
  <c r="N111"/>
  <c r="P110"/>
  <c r="O110"/>
  <c r="N110"/>
  <c r="P109"/>
  <c r="O109"/>
  <c r="N109"/>
  <c r="P108"/>
  <c r="O108"/>
  <c r="N108"/>
  <c r="P107"/>
  <c r="O107"/>
  <c r="N107"/>
  <c r="P106"/>
  <c r="O106"/>
  <c r="N106"/>
  <c r="P105"/>
  <c r="O105"/>
  <c r="N105"/>
  <c r="P104"/>
  <c r="O104"/>
  <c r="N104"/>
  <c r="P103"/>
  <c r="O103"/>
  <c r="N103"/>
  <c r="P102"/>
  <c r="O102"/>
  <c r="N102"/>
  <c r="P101"/>
  <c r="O101"/>
  <c r="N101"/>
  <c r="P100"/>
  <c r="O100"/>
  <c r="N100"/>
  <c r="P99"/>
  <c r="O99"/>
  <c r="N99"/>
  <c r="P98"/>
  <c r="O98"/>
  <c r="N98"/>
  <c r="P97"/>
  <c r="O97"/>
  <c r="N97"/>
  <c r="P96"/>
  <c r="O96"/>
  <c r="N96"/>
  <c r="P95"/>
  <c r="O95"/>
  <c r="N95"/>
  <c r="P94"/>
  <c r="O94"/>
  <c r="N94"/>
  <c r="P93"/>
  <c r="O93"/>
  <c r="N93"/>
  <c r="P92"/>
  <c r="O92"/>
  <c r="N92"/>
  <c r="P91"/>
  <c r="O91"/>
  <c r="N91"/>
  <c r="P90"/>
  <c r="O90"/>
  <c r="N90"/>
  <c r="P89"/>
  <c r="O89"/>
  <c r="N89"/>
  <c r="P88"/>
  <c r="O88"/>
  <c r="N88"/>
  <c r="P87"/>
  <c r="O87"/>
  <c r="N87"/>
  <c r="P86"/>
  <c r="O86"/>
  <c r="N86"/>
  <c r="P85"/>
  <c r="O85"/>
  <c r="N85"/>
  <c r="P84"/>
  <c r="O84"/>
  <c r="N84"/>
  <c r="P83"/>
  <c r="O83"/>
  <c r="N83"/>
  <c r="P82"/>
  <c r="O82"/>
  <c r="N82"/>
  <c r="P81"/>
  <c r="O81"/>
  <c r="N81"/>
  <c r="P80"/>
  <c r="O80"/>
  <c r="N80"/>
  <c r="P79"/>
  <c r="O79"/>
  <c r="N79"/>
  <c r="P78"/>
  <c r="O78"/>
  <c r="N78"/>
  <c r="P77"/>
  <c r="O77"/>
  <c r="N77"/>
  <c r="P76"/>
  <c r="O76"/>
  <c r="N76"/>
  <c r="P75"/>
  <c r="O75"/>
  <c r="N75"/>
  <c r="P74"/>
  <c r="O74"/>
  <c r="N74"/>
  <c r="O73"/>
  <c r="N73"/>
  <c r="O72"/>
  <c r="N72"/>
  <c r="O71"/>
  <c r="N71"/>
  <c r="O70"/>
  <c r="N70"/>
  <c r="O69"/>
  <c r="N69"/>
  <c r="O68"/>
  <c r="N68"/>
  <c r="O67"/>
  <c r="N67"/>
  <c r="O66"/>
  <c r="N66"/>
  <c r="O65"/>
  <c r="N65"/>
  <c r="O64"/>
  <c r="N64"/>
  <c r="O63"/>
  <c r="N63"/>
  <c r="N62"/>
  <c r="Q62" s="1"/>
  <c r="N61"/>
  <c r="Q61" s="1"/>
  <c r="Q60"/>
  <c r="N60"/>
  <c r="O59"/>
  <c r="N59"/>
  <c r="O58"/>
  <c r="N58"/>
  <c r="O57"/>
  <c r="N57"/>
  <c r="O56"/>
  <c r="N56"/>
  <c r="O55"/>
  <c r="N55"/>
  <c r="O54"/>
  <c r="N54"/>
  <c r="O53"/>
  <c r="N53"/>
  <c r="O52"/>
  <c r="N52"/>
  <c r="O51"/>
  <c r="N51"/>
  <c r="O50"/>
  <c r="N50"/>
  <c r="O49"/>
  <c r="N49"/>
  <c r="P48"/>
  <c r="O48"/>
  <c r="N48"/>
  <c r="P47"/>
  <c r="O47"/>
  <c r="N47"/>
  <c r="O46"/>
  <c r="N46"/>
  <c r="P45"/>
  <c r="O45"/>
  <c r="N45"/>
  <c r="O44"/>
  <c r="N44"/>
  <c r="O43"/>
  <c r="N43"/>
  <c r="P42"/>
  <c r="O42"/>
  <c r="N42"/>
  <c r="P41"/>
  <c r="O41"/>
  <c r="N41"/>
  <c r="O40"/>
  <c r="N40"/>
  <c r="P39"/>
  <c r="O39"/>
  <c r="N39"/>
  <c r="O38"/>
  <c r="N38"/>
  <c r="O37"/>
  <c r="N37"/>
  <c r="P36"/>
  <c r="O36"/>
  <c r="N36"/>
  <c r="O35"/>
  <c r="N35"/>
  <c r="P34"/>
  <c r="O34"/>
  <c r="N34"/>
  <c r="O33"/>
  <c r="N33"/>
  <c r="P32"/>
  <c r="O32"/>
  <c r="N32"/>
  <c r="O31"/>
  <c r="N31"/>
  <c r="P30"/>
  <c r="O30"/>
  <c r="N30"/>
  <c r="O29"/>
  <c r="N29"/>
  <c r="O28"/>
  <c r="N28"/>
  <c r="O27"/>
  <c r="N27"/>
  <c r="O26"/>
  <c r="N26"/>
  <c r="O25"/>
  <c r="N25"/>
  <c r="O24"/>
  <c r="N24"/>
  <c r="O23"/>
  <c r="N23"/>
  <c r="O22"/>
  <c r="N22"/>
  <c r="O21"/>
  <c r="N21"/>
  <c r="O20"/>
  <c r="N20"/>
  <c r="O19"/>
  <c r="N19"/>
  <c r="P18"/>
  <c r="O18"/>
  <c r="N18"/>
  <c r="P17"/>
  <c r="O17"/>
  <c r="N17"/>
  <c r="P16"/>
  <c r="O16"/>
  <c r="N16"/>
  <c r="P15"/>
  <c r="O15"/>
  <c r="N15"/>
  <c r="P14"/>
  <c r="O14"/>
  <c r="N14"/>
  <c r="P13"/>
  <c r="O13"/>
  <c r="N13"/>
  <c r="P12"/>
  <c r="O12"/>
  <c r="N12"/>
  <c r="P11"/>
  <c r="O11"/>
  <c r="N11"/>
  <c r="P10"/>
  <c r="O10"/>
  <c r="N10"/>
  <c r="O9"/>
  <c r="N9"/>
  <c r="O6"/>
  <c r="N6"/>
  <c r="P5"/>
  <c r="O5"/>
  <c r="N5"/>
  <c r="P4"/>
  <c r="O4"/>
  <c r="N4"/>
  <c r="Q85" l="1"/>
  <c r="L8"/>
  <c r="K8"/>
  <c r="M15"/>
  <c r="L15"/>
  <c r="M21"/>
  <c r="L21"/>
  <c r="K21"/>
  <c r="K33"/>
  <c r="M33"/>
  <c r="M44"/>
  <c r="L44"/>
  <c r="M51"/>
  <c r="L51"/>
  <c r="M55"/>
  <c r="L55"/>
  <c r="M59"/>
  <c r="L59"/>
  <c r="K68"/>
  <c r="M68"/>
  <c r="K72"/>
  <c r="M72"/>
  <c r="L185"/>
  <c r="K185"/>
  <c r="M185"/>
  <c r="M189"/>
  <c r="L189"/>
  <c r="K189"/>
  <c r="L193"/>
  <c r="K193"/>
  <c r="M193"/>
  <c r="M197"/>
  <c r="L197"/>
  <c r="K197"/>
  <c r="M205"/>
  <c r="L205"/>
  <c r="K205"/>
  <c r="K63"/>
  <c r="L63"/>
  <c r="M119"/>
  <c r="K119"/>
  <c r="L119"/>
  <c r="M123"/>
  <c r="K123"/>
  <c r="L123"/>
  <c r="M127"/>
  <c r="K127"/>
  <c r="L127"/>
  <c r="M131"/>
  <c r="K131"/>
  <c r="L131"/>
  <c r="M135"/>
  <c r="K135"/>
  <c r="L135"/>
  <c r="M139"/>
  <c r="K139"/>
  <c r="L139"/>
  <c r="M143"/>
  <c r="K143"/>
  <c r="L143"/>
  <c r="M147"/>
  <c r="K147"/>
  <c r="L147"/>
  <c r="M151"/>
  <c r="K151"/>
  <c r="L151"/>
  <c r="M155"/>
  <c r="K155"/>
  <c r="L155"/>
  <c r="M159"/>
  <c r="K159"/>
  <c r="L159"/>
  <c r="M163"/>
  <c r="K163"/>
  <c r="L163"/>
  <c r="M167"/>
  <c r="K167"/>
  <c r="L167"/>
  <c r="M171"/>
  <c r="K171"/>
  <c r="L171"/>
  <c r="M175"/>
  <c r="K175"/>
  <c r="L175"/>
  <c r="K182"/>
  <c r="K214"/>
  <c r="L19"/>
  <c r="M90"/>
  <c r="L80"/>
  <c r="L84"/>
  <c r="L92"/>
  <c r="L120"/>
  <c r="L124"/>
  <c r="L128"/>
  <c r="L132"/>
  <c r="L136"/>
  <c r="L140"/>
  <c r="L144"/>
  <c r="L148"/>
  <c r="L152"/>
  <c r="L156"/>
  <c r="L160"/>
  <c r="L164"/>
  <c r="L168"/>
  <c r="L172"/>
  <c r="L176"/>
  <c r="K179"/>
  <c r="K183"/>
  <c r="K187"/>
  <c r="K191"/>
  <c r="K195"/>
  <c r="K199"/>
  <c r="K203"/>
  <c r="K207"/>
  <c r="K211"/>
  <c r="K215"/>
  <c r="K219"/>
  <c r="K15"/>
  <c r="K23"/>
  <c r="K31"/>
  <c r="K44"/>
  <c r="K55"/>
  <c r="K74"/>
  <c r="K82"/>
  <c r="K90"/>
  <c r="K98"/>
  <c r="K106"/>
  <c r="K114"/>
  <c r="K122"/>
  <c r="K130"/>
  <c r="K138"/>
  <c r="K146"/>
  <c r="K154"/>
  <c r="K162"/>
  <c r="K170"/>
  <c r="K178"/>
  <c r="K194"/>
  <c r="K210"/>
  <c r="L77"/>
  <c r="L93"/>
  <c r="L109"/>
  <c r="L125"/>
  <c r="L141"/>
  <c r="L157"/>
  <c r="L173"/>
  <c r="L33"/>
  <c r="M8"/>
  <c r="M42"/>
  <c r="M86"/>
  <c r="M102"/>
  <c r="M118"/>
  <c r="M134"/>
  <c r="M150"/>
  <c r="M166"/>
  <c r="M43"/>
  <c r="M65"/>
  <c r="M4"/>
  <c r="K4"/>
  <c r="L4"/>
  <c r="L11"/>
  <c r="M11"/>
  <c r="M25"/>
  <c r="L25"/>
  <c r="K25"/>
  <c r="M29"/>
  <c r="L29"/>
  <c r="K29"/>
  <c r="M37"/>
  <c r="L37"/>
  <c r="K40"/>
  <c r="M40"/>
  <c r="K49"/>
  <c r="M49"/>
  <c r="K53"/>
  <c r="M53"/>
  <c r="K57"/>
  <c r="M57"/>
  <c r="K64"/>
  <c r="M64"/>
  <c r="M66"/>
  <c r="L66"/>
  <c r="M70"/>
  <c r="L70"/>
  <c r="M181"/>
  <c r="L181"/>
  <c r="K181"/>
  <c r="K201"/>
  <c r="M201"/>
  <c r="L201"/>
  <c r="L209"/>
  <c r="K209"/>
  <c r="M209"/>
  <c r="M213"/>
  <c r="L213"/>
  <c r="K213"/>
  <c r="K217"/>
  <c r="M217"/>
  <c r="L217"/>
  <c r="M221"/>
  <c r="L221"/>
  <c r="K221"/>
  <c r="M9"/>
  <c r="K9"/>
  <c r="L9"/>
  <c r="K12"/>
  <c r="M12"/>
  <c r="K16"/>
  <c r="M16"/>
  <c r="K46"/>
  <c r="L46"/>
  <c r="K52"/>
  <c r="L52"/>
  <c r="K56"/>
  <c r="L56"/>
  <c r="K67"/>
  <c r="L67"/>
  <c r="K71"/>
  <c r="L71"/>
  <c r="M75"/>
  <c r="K75"/>
  <c r="L75"/>
  <c r="M79"/>
  <c r="K79"/>
  <c r="L79"/>
  <c r="M83"/>
  <c r="K83"/>
  <c r="L83"/>
  <c r="M87"/>
  <c r="K87"/>
  <c r="L87"/>
  <c r="M91"/>
  <c r="K91"/>
  <c r="L91"/>
  <c r="M95"/>
  <c r="K95"/>
  <c r="L95"/>
  <c r="M99"/>
  <c r="K99"/>
  <c r="L99"/>
  <c r="M103"/>
  <c r="K103"/>
  <c r="L103"/>
  <c r="M107"/>
  <c r="K107"/>
  <c r="L107"/>
  <c r="M111"/>
  <c r="K111"/>
  <c r="L111"/>
  <c r="M115"/>
  <c r="K115"/>
  <c r="L115"/>
  <c r="K32"/>
  <c r="M32"/>
  <c r="K41"/>
  <c r="M41"/>
  <c r="K198"/>
  <c r="L40"/>
  <c r="M74"/>
  <c r="M106"/>
  <c r="M122"/>
  <c r="M138"/>
  <c r="M154"/>
  <c r="M170"/>
  <c r="M5"/>
  <c r="L76"/>
  <c r="L88"/>
  <c r="L96"/>
  <c r="L100"/>
  <c r="L104"/>
  <c r="L108"/>
  <c r="L112"/>
  <c r="L116"/>
  <c r="R208"/>
  <c r="M6"/>
  <c r="L13"/>
  <c r="L17"/>
  <c r="L20"/>
  <c r="M22"/>
  <c r="L24"/>
  <c r="M26"/>
  <c r="L28"/>
  <c r="M31"/>
  <c r="L35"/>
  <c r="K38"/>
  <c r="L43"/>
  <c r="M46"/>
  <c r="L50"/>
  <c r="M52"/>
  <c r="L54"/>
  <c r="M56"/>
  <c r="L58"/>
  <c r="M63"/>
  <c r="L65"/>
  <c r="M67"/>
  <c r="L69"/>
  <c r="M71"/>
  <c r="L73"/>
  <c r="M76"/>
  <c r="M80"/>
  <c r="M84"/>
  <c r="M88"/>
  <c r="M92"/>
  <c r="M96"/>
  <c r="M100"/>
  <c r="M104"/>
  <c r="M108"/>
  <c r="M112"/>
  <c r="M116"/>
  <c r="M120"/>
  <c r="M124"/>
  <c r="M128"/>
  <c r="M132"/>
  <c r="M136"/>
  <c r="M140"/>
  <c r="M144"/>
  <c r="M148"/>
  <c r="M152"/>
  <c r="M156"/>
  <c r="M160"/>
  <c r="M164"/>
  <c r="M168"/>
  <c r="M172"/>
  <c r="M176"/>
  <c r="M179"/>
  <c r="M183"/>
  <c r="M187"/>
  <c r="M191"/>
  <c r="M195"/>
  <c r="M199"/>
  <c r="M203"/>
  <c r="M207"/>
  <c r="M211"/>
  <c r="M215"/>
  <c r="M219"/>
  <c r="K5"/>
  <c r="K22"/>
  <c r="K81"/>
  <c r="K89"/>
  <c r="K97"/>
  <c r="K105"/>
  <c r="K113"/>
  <c r="K190"/>
  <c r="K206"/>
  <c r="K222"/>
  <c r="L12"/>
  <c r="L48"/>
  <c r="L89"/>
  <c r="L105"/>
  <c r="L121"/>
  <c r="L137"/>
  <c r="L27"/>
  <c r="L53"/>
  <c r="L72"/>
  <c r="M34"/>
  <c r="M82"/>
  <c r="M98"/>
  <c r="M114"/>
  <c r="M130"/>
  <c r="M146"/>
  <c r="M162"/>
  <c r="K13"/>
  <c r="K17"/>
  <c r="K76"/>
  <c r="K80"/>
  <c r="K84"/>
  <c r="K88"/>
  <c r="K92"/>
  <c r="K96"/>
  <c r="K100"/>
  <c r="K104"/>
  <c r="K108"/>
  <c r="K112"/>
  <c r="K116"/>
  <c r="K120"/>
  <c r="K124"/>
  <c r="K128"/>
  <c r="K132"/>
  <c r="K136"/>
  <c r="K140"/>
  <c r="K144"/>
  <c r="K148"/>
  <c r="K152"/>
  <c r="K156"/>
  <c r="K160"/>
  <c r="K164"/>
  <c r="K168"/>
  <c r="K172"/>
  <c r="K176"/>
  <c r="K180"/>
  <c r="K184"/>
  <c r="K188"/>
  <c r="K192"/>
  <c r="K196"/>
  <c r="K200"/>
  <c r="K204"/>
  <c r="K208"/>
  <c r="K212"/>
  <c r="K216"/>
  <c r="K220"/>
  <c r="K39"/>
  <c r="K48"/>
  <c r="L10"/>
  <c r="L14"/>
  <c r="L18"/>
  <c r="L180"/>
  <c r="L184"/>
  <c r="L188"/>
  <c r="L192"/>
  <c r="L196"/>
  <c r="L200"/>
  <c r="L204"/>
  <c r="L208"/>
  <c r="L212"/>
  <c r="L216"/>
  <c r="L220"/>
  <c r="L6"/>
  <c r="M38"/>
  <c r="K45"/>
  <c r="K20"/>
  <c r="K24"/>
  <c r="K28"/>
  <c r="K47"/>
  <c r="L179"/>
  <c r="L183"/>
  <c r="L187"/>
  <c r="L191"/>
  <c r="L195"/>
  <c r="L199"/>
  <c r="L203"/>
  <c r="L207"/>
  <c r="L211"/>
  <c r="L215"/>
  <c r="L219"/>
  <c r="M45"/>
  <c r="Q55"/>
  <c r="Q84"/>
  <c r="R91"/>
  <c r="S91" s="1"/>
  <c r="Q119"/>
  <c r="Q221"/>
  <c r="Q71"/>
  <c r="Q222"/>
  <c r="R222"/>
  <c r="R221"/>
  <c r="Q59"/>
  <c r="Q92"/>
  <c r="R152"/>
  <c r="S152" s="1"/>
  <c r="Q23"/>
  <c r="R88"/>
  <c r="S88" s="1"/>
  <c r="R168"/>
  <c r="S168" s="1"/>
  <c r="R200"/>
  <c r="Q12"/>
  <c r="Q40"/>
  <c r="Q48"/>
  <c r="R83"/>
  <c r="S83" s="1"/>
  <c r="Q108"/>
  <c r="Q112"/>
  <c r="Q133"/>
  <c r="Q149"/>
  <c r="R162"/>
  <c r="T162" s="1"/>
  <c r="R194"/>
  <c r="T194" s="1"/>
  <c r="R95"/>
  <c r="S95" s="1"/>
  <c r="R139"/>
  <c r="T139" s="1"/>
  <c r="R176"/>
  <c r="S176" s="1"/>
  <c r="Q27"/>
  <c r="Q31"/>
  <c r="Q35"/>
  <c r="Q69"/>
  <c r="Q81"/>
  <c r="Q93"/>
  <c r="Q105"/>
  <c r="R107"/>
  <c r="S107" s="1"/>
  <c r="Q148"/>
  <c r="Q173"/>
  <c r="Q177"/>
  <c r="Q181"/>
  <c r="Q205"/>
  <c r="Q209"/>
  <c r="Q213"/>
  <c r="R9"/>
  <c r="S9" s="1"/>
  <c r="R32"/>
  <c r="T32" s="1"/>
  <c r="R145"/>
  <c r="S145" s="1"/>
  <c r="R15"/>
  <c r="T15" s="1"/>
  <c r="Q16"/>
  <c r="R19"/>
  <c r="S19" s="1"/>
  <c r="Q42"/>
  <c r="Q65"/>
  <c r="Q96"/>
  <c r="R104"/>
  <c r="S104" s="1"/>
  <c r="R111"/>
  <c r="S111" s="1"/>
  <c r="R123"/>
  <c r="T123" s="1"/>
  <c r="Q125"/>
  <c r="R127"/>
  <c r="S127" s="1"/>
  <c r="Q136"/>
  <c r="R138"/>
  <c r="R160"/>
  <c r="T160" s="1"/>
  <c r="Q169"/>
  <c r="Q188"/>
  <c r="Q201"/>
  <c r="R14"/>
  <c r="S14" s="1"/>
  <c r="R74"/>
  <c r="S74" s="1"/>
  <c r="R99"/>
  <c r="S99" s="1"/>
  <c r="R135"/>
  <c r="S135" s="1"/>
  <c r="R47"/>
  <c r="R51"/>
  <c r="T51" s="1"/>
  <c r="R76"/>
  <c r="T76" s="1"/>
  <c r="Q89"/>
  <c r="Q109"/>
  <c r="R115"/>
  <c r="S115" s="1"/>
  <c r="Q121"/>
  <c r="R122"/>
  <c r="S122" s="1"/>
  <c r="Q128"/>
  <c r="Q141"/>
  <c r="Q153"/>
  <c r="Q157"/>
  <c r="Q165"/>
  <c r="R185"/>
  <c r="S185" s="1"/>
  <c r="R189"/>
  <c r="R193"/>
  <c r="Q197"/>
  <c r="R217"/>
  <c r="S217" s="1"/>
  <c r="R143"/>
  <c r="S143" s="1"/>
  <c r="R158"/>
  <c r="Q164"/>
  <c r="R166"/>
  <c r="T166" s="1"/>
  <c r="Q184"/>
  <c r="Q185"/>
  <c r="Q189"/>
  <c r="Q196"/>
  <c r="R198"/>
  <c r="T198" s="1"/>
  <c r="R210"/>
  <c r="Q216"/>
  <c r="Q217"/>
  <c r="Q220"/>
  <c r="Q4"/>
  <c r="Q5"/>
  <c r="Q8"/>
  <c r="R18"/>
  <c r="S18" s="1"/>
  <c r="R23"/>
  <c r="S23" s="1"/>
  <c r="R27"/>
  <c r="T27" s="1"/>
  <c r="R40"/>
  <c r="T40" s="1"/>
  <c r="Q50"/>
  <c r="R55"/>
  <c r="S55" s="1"/>
  <c r="R59"/>
  <c r="T59" s="1"/>
  <c r="Q64"/>
  <c r="R66"/>
  <c r="S66" s="1"/>
  <c r="Q72"/>
  <c r="Q73"/>
  <c r="Q79"/>
  <c r="R84"/>
  <c r="S84" s="1"/>
  <c r="R85"/>
  <c r="T85" s="1"/>
  <c r="R92"/>
  <c r="S92" s="1"/>
  <c r="R93"/>
  <c r="S93" s="1"/>
  <c r="Q101"/>
  <c r="R108"/>
  <c r="S108" s="1"/>
  <c r="R109"/>
  <c r="T109" s="1"/>
  <c r="Q117"/>
  <c r="R119"/>
  <c r="T122"/>
  <c r="Q129"/>
  <c r="Q139"/>
  <c r="R146"/>
  <c r="R149"/>
  <c r="S149" s="1"/>
  <c r="Q152"/>
  <c r="Q168"/>
  <c r="R173"/>
  <c r="T173" s="1"/>
  <c r="Q176"/>
  <c r="R181"/>
  <c r="S181" s="1"/>
  <c r="R182"/>
  <c r="T182" s="1"/>
  <c r="R186"/>
  <c r="R190"/>
  <c r="T190" s="1"/>
  <c r="Q200"/>
  <c r="R205"/>
  <c r="T205" s="1"/>
  <c r="Q208"/>
  <c r="R213"/>
  <c r="S213" s="1"/>
  <c r="R214"/>
  <c r="T214" s="1"/>
  <c r="R218"/>
  <c r="T218" s="1"/>
  <c r="Q10"/>
  <c r="Q14"/>
  <c r="Q19"/>
  <c r="R24"/>
  <c r="T24" s="1"/>
  <c r="Q32"/>
  <c r="Q34"/>
  <c r="R39"/>
  <c r="S39" s="1"/>
  <c r="R43"/>
  <c r="T43" s="1"/>
  <c r="Q47"/>
  <c r="Q51"/>
  <c r="R56"/>
  <c r="T56" s="1"/>
  <c r="Q63"/>
  <c r="Q67"/>
  <c r="Q75"/>
  <c r="Q77"/>
  <c r="Q80"/>
  <c r="R82"/>
  <c r="T82" s="1"/>
  <c r="Q88"/>
  <c r="R100"/>
  <c r="S100" s="1"/>
  <c r="R101"/>
  <c r="S101" s="1"/>
  <c r="Q104"/>
  <c r="R116"/>
  <c r="S116" s="1"/>
  <c r="R117"/>
  <c r="S117" s="1"/>
  <c r="R120"/>
  <c r="S120" s="1"/>
  <c r="R124"/>
  <c r="T124" s="1"/>
  <c r="Q127"/>
  <c r="Q135"/>
  <c r="Q137"/>
  <c r="Q144"/>
  <c r="Q145"/>
  <c r="R148"/>
  <c r="T148" s="1"/>
  <c r="R154"/>
  <c r="R161"/>
  <c r="S161" s="1"/>
  <c r="R170"/>
  <c r="R178"/>
  <c r="R188"/>
  <c r="T188" s="1"/>
  <c r="Q192"/>
  <c r="Q193"/>
  <c r="Q11"/>
  <c r="Q24"/>
  <c r="Q26"/>
  <c r="R31"/>
  <c r="S31" s="1"/>
  <c r="R35"/>
  <c r="T35" s="1"/>
  <c r="Q39"/>
  <c r="Q43"/>
  <c r="R48"/>
  <c r="T48" s="1"/>
  <c r="Q56"/>
  <c r="Q58"/>
  <c r="Q68"/>
  <c r="Q70"/>
  <c r="R87"/>
  <c r="T87" s="1"/>
  <c r="R96"/>
  <c r="Q97"/>
  <c r="Q100"/>
  <c r="R103"/>
  <c r="T103" s="1"/>
  <c r="R112"/>
  <c r="Q113"/>
  <c r="Q116"/>
  <c r="Q120"/>
  <c r="Q123"/>
  <c r="R130"/>
  <c r="T130" s="1"/>
  <c r="R136"/>
  <c r="T136" s="1"/>
  <c r="R140"/>
  <c r="T140" s="1"/>
  <c r="Q143"/>
  <c r="R144"/>
  <c r="S144" s="1"/>
  <c r="R150"/>
  <c r="R153"/>
  <c r="S153" s="1"/>
  <c r="Q156"/>
  <c r="R157"/>
  <c r="T157" s="1"/>
  <c r="Q160"/>
  <c r="Q161"/>
  <c r="R165"/>
  <c r="S165" s="1"/>
  <c r="R169"/>
  <c r="T169" s="1"/>
  <c r="Q172"/>
  <c r="R174"/>
  <c r="R177"/>
  <c r="Q180"/>
  <c r="R184"/>
  <c r="T184" s="1"/>
  <c r="R192"/>
  <c r="R197"/>
  <c r="R201"/>
  <c r="T201" s="1"/>
  <c r="Q204"/>
  <c r="R206"/>
  <c r="R209"/>
  <c r="S209" s="1"/>
  <c r="Q212"/>
  <c r="R216"/>
  <c r="T216" s="1"/>
  <c r="Q17"/>
  <c r="R17"/>
  <c r="Q33"/>
  <c r="R33"/>
  <c r="Q41"/>
  <c r="R41"/>
  <c r="Q49"/>
  <c r="R49"/>
  <c r="Q57"/>
  <c r="R57"/>
  <c r="Q131"/>
  <c r="R131"/>
  <c r="S140"/>
  <c r="Q171"/>
  <c r="R171"/>
  <c r="Q203"/>
  <c r="R203"/>
  <c r="Q147"/>
  <c r="R147"/>
  <c r="Q151"/>
  <c r="R151"/>
  <c r="Q155"/>
  <c r="R155"/>
  <c r="Q159"/>
  <c r="R159"/>
  <c r="Q163"/>
  <c r="R163"/>
  <c r="Q195"/>
  <c r="R195"/>
  <c r="R26"/>
  <c r="R34"/>
  <c r="R42"/>
  <c r="R50"/>
  <c r="R58"/>
  <c r="R64"/>
  <c r="R75"/>
  <c r="R80"/>
  <c r="Q6"/>
  <c r="R8"/>
  <c r="R10"/>
  <c r="Q13"/>
  <c r="Q15"/>
  <c r="R16"/>
  <c r="Q18"/>
  <c r="Q20"/>
  <c r="Q36"/>
  <c r="Q52"/>
  <c r="R90"/>
  <c r="R98"/>
  <c r="R106"/>
  <c r="R114"/>
  <c r="R121"/>
  <c r="R180"/>
  <c r="R220"/>
  <c r="R4"/>
  <c r="R11"/>
  <c r="R13"/>
  <c r="R20"/>
  <c r="Q21"/>
  <c r="Q22"/>
  <c r="R28"/>
  <c r="Q29"/>
  <c r="Q30"/>
  <c r="R36"/>
  <c r="Q37"/>
  <c r="Q38"/>
  <c r="R44"/>
  <c r="Q45"/>
  <c r="Q46"/>
  <c r="R52"/>
  <c r="Q53"/>
  <c r="Q54"/>
  <c r="R67"/>
  <c r="R68"/>
  <c r="R72"/>
  <c r="Q78"/>
  <c r="R128"/>
  <c r="R172"/>
  <c r="R204"/>
  <c r="Q25"/>
  <c r="R25"/>
  <c r="Q179"/>
  <c r="R179"/>
  <c r="Q211"/>
  <c r="R211"/>
  <c r="Q219"/>
  <c r="R219"/>
  <c r="T93"/>
  <c r="Q126"/>
  <c r="R126"/>
  <c r="Q142"/>
  <c r="R142"/>
  <c r="Q134"/>
  <c r="R134"/>
  <c r="Q187"/>
  <c r="R187"/>
  <c r="R5"/>
  <c r="Q28"/>
  <c r="Q44"/>
  <c r="R63"/>
  <c r="R70"/>
  <c r="R73"/>
  <c r="R79"/>
  <c r="R137"/>
  <c r="R212"/>
  <c r="R6"/>
  <c r="Q9"/>
  <c r="R12"/>
  <c r="R21"/>
  <c r="R22"/>
  <c r="R29"/>
  <c r="R30"/>
  <c r="R37"/>
  <c r="R38"/>
  <c r="R45"/>
  <c r="R46"/>
  <c r="R53"/>
  <c r="R54"/>
  <c r="R65"/>
  <c r="R71"/>
  <c r="Q76"/>
  <c r="R78"/>
  <c r="R81"/>
  <c r="R86"/>
  <c r="R89"/>
  <c r="T91"/>
  <c r="R94"/>
  <c r="R97"/>
  <c r="R102"/>
  <c r="R105"/>
  <c r="R110"/>
  <c r="R113"/>
  <c r="R118"/>
  <c r="R156"/>
  <c r="R164"/>
  <c r="R196"/>
  <c r="Q66"/>
  <c r="R69"/>
  <c r="Q74"/>
  <c r="R77"/>
  <c r="Q82"/>
  <c r="Q83"/>
  <c r="Q87"/>
  <c r="Q91"/>
  <c r="Q95"/>
  <c r="Q99"/>
  <c r="Q103"/>
  <c r="Q107"/>
  <c r="Q111"/>
  <c r="Q115"/>
  <c r="R129"/>
  <c r="R132"/>
  <c r="Q167"/>
  <c r="R167"/>
  <c r="Q175"/>
  <c r="R175"/>
  <c r="Q183"/>
  <c r="R183"/>
  <c r="S184"/>
  <c r="Q191"/>
  <c r="R191"/>
  <c r="Q199"/>
  <c r="R199"/>
  <c r="Q207"/>
  <c r="R207"/>
  <c r="T208"/>
  <c r="Q215"/>
  <c r="R215"/>
  <c r="Q86"/>
  <c r="Q90"/>
  <c r="Q94"/>
  <c r="Q98"/>
  <c r="Q102"/>
  <c r="Q106"/>
  <c r="Q110"/>
  <c r="Q114"/>
  <c r="Q118"/>
  <c r="Q122"/>
  <c r="Q124"/>
  <c r="R125"/>
  <c r="Q130"/>
  <c r="Q132"/>
  <c r="R133"/>
  <c r="Q138"/>
  <c r="Q140"/>
  <c r="R141"/>
  <c r="Q146"/>
  <c r="Q150"/>
  <c r="Q154"/>
  <c r="Q158"/>
  <c r="Q162"/>
  <c r="Q166"/>
  <c r="Q170"/>
  <c r="Q174"/>
  <c r="Q178"/>
  <c r="Q182"/>
  <c r="Q186"/>
  <c r="Q190"/>
  <c r="Q194"/>
  <c r="Q198"/>
  <c r="Q206"/>
  <c r="Q210"/>
  <c r="Q214"/>
  <c r="Q218"/>
  <c r="T6" l="1"/>
  <c r="S6"/>
  <c r="T161"/>
  <c r="T116"/>
  <c r="T107"/>
  <c r="S27"/>
  <c r="T135"/>
  <c r="S177"/>
  <c r="T177"/>
  <c r="S47"/>
  <c r="T47"/>
  <c r="T152"/>
  <c r="T111"/>
  <c r="T192"/>
  <c r="T193"/>
  <c r="T153"/>
  <c r="S87"/>
  <c r="S109"/>
  <c r="S103"/>
  <c r="S35"/>
  <c r="S123"/>
  <c r="S59"/>
  <c r="S222"/>
  <c r="T222"/>
  <c r="S221"/>
  <c r="T221"/>
  <c r="T115"/>
  <c r="T217"/>
  <c r="S218"/>
  <c r="T83"/>
  <c r="T145"/>
  <c r="S51"/>
  <c r="S216"/>
  <c r="T39"/>
  <c r="S76"/>
  <c r="S136"/>
  <c r="T200"/>
  <c r="T168"/>
  <c r="T189"/>
  <c r="S32"/>
  <c r="T185"/>
  <c r="S139"/>
  <c r="S166"/>
  <c r="S169"/>
  <c r="T95"/>
  <c r="T19"/>
  <c r="T127"/>
  <c r="S40"/>
  <c r="T99"/>
  <c r="S157"/>
  <c r="T176"/>
  <c r="T213"/>
  <c r="S48"/>
  <c r="S124"/>
  <c r="S130"/>
  <c r="S15"/>
  <c r="S162"/>
  <c r="T181"/>
  <c r="T144"/>
  <c r="S82"/>
  <c r="T88"/>
  <c r="T165"/>
  <c r="T209"/>
  <c r="S85"/>
  <c r="T9"/>
  <c r="S43"/>
  <c r="T14"/>
  <c r="T197"/>
  <c r="S173"/>
  <c r="T149"/>
  <c r="T92"/>
  <c r="T74"/>
  <c r="T31"/>
  <c r="S160"/>
  <c r="S138"/>
  <c r="T138"/>
  <c r="T104"/>
  <c r="T206"/>
  <c r="T174"/>
  <c r="S174"/>
  <c r="S112"/>
  <c r="T112"/>
  <c r="S96"/>
  <c r="T96"/>
  <c r="T170"/>
  <c r="S170"/>
  <c r="T146"/>
  <c r="S146"/>
  <c r="S119"/>
  <c r="T119"/>
  <c r="T178"/>
  <c r="S178"/>
  <c r="T154"/>
  <c r="S154"/>
  <c r="T158"/>
  <c r="S158"/>
  <c r="T150"/>
  <c r="S150"/>
  <c r="S148"/>
  <c r="S214"/>
  <c r="T55"/>
  <c r="T23"/>
  <c r="S24"/>
  <c r="S182"/>
  <c r="T108"/>
  <c r="T100"/>
  <c r="T84"/>
  <c r="S198"/>
  <c r="T117"/>
  <c r="T101"/>
  <c r="T120"/>
  <c r="T66"/>
  <c r="T18"/>
  <c r="T210"/>
  <c r="S210"/>
  <c r="T186"/>
  <c r="S186"/>
  <c r="T143"/>
  <c r="S56"/>
  <c r="T125"/>
  <c r="S125"/>
  <c r="S72"/>
  <c r="T72"/>
  <c r="T28"/>
  <c r="S28"/>
  <c r="T20"/>
  <c r="S20"/>
  <c r="T4"/>
  <c r="S4"/>
  <c r="T121"/>
  <c r="S121"/>
  <c r="T90"/>
  <c r="S90"/>
  <c r="S75"/>
  <c r="T75"/>
  <c r="S155"/>
  <c r="T155"/>
  <c r="S151"/>
  <c r="T151"/>
  <c r="S171"/>
  <c r="T171"/>
  <c r="T57"/>
  <c r="S57"/>
  <c r="T41"/>
  <c r="S41"/>
  <c r="T17"/>
  <c r="S17"/>
  <c r="T46"/>
  <c r="S46"/>
  <c r="S37"/>
  <c r="T37"/>
  <c r="T137"/>
  <c r="S137"/>
  <c r="T5"/>
  <c r="S5"/>
  <c r="T142"/>
  <c r="S142"/>
  <c r="T126"/>
  <c r="S126"/>
  <c r="S179"/>
  <c r="T179"/>
  <c r="T25"/>
  <c r="S25"/>
  <c r="S172"/>
  <c r="T172"/>
  <c r="S128"/>
  <c r="T128"/>
  <c r="T141"/>
  <c r="S141"/>
  <c r="T133"/>
  <c r="S133"/>
  <c r="S132"/>
  <c r="T132"/>
  <c r="T77"/>
  <c r="S77"/>
  <c r="S196"/>
  <c r="T196"/>
  <c r="T118"/>
  <c r="S118"/>
  <c r="T110"/>
  <c r="S110"/>
  <c r="T102"/>
  <c r="S102"/>
  <c r="T94"/>
  <c r="S94"/>
  <c r="T86"/>
  <c r="S86"/>
  <c r="T78"/>
  <c r="S78"/>
  <c r="T65"/>
  <c r="S65"/>
  <c r="S53"/>
  <c r="T53"/>
  <c r="T30"/>
  <c r="S30"/>
  <c r="S21"/>
  <c r="T21"/>
  <c r="S212"/>
  <c r="T212"/>
  <c r="T73"/>
  <c r="S73"/>
  <c r="T187"/>
  <c r="T134"/>
  <c r="S134"/>
  <c r="S219"/>
  <c r="T219"/>
  <c r="S211"/>
  <c r="T211"/>
  <c r="T204"/>
  <c r="S68"/>
  <c r="T68"/>
  <c r="T44"/>
  <c r="S44"/>
  <c r="T36"/>
  <c r="S36"/>
  <c r="T13"/>
  <c r="S13"/>
  <c r="S220"/>
  <c r="T220"/>
  <c r="T114"/>
  <c r="S114"/>
  <c r="T8"/>
  <c r="S8"/>
  <c r="S50"/>
  <c r="T50"/>
  <c r="S34"/>
  <c r="T34"/>
  <c r="S164"/>
  <c r="T164"/>
  <c r="S113"/>
  <c r="T113"/>
  <c r="S105"/>
  <c r="T105"/>
  <c r="S97"/>
  <c r="T97"/>
  <c r="S89"/>
  <c r="T89"/>
  <c r="T81"/>
  <c r="S81"/>
  <c r="S71"/>
  <c r="T71"/>
  <c r="T54"/>
  <c r="S54"/>
  <c r="T45"/>
  <c r="S45"/>
  <c r="T22"/>
  <c r="S22"/>
  <c r="T79"/>
  <c r="S79"/>
  <c r="T63"/>
  <c r="S63"/>
  <c r="T215"/>
  <c r="S215"/>
  <c r="T207"/>
  <c r="S207"/>
  <c r="T199"/>
  <c r="T191"/>
  <c r="T183"/>
  <c r="S183"/>
  <c r="T175"/>
  <c r="S175"/>
  <c r="T167"/>
  <c r="S167"/>
  <c r="T69"/>
  <c r="S69"/>
  <c r="T98"/>
  <c r="S98"/>
  <c r="T16"/>
  <c r="S16"/>
  <c r="S10"/>
  <c r="T10"/>
  <c r="S80"/>
  <c r="T80"/>
  <c r="S58"/>
  <c r="T58"/>
  <c r="S42"/>
  <c r="T42"/>
  <c r="T129"/>
  <c r="S129"/>
  <c r="S156"/>
  <c r="T156"/>
  <c r="T38"/>
  <c r="S38"/>
  <c r="T29"/>
  <c r="S29"/>
  <c r="T12"/>
  <c r="S12"/>
  <c r="T70"/>
  <c r="S70"/>
  <c r="S67"/>
  <c r="T67"/>
  <c r="T52"/>
  <c r="S52"/>
  <c r="S11"/>
  <c r="T11"/>
  <c r="S180"/>
  <c r="T180"/>
  <c r="T106"/>
  <c r="S106"/>
  <c r="S64"/>
  <c r="T64"/>
  <c r="S26"/>
  <c r="T26"/>
  <c r="T195"/>
  <c r="S163"/>
  <c r="T163"/>
  <c r="S159"/>
  <c r="T159"/>
  <c r="S147"/>
  <c r="T147"/>
  <c r="T203"/>
  <c r="T131"/>
  <c r="S131"/>
  <c r="T49"/>
  <c r="S49"/>
  <c r="T33"/>
  <c r="S33"/>
  <c r="CI245" i="2" l="1"/>
  <c r="CI244"/>
  <c r="CI243"/>
  <c r="CI242"/>
  <c r="CI241"/>
  <c r="CI240"/>
  <c r="CI239"/>
  <c r="CI238"/>
  <c r="CI237"/>
  <c r="BV246" l="1"/>
  <c r="BU246"/>
  <c r="BT246"/>
  <c r="BS246"/>
  <c r="BR246"/>
  <c r="BV245"/>
  <c r="BU245"/>
  <c r="BT245"/>
  <c r="BS245"/>
  <c r="BR245"/>
  <c r="BV244"/>
  <c r="BU244"/>
  <c r="BT244"/>
  <c r="BS244"/>
  <c r="BR244"/>
  <c r="BP246"/>
  <c r="BO246"/>
  <c r="BN246"/>
  <c r="BM246"/>
  <c r="BL246"/>
  <c r="BK246"/>
  <c r="BJ246"/>
  <c r="BI246"/>
  <c r="BH246"/>
  <c r="BG246"/>
  <c r="BF246"/>
  <c r="BE246"/>
  <c r="BD246"/>
  <c r="BC246"/>
  <c r="BB246"/>
  <c r="BA246"/>
  <c r="AZ246"/>
  <c r="AY246"/>
  <c r="AX246"/>
  <c r="AW246"/>
  <c r="AV246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BP244"/>
  <c r="BO244"/>
  <c r="BN244"/>
  <c r="BM244"/>
  <c r="BL244"/>
  <c r="BK244"/>
  <c r="BJ244"/>
  <c r="BI244"/>
  <c r="BH244"/>
  <c r="BG244"/>
  <c r="BF244"/>
  <c r="BE244"/>
  <c r="BD244"/>
  <c r="BC244"/>
  <c r="BB244"/>
  <c r="BA244"/>
  <c r="AZ244"/>
  <c r="AY244"/>
  <c r="AX244"/>
  <c r="AW244"/>
  <c r="AV244"/>
  <c r="AU246"/>
  <c r="AU245"/>
  <c r="AU244"/>
  <c r="BQ244" l="1"/>
  <c r="BQ246"/>
  <c r="BQ245"/>
  <c r="U246"/>
  <c r="T246"/>
  <c r="R246"/>
  <c r="U245"/>
  <c r="T245"/>
  <c r="R245"/>
  <c r="U244"/>
  <c r="T244"/>
  <c r="R244"/>
  <c r="Q245"/>
  <c r="Q244"/>
  <c r="C246"/>
  <c r="C245"/>
  <c r="C244"/>
  <c r="CI236"/>
  <c r="CI235"/>
  <c r="CI234"/>
  <c r="CI233"/>
  <c r="CI232"/>
  <c r="CI231"/>
  <c r="CI230"/>
  <c r="CI229"/>
  <c r="CI228"/>
  <c r="CI227"/>
  <c r="CI226"/>
  <c r="CI225"/>
  <c r="CI224"/>
  <c r="CI223"/>
  <c r="CI222"/>
  <c r="CI221"/>
  <c r="CI220"/>
  <c r="CI219"/>
  <c r="CI218"/>
  <c r="CI217"/>
  <c r="CI216"/>
  <c r="CI215"/>
  <c r="CI214"/>
  <c r="CI213"/>
  <c r="CI212"/>
  <c r="CI211"/>
  <c r="CI210"/>
  <c r="CI209"/>
  <c r="CI208"/>
  <c r="CI207"/>
  <c r="CI206"/>
  <c r="CI205"/>
  <c r="CI204"/>
  <c r="CI203"/>
  <c r="CI202"/>
  <c r="CI201"/>
  <c r="CI200"/>
  <c r="CI199"/>
  <c r="CI198"/>
  <c r="CI197"/>
  <c r="CI196"/>
  <c r="CI195"/>
  <c r="CI194"/>
  <c r="CI193"/>
  <c r="CI192"/>
  <c r="CI191"/>
  <c r="CI190"/>
  <c r="CI189"/>
  <c r="CI188"/>
  <c r="CI187"/>
  <c r="CI186"/>
  <c r="CI185"/>
  <c r="CI184"/>
  <c r="CI183"/>
  <c r="CI182"/>
  <c r="CI181"/>
  <c r="CI180"/>
  <c r="CI179"/>
  <c r="CI178"/>
  <c r="CI177"/>
  <c r="CI176"/>
  <c r="CI175"/>
  <c r="CI174"/>
  <c r="CI173"/>
  <c r="CI172"/>
  <c r="CI171"/>
  <c r="CI170"/>
  <c r="CI169"/>
  <c r="CI168"/>
  <c r="CI167"/>
  <c r="CI166"/>
  <c r="CI165"/>
  <c r="CI164"/>
  <c r="CI163"/>
  <c r="CI162"/>
  <c r="CI161"/>
  <c r="CI160"/>
  <c r="CI159"/>
  <c r="CI158"/>
  <c r="CI157"/>
  <c r="CI156"/>
  <c r="CI155"/>
  <c r="CI154"/>
  <c r="CI153"/>
  <c r="CI152"/>
  <c r="CI151"/>
  <c r="CI150"/>
  <c r="CI149"/>
  <c r="CI148"/>
  <c r="CI147"/>
  <c r="CI146"/>
  <c r="CI145"/>
  <c r="CI144"/>
  <c r="CI143"/>
  <c r="CI142"/>
  <c r="CI141"/>
  <c r="CI140"/>
  <c r="CI139"/>
  <c r="CI138"/>
  <c r="CI137"/>
  <c r="CI136"/>
  <c r="CI135"/>
  <c r="CI134"/>
  <c r="CI133"/>
  <c r="CI132"/>
  <c r="CI131"/>
  <c r="CI130"/>
  <c r="CI129"/>
  <c r="CI128"/>
  <c r="CI127"/>
  <c r="CI126"/>
  <c r="CI125"/>
  <c r="CI124"/>
  <c r="CI123"/>
  <c r="CI122"/>
  <c r="CI121"/>
  <c r="CI120"/>
  <c r="CI119"/>
  <c r="CI118"/>
  <c r="CI117"/>
  <c r="CI116"/>
  <c r="CI115"/>
  <c r="CI114"/>
  <c r="CI113"/>
  <c r="CI112"/>
  <c r="CN236" l="1"/>
  <c r="CN235"/>
  <c r="CN234"/>
  <c r="CN233"/>
  <c r="CN232"/>
  <c r="CN231"/>
  <c r="CN230"/>
  <c r="CN229"/>
  <c r="CN228"/>
  <c r="CN227"/>
  <c r="CN226"/>
  <c r="CN225"/>
  <c r="CN224"/>
  <c r="CN223"/>
  <c r="CN222"/>
  <c r="CN221"/>
  <c r="CN220"/>
  <c r="CN219"/>
  <c r="CN218"/>
  <c r="CN217"/>
  <c r="CN216"/>
  <c r="CN215"/>
  <c r="CN214"/>
  <c r="CN213"/>
  <c r="CN212"/>
  <c r="CN211"/>
  <c r="CN210"/>
  <c r="CN209"/>
  <c r="CN208"/>
  <c r="CN207"/>
  <c r="CN206"/>
  <c r="CN205"/>
  <c r="CN204"/>
  <c r="CN203"/>
  <c r="CN202"/>
  <c r="CN201"/>
  <c r="CN200"/>
  <c r="CN199"/>
  <c r="CN198"/>
  <c r="CN197"/>
  <c r="CN196"/>
  <c r="CN195"/>
  <c r="CN194"/>
  <c r="CN193"/>
  <c r="CN192"/>
  <c r="CN191"/>
  <c r="CN190"/>
  <c r="CN189"/>
  <c r="CN188"/>
  <c r="CN187"/>
  <c r="CN186"/>
  <c r="CN185"/>
  <c r="CN184"/>
  <c r="CN183"/>
  <c r="CN182"/>
  <c r="CN181"/>
  <c r="CN180"/>
  <c r="CN179"/>
  <c r="CN178"/>
  <c r="CN177"/>
  <c r="CN176"/>
  <c r="CN175"/>
  <c r="CN174"/>
  <c r="CN173"/>
  <c r="CN172"/>
  <c r="CN171"/>
  <c r="CN170"/>
  <c r="CN169"/>
  <c r="CN168"/>
  <c r="CN167"/>
  <c r="CN166"/>
  <c r="CN165"/>
  <c r="CN164"/>
  <c r="CN163"/>
  <c r="CN162"/>
  <c r="CN161"/>
  <c r="CN160"/>
  <c r="CN159"/>
  <c r="CN158"/>
  <c r="CN157"/>
  <c r="CN156"/>
  <c r="CN155"/>
  <c r="CN154"/>
  <c r="CN153"/>
  <c r="CN152"/>
  <c r="CN151"/>
  <c r="CN150"/>
  <c r="CN149"/>
  <c r="CN148"/>
  <c r="CN147"/>
  <c r="CN146"/>
  <c r="CN145"/>
  <c r="CN144"/>
  <c r="CN143"/>
  <c r="CN142"/>
  <c r="CN141"/>
  <c r="CN140"/>
  <c r="CN139"/>
  <c r="CN138"/>
  <c r="CN137"/>
  <c r="CN136"/>
  <c r="CN135"/>
  <c r="CN134"/>
  <c r="CN133"/>
  <c r="CN132"/>
  <c r="CN131"/>
  <c r="CN130"/>
  <c r="CN129"/>
  <c r="CN128"/>
  <c r="CN127"/>
  <c r="CN126"/>
  <c r="CN125"/>
  <c r="CN124"/>
  <c r="CN123"/>
  <c r="CN122"/>
  <c r="CN121"/>
  <c r="CN120"/>
  <c r="CN119"/>
  <c r="CN118"/>
  <c r="CN117"/>
  <c r="CN116"/>
  <c r="CN115"/>
  <c r="CN114"/>
  <c r="CN113"/>
  <c r="CN112"/>
  <c r="CN111"/>
  <c r="CN110"/>
  <c r="CN109"/>
  <c r="CN108"/>
  <c r="CN107"/>
  <c r="CN106"/>
  <c r="CN105"/>
  <c r="CN104"/>
  <c r="CN103"/>
  <c r="CN102"/>
  <c r="CN101"/>
  <c r="CN100"/>
  <c r="CN99"/>
  <c r="CN98"/>
  <c r="CN97"/>
  <c r="CN96"/>
  <c r="CN95"/>
  <c r="CN94"/>
  <c r="CN93"/>
  <c r="CN92"/>
  <c r="CN91"/>
  <c r="CN90"/>
  <c r="CN89"/>
  <c r="CN88"/>
  <c r="CN87"/>
  <c r="CN86"/>
  <c r="CN85"/>
  <c r="CN84"/>
  <c r="CN83"/>
  <c r="CN82"/>
  <c r="CN81"/>
  <c r="CN80"/>
  <c r="CN79"/>
  <c r="CN78"/>
  <c r="CN77"/>
  <c r="CN76"/>
  <c r="CN75"/>
  <c r="CN74"/>
  <c r="CN73"/>
  <c r="CN72"/>
  <c r="CN71"/>
  <c r="CN70"/>
  <c r="CN69"/>
  <c r="CN62"/>
  <c r="CN61"/>
  <c r="CN60"/>
  <c r="CN59"/>
  <c r="CN58"/>
  <c r="CN57"/>
  <c r="CN56"/>
  <c r="CN55"/>
  <c r="CN54"/>
  <c r="CN53"/>
  <c r="CN52"/>
  <c r="CN51"/>
  <c r="CN50"/>
  <c r="CN49"/>
  <c r="CN48"/>
  <c r="CN47"/>
  <c r="CN46"/>
  <c r="CN45"/>
  <c r="CN44"/>
  <c r="CN43"/>
  <c r="CN42"/>
  <c r="CN41"/>
  <c r="CN40"/>
  <c r="CN39"/>
  <c r="CN38"/>
  <c r="CN37"/>
  <c r="CN36"/>
  <c r="CN35"/>
  <c r="CN34"/>
  <c r="CN33"/>
  <c r="CN32"/>
  <c r="CN31"/>
  <c r="CN30"/>
  <c r="CN29"/>
  <c r="CN28"/>
  <c r="CN27"/>
  <c r="CN26"/>
  <c r="CN25"/>
  <c r="CN24"/>
  <c r="CN23"/>
  <c r="CN22"/>
  <c r="CN21"/>
  <c r="CN20"/>
  <c r="CN19"/>
  <c r="CN18"/>
  <c r="CN17"/>
  <c r="CN16"/>
  <c r="CN15"/>
  <c r="CN14"/>
  <c r="CN13"/>
  <c r="BX240" l="1"/>
  <c r="BX239"/>
  <c r="BX238"/>
  <c r="BX237"/>
  <c r="BV243" l="1"/>
  <c r="BU243"/>
  <c r="BT243"/>
  <c r="BS243"/>
  <c r="BR243"/>
  <c r="BP243"/>
  <c r="BO243"/>
  <c r="BN243"/>
  <c r="BM243"/>
  <c r="BL243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U243"/>
  <c r="T243"/>
  <c r="R243"/>
  <c r="Q243"/>
  <c r="BV242"/>
  <c r="BU242"/>
  <c r="BT242"/>
  <c r="BS242"/>
  <c r="BR242"/>
  <c r="BP242"/>
  <c r="BO242"/>
  <c r="BN242"/>
  <c r="BM242"/>
  <c r="BL242"/>
  <c r="BK242"/>
  <c r="BJ242"/>
  <c r="BI242"/>
  <c r="BH242"/>
  <c r="BG242"/>
  <c r="BF242"/>
  <c r="BE242"/>
  <c r="BD242"/>
  <c r="BC242"/>
  <c r="BB242"/>
  <c r="BA242"/>
  <c r="AZ242"/>
  <c r="AY242"/>
  <c r="AX242"/>
  <c r="AW242"/>
  <c r="AV242"/>
  <c r="AU242"/>
  <c r="U242"/>
  <c r="T242"/>
  <c r="R242"/>
  <c r="Q242"/>
  <c r="BV241"/>
  <c r="BU241"/>
  <c r="BT241"/>
  <c r="BS241"/>
  <c r="BR241"/>
  <c r="BP241"/>
  <c r="BO241"/>
  <c r="BN241"/>
  <c r="BM241"/>
  <c r="BL241"/>
  <c r="BK241"/>
  <c r="BJ241"/>
  <c r="BI241"/>
  <c r="BH241"/>
  <c r="BG241"/>
  <c r="BF241"/>
  <c r="BE241"/>
  <c r="BD241"/>
  <c r="BC241"/>
  <c r="BB241"/>
  <c r="BA241"/>
  <c r="AZ241"/>
  <c r="AY241"/>
  <c r="AX241"/>
  <c r="AW241"/>
  <c r="AV241"/>
  <c r="AU241"/>
  <c r="U241"/>
  <c r="T241"/>
  <c r="R241"/>
  <c r="Q241"/>
  <c r="B243"/>
  <c r="C243"/>
  <c r="B242"/>
  <c r="C242"/>
  <c r="B241"/>
  <c r="C241"/>
  <c r="BQ242" l="1"/>
  <c r="BQ243"/>
  <c r="BQ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AU205"/>
  <c r="U205"/>
  <c r="T205"/>
  <c r="S205"/>
  <c r="R205"/>
  <c r="Q205"/>
  <c r="C205"/>
  <c r="B205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U204"/>
  <c r="T204"/>
  <c r="S204"/>
  <c r="R204"/>
  <c r="Q204"/>
  <c r="C204"/>
  <c r="B204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U203"/>
  <c r="T203"/>
  <c r="S203"/>
  <c r="R203"/>
  <c r="Q203"/>
  <c r="C203"/>
  <c r="B203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U202"/>
  <c r="T202"/>
  <c r="S202"/>
  <c r="R202"/>
  <c r="Q202"/>
  <c r="C202"/>
  <c r="B202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U201"/>
  <c r="T201"/>
  <c r="S201"/>
  <c r="R201"/>
  <c r="Q201"/>
  <c r="C201"/>
  <c r="B201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U200"/>
  <c r="T200"/>
  <c r="S200"/>
  <c r="R200"/>
  <c r="Q200"/>
  <c r="C200"/>
  <c r="B200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U199"/>
  <c r="T199"/>
  <c r="S199"/>
  <c r="R199"/>
  <c r="Q199"/>
  <c r="C199"/>
  <c r="B199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U198"/>
  <c r="T198"/>
  <c r="S198"/>
  <c r="R198"/>
  <c r="Q198"/>
  <c r="C198"/>
  <c r="B198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U197"/>
  <c r="T197"/>
  <c r="S197"/>
  <c r="R197"/>
  <c r="Q197"/>
  <c r="C197"/>
  <c r="B197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U196"/>
  <c r="T196"/>
  <c r="S196"/>
  <c r="R196"/>
  <c r="Q196"/>
  <c r="C196"/>
  <c r="B196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U195"/>
  <c r="T195"/>
  <c r="S195"/>
  <c r="R195"/>
  <c r="Q195"/>
  <c r="C195"/>
  <c r="B195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U194"/>
  <c r="T194"/>
  <c r="S194"/>
  <c r="R194"/>
  <c r="Q194"/>
  <c r="C194"/>
  <c r="B194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U193"/>
  <c r="T193"/>
  <c r="S193"/>
  <c r="R193"/>
  <c r="Q193"/>
  <c r="C193"/>
  <c r="B193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U192"/>
  <c r="T192"/>
  <c r="S192"/>
  <c r="R192"/>
  <c r="Q192"/>
  <c r="C192"/>
  <c r="B192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U191"/>
  <c r="T191"/>
  <c r="S191"/>
  <c r="R191"/>
  <c r="Q191"/>
  <c r="C191"/>
  <c r="B191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U190"/>
  <c r="T190"/>
  <c r="S190"/>
  <c r="R190"/>
  <c r="Q190"/>
  <c r="C190"/>
  <c r="B190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U189"/>
  <c r="T189"/>
  <c r="S189"/>
  <c r="R189"/>
  <c r="Q189"/>
  <c r="C189"/>
  <c r="B189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U188"/>
  <c r="T188"/>
  <c r="S188"/>
  <c r="R188"/>
  <c r="Q188"/>
  <c r="C188"/>
  <c r="B188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U187"/>
  <c r="T187"/>
  <c r="S187"/>
  <c r="R187"/>
  <c r="Q187"/>
  <c r="C187"/>
  <c r="B187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U186"/>
  <c r="T186"/>
  <c r="S186"/>
  <c r="R186"/>
  <c r="Q186"/>
  <c r="C186"/>
  <c r="B186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U185"/>
  <c r="T185"/>
  <c r="S185"/>
  <c r="R185"/>
  <c r="Q185"/>
  <c r="C185"/>
  <c r="B185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U184"/>
  <c r="T184"/>
  <c r="S184"/>
  <c r="R184"/>
  <c r="Q184"/>
  <c r="C184"/>
  <c r="B184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U183"/>
  <c r="T183"/>
  <c r="S183"/>
  <c r="R183"/>
  <c r="Q183"/>
  <c r="C183"/>
  <c r="B183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U182"/>
  <c r="T182"/>
  <c r="S182"/>
  <c r="R182"/>
  <c r="Q182"/>
  <c r="C182"/>
  <c r="B182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U181"/>
  <c r="T181"/>
  <c r="S181"/>
  <c r="R181"/>
  <c r="Q181"/>
  <c r="C181"/>
  <c r="B181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U180"/>
  <c r="T180"/>
  <c r="S180"/>
  <c r="R180"/>
  <c r="Q180"/>
  <c r="C180"/>
  <c r="B180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U179"/>
  <c r="T179"/>
  <c r="S179"/>
  <c r="R179"/>
  <c r="Q179"/>
  <c r="C179"/>
  <c r="B179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U178"/>
  <c r="T178"/>
  <c r="S178"/>
  <c r="R178"/>
  <c r="Q178"/>
  <c r="C178"/>
  <c r="B178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U177"/>
  <c r="T177"/>
  <c r="S177"/>
  <c r="R177"/>
  <c r="Q177"/>
  <c r="C177"/>
  <c r="B177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U176"/>
  <c r="T176"/>
  <c r="S176"/>
  <c r="R176"/>
  <c r="Q176"/>
  <c r="C176"/>
  <c r="B176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U175"/>
  <c r="T175"/>
  <c r="S175"/>
  <c r="R175"/>
  <c r="Q175"/>
  <c r="C175"/>
  <c r="B175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U174"/>
  <c r="T174"/>
  <c r="S174"/>
  <c r="R174"/>
  <c r="Q174"/>
  <c r="C174"/>
  <c r="B174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U173"/>
  <c r="T173"/>
  <c r="S173"/>
  <c r="R173"/>
  <c r="Q173"/>
  <c r="C173"/>
  <c r="B173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U172"/>
  <c r="T172"/>
  <c r="S172"/>
  <c r="R172"/>
  <c r="Q172"/>
  <c r="C172"/>
  <c r="B172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U171"/>
  <c r="T171"/>
  <c r="S171"/>
  <c r="R171"/>
  <c r="Q171"/>
  <c r="C171"/>
  <c r="B171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U170"/>
  <c r="T170"/>
  <c r="S170"/>
  <c r="R170"/>
  <c r="Q170"/>
  <c r="C170"/>
  <c r="B170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U169"/>
  <c r="T169"/>
  <c r="S169"/>
  <c r="R169"/>
  <c r="Q169"/>
  <c r="C169"/>
  <c r="B169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U168"/>
  <c r="T168"/>
  <c r="S168"/>
  <c r="R168"/>
  <c r="Q168"/>
  <c r="C168"/>
  <c r="B168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U167"/>
  <c r="T167"/>
  <c r="S167"/>
  <c r="R167"/>
  <c r="Q167"/>
  <c r="C167"/>
  <c r="B167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U166"/>
  <c r="T166"/>
  <c r="S166"/>
  <c r="R166"/>
  <c r="Q166"/>
  <c r="C166"/>
  <c r="B166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U165"/>
  <c r="T165"/>
  <c r="S165"/>
  <c r="R165"/>
  <c r="Q165"/>
  <c r="C165"/>
  <c r="B165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U164"/>
  <c r="T164"/>
  <c r="S164"/>
  <c r="R164"/>
  <c r="Q164"/>
  <c r="C164"/>
  <c r="B164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U163"/>
  <c r="T163"/>
  <c r="S163"/>
  <c r="R163"/>
  <c r="Q163"/>
  <c r="C163"/>
  <c r="B163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U162"/>
  <c r="T162"/>
  <c r="S162"/>
  <c r="R162"/>
  <c r="Q162"/>
  <c r="C162"/>
  <c r="B162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U161"/>
  <c r="T161"/>
  <c r="S161"/>
  <c r="R161"/>
  <c r="Q161"/>
  <c r="C161"/>
  <c r="B161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U160"/>
  <c r="T160"/>
  <c r="S160"/>
  <c r="R160"/>
  <c r="Q160"/>
  <c r="C160"/>
  <c r="B160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U159"/>
  <c r="T159"/>
  <c r="S159"/>
  <c r="R159"/>
  <c r="Q159"/>
  <c r="C159"/>
  <c r="B159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U158"/>
  <c r="T158"/>
  <c r="S158"/>
  <c r="R158"/>
  <c r="Q158"/>
  <c r="C158"/>
  <c r="B158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U157"/>
  <c r="T157"/>
  <c r="S157"/>
  <c r="R157"/>
  <c r="Q157"/>
  <c r="C157"/>
  <c r="B157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U156"/>
  <c r="T156"/>
  <c r="S156"/>
  <c r="R156"/>
  <c r="Q156"/>
  <c r="C156"/>
  <c r="B156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U155"/>
  <c r="T155"/>
  <c r="S155"/>
  <c r="R155"/>
  <c r="Q155"/>
  <c r="C155"/>
  <c r="B155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U154"/>
  <c r="T154"/>
  <c r="S154"/>
  <c r="R154"/>
  <c r="Q154"/>
  <c r="C154"/>
  <c r="B154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U153"/>
  <c r="T153"/>
  <c r="S153"/>
  <c r="R153"/>
  <c r="Q153"/>
  <c r="C153"/>
  <c r="B153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U152"/>
  <c r="T152"/>
  <c r="S152"/>
  <c r="R152"/>
  <c r="Q152"/>
  <c r="C152"/>
  <c r="B152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U151"/>
  <c r="T151"/>
  <c r="S151"/>
  <c r="R151"/>
  <c r="Q151"/>
  <c r="C151"/>
  <c r="B151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U150"/>
  <c r="T150"/>
  <c r="S150"/>
  <c r="R150"/>
  <c r="Q150"/>
  <c r="C150"/>
  <c r="B150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U149"/>
  <c r="T149"/>
  <c r="S149"/>
  <c r="R149"/>
  <c r="Q149"/>
  <c r="C149"/>
  <c r="B149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U148"/>
  <c r="T148"/>
  <c r="S148"/>
  <c r="R148"/>
  <c r="Q148"/>
  <c r="C148"/>
  <c r="B148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U147"/>
  <c r="T147"/>
  <c r="S147"/>
  <c r="R147"/>
  <c r="Q147"/>
  <c r="C147"/>
  <c r="B147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U146"/>
  <c r="T146"/>
  <c r="S146"/>
  <c r="R146"/>
  <c r="Q146"/>
  <c r="C146"/>
  <c r="B146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U145"/>
  <c r="T145"/>
  <c r="S145"/>
  <c r="R145"/>
  <c r="Q145"/>
  <c r="C145"/>
  <c r="B145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U144"/>
  <c r="T144"/>
  <c r="S144"/>
  <c r="R144"/>
  <c r="Q144"/>
  <c r="C144"/>
  <c r="B144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U143"/>
  <c r="T143"/>
  <c r="S143"/>
  <c r="R143"/>
  <c r="Q143"/>
  <c r="C143"/>
  <c r="B143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U142"/>
  <c r="T142"/>
  <c r="S142"/>
  <c r="R142"/>
  <c r="Q142"/>
  <c r="C142"/>
  <c r="B142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U141"/>
  <c r="T141"/>
  <c r="S141"/>
  <c r="R141"/>
  <c r="Q141"/>
  <c r="C141"/>
  <c r="B141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U140"/>
  <c r="T140"/>
  <c r="S140"/>
  <c r="R140"/>
  <c r="Q140"/>
  <c r="C140"/>
  <c r="B140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U139"/>
  <c r="T139"/>
  <c r="S139"/>
  <c r="R139"/>
  <c r="Q139"/>
  <c r="C139"/>
  <c r="B139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U138"/>
  <c r="T138"/>
  <c r="S138"/>
  <c r="R138"/>
  <c r="Q138"/>
  <c r="C138"/>
  <c r="B138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U137"/>
  <c r="T137"/>
  <c r="S137"/>
  <c r="R137"/>
  <c r="Q137"/>
  <c r="C137"/>
  <c r="B137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U136"/>
  <c r="T136"/>
  <c r="S136"/>
  <c r="R136"/>
  <c r="Q136"/>
  <c r="C136"/>
  <c r="B136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U135"/>
  <c r="T135"/>
  <c r="S135"/>
  <c r="R135"/>
  <c r="Q135"/>
  <c r="C135"/>
  <c r="B135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U134"/>
  <c r="T134"/>
  <c r="S134"/>
  <c r="R134"/>
  <c r="Q134"/>
  <c r="C134"/>
  <c r="B134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U133"/>
  <c r="T133"/>
  <c r="S133"/>
  <c r="R133"/>
  <c r="Q133"/>
  <c r="C133"/>
  <c r="B133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U132"/>
  <c r="T132"/>
  <c r="S132"/>
  <c r="R132"/>
  <c r="Q132"/>
  <c r="C132"/>
  <c r="B132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U131"/>
  <c r="T131"/>
  <c r="S131"/>
  <c r="R131"/>
  <c r="Q131"/>
  <c r="C131"/>
  <c r="B131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U130"/>
  <c r="T130"/>
  <c r="S130"/>
  <c r="R130"/>
  <c r="Q130"/>
  <c r="C130"/>
  <c r="B130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U129"/>
  <c r="T129"/>
  <c r="S129"/>
  <c r="R129"/>
  <c r="Q129"/>
  <c r="C129"/>
  <c r="B129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U128"/>
  <c r="T128"/>
  <c r="S128"/>
  <c r="R128"/>
  <c r="Q128"/>
  <c r="C128"/>
  <c r="B128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U127"/>
  <c r="T127"/>
  <c r="S127"/>
  <c r="R127"/>
  <c r="Q127"/>
  <c r="C127"/>
  <c r="B127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U126"/>
  <c r="T126"/>
  <c r="S126"/>
  <c r="R126"/>
  <c r="Q126"/>
  <c r="C126"/>
  <c r="B126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U125"/>
  <c r="T125"/>
  <c r="S125"/>
  <c r="R125"/>
  <c r="Q125"/>
  <c r="C125"/>
  <c r="B125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U124"/>
  <c r="T124"/>
  <c r="S124"/>
  <c r="R124"/>
  <c r="Q124"/>
  <c r="C124"/>
  <c r="B124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U123"/>
  <c r="T123"/>
  <c r="S123"/>
  <c r="R123"/>
  <c r="Q123"/>
  <c r="C123"/>
  <c r="B123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U122"/>
  <c r="T122"/>
  <c r="S122"/>
  <c r="R122"/>
  <c r="Q122"/>
  <c r="C122"/>
  <c r="B122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U121"/>
  <c r="T121"/>
  <c r="S121"/>
  <c r="R121"/>
  <c r="Q121"/>
  <c r="C121"/>
  <c r="B121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U120"/>
  <c r="T120"/>
  <c r="S120"/>
  <c r="R120"/>
  <c r="Q120"/>
  <c r="C120"/>
  <c r="B120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U119"/>
  <c r="T119"/>
  <c r="S119"/>
  <c r="R119"/>
  <c r="Q119"/>
  <c r="C119"/>
  <c r="B119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U118"/>
  <c r="T118"/>
  <c r="S118"/>
  <c r="R118"/>
  <c r="Q118"/>
  <c r="C118"/>
  <c r="B118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U117"/>
  <c r="T117"/>
  <c r="S117"/>
  <c r="R117"/>
  <c r="Q117"/>
  <c r="C117"/>
  <c r="B117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U116"/>
  <c r="T116"/>
  <c r="S116"/>
  <c r="R116"/>
  <c r="Q116"/>
  <c r="C116"/>
  <c r="B116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U115"/>
  <c r="T115"/>
  <c r="S115"/>
  <c r="R115"/>
  <c r="Q115"/>
  <c r="C115"/>
  <c r="B115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U114"/>
  <c r="T114"/>
  <c r="S114"/>
  <c r="R114"/>
  <c r="Q114"/>
  <c r="C114"/>
  <c r="B114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U113"/>
  <c r="T113"/>
  <c r="S113"/>
  <c r="R113"/>
  <c r="Q113"/>
  <c r="C113"/>
  <c r="B113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U112"/>
  <c r="T112"/>
  <c r="S112"/>
  <c r="R112"/>
  <c r="Q112"/>
  <c r="C112"/>
  <c r="B112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U111"/>
  <c r="T111"/>
  <c r="S111"/>
  <c r="R111"/>
  <c r="Q111"/>
  <c r="C111"/>
  <c r="B111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U110"/>
  <c r="T110"/>
  <c r="S110"/>
  <c r="R110"/>
  <c r="Q110"/>
  <c r="C110"/>
  <c r="B110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U109"/>
  <c r="T109"/>
  <c r="S109"/>
  <c r="R109"/>
  <c r="Q109"/>
  <c r="C109"/>
  <c r="B109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U108"/>
  <c r="T108"/>
  <c r="S108"/>
  <c r="R108"/>
  <c r="Q108"/>
  <c r="C108"/>
  <c r="B108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U107"/>
  <c r="T107"/>
  <c r="S107"/>
  <c r="R107"/>
  <c r="Q107"/>
  <c r="C107"/>
  <c r="B107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U106"/>
  <c r="T106"/>
  <c r="S106"/>
  <c r="R106"/>
  <c r="Q106"/>
  <c r="C106"/>
  <c r="B106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U105"/>
  <c r="T105"/>
  <c r="S105"/>
  <c r="R105"/>
  <c r="Q105"/>
  <c r="C105"/>
  <c r="B105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U104"/>
  <c r="T104"/>
  <c r="S104"/>
  <c r="R104"/>
  <c r="Q104"/>
  <c r="C104"/>
  <c r="B104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U103"/>
  <c r="T103"/>
  <c r="S103"/>
  <c r="R103"/>
  <c r="Q103"/>
  <c r="C103"/>
  <c r="B103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U102"/>
  <c r="T102"/>
  <c r="S102"/>
  <c r="R102"/>
  <c r="Q102"/>
  <c r="C102"/>
  <c r="B102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U101"/>
  <c r="T101"/>
  <c r="S101"/>
  <c r="R101"/>
  <c r="Q101"/>
  <c r="C101"/>
  <c r="B101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U100"/>
  <c r="T100"/>
  <c r="S100"/>
  <c r="R100"/>
  <c r="Q100"/>
  <c r="C100"/>
  <c r="B100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U99"/>
  <c r="T99"/>
  <c r="S99"/>
  <c r="R99"/>
  <c r="Q99"/>
  <c r="C99"/>
  <c r="B99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U98"/>
  <c r="T98"/>
  <c r="S98"/>
  <c r="R98"/>
  <c r="Q98"/>
  <c r="C98"/>
  <c r="B98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U97"/>
  <c r="T97"/>
  <c r="S97"/>
  <c r="R97"/>
  <c r="Q97"/>
  <c r="C97"/>
  <c r="B97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U96"/>
  <c r="T96"/>
  <c r="S96"/>
  <c r="R96"/>
  <c r="Q96"/>
  <c r="C96"/>
  <c r="B96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U95"/>
  <c r="T95"/>
  <c r="S95"/>
  <c r="R95"/>
  <c r="Q95"/>
  <c r="C95"/>
  <c r="B95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U94"/>
  <c r="T94"/>
  <c r="S94"/>
  <c r="R94"/>
  <c r="Q94"/>
  <c r="C94"/>
  <c r="B94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U93"/>
  <c r="T93"/>
  <c r="S93"/>
  <c r="R93"/>
  <c r="Q93"/>
  <c r="C93"/>
  <c r="B93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U92"/>
  <c r="T92"/>
  <c r="S92"/>
  <c r="R92"/>
  <c r="Q92"/>
  <c r="C92"/>
  <c r="B92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U91"/>
  <c r="T91"/>
  <c r="S91"/>
  <c r="R91"/>
  <c r="Q91"/>
  <c r="C91"/>
  <c r="B91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U90"/>
  <c r="T90"/>
  <c r="S90"/>
  <c r="R90"/>
  <c r="Q90"/>
  <c r="C90"/>
  <c r="B90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U89"/>
  <c r="T89"/>
  <c r="S89"/>
  <c r="R89"/>
  <c r="Q89"/>
  <c r="C89"/>
  <c r="B89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U88"/>
  <c r="T88"/>
  <c r="S88"/>
  <c r="R88"/>
  <c r="Q88"/>
  <c r="C88"/>
  <c r="B88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U87"/>
  <c r="T87"/>
  <c r="S87"/>
  <c r="R87"/>
  <c r="Q87"/>
  <c r="C87"/>
  <c r="B87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U86"/>
  <c r="T86"/>
  <c r="S86"/>
  <c r="R86"/>
  <c r="Q86"/>
  <c r="C86"/>
  <c r="B86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U85"/>
  <c r="T85"/>
  <c r="S85"/>
  <c r="R85"/>
  <c r="Q85"/>
  <c r="C85"/>
  <c r="B85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U84"/>
  <c r="T84"/>
  <c r="S84"/>
  <c r="R84"/>
  <c r="Q84"/>
  <c r="C84"/>
  <c r="B84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U83"/>
  <c r="T83"/>
  <c r="S83"/>
  <c r="R83"/>
  <c r="Q83"/>
  <c r="C83"/>
  <c r="B83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U82"/>
  <c r="T82"/>
  <c r="S82"/>
  <c r="R82"/>
  <c r="Q82"/>
  <c r="C82"/>
  <c r="B82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U81"/>
  <c r="T81"/>
  <c r="S81"/>
  <c r="R81"/>
  <c r="Q81"/>
  <c r="C81"/>
  <c r="B81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U80"/>
  <c r="T80"/>
  <c r="S80"/>
  <c r="R80"/>
  <c r="Q80"/>
  <c r="C80"/>
  <c r="B80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U79"/>
  <c r="T79"/>
  <c r="S79"/>
  <c r="R79"/>
  <c r="Q79"/>
  <c r="C79"/>
  <c r="B79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U78"/>
  <c r="T78"/>
  <c r="S78"/>
  <c r="R78"/>
  <c r="Q78"/>
  <c r="C78"/>
  <c r="B78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U77"/>
  <c r="T77"/>
  <c r="S77"/>
  <c r="R77"/>
  <c r="Q77"/>
  <c r="C77"/>
  <c r="B77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U76"/>
  <c r="T76"/>
  <c r="S76"/>
  <c r="R76"/>
  <c r="Q76"/>
  <c r="C76"/>
  <c r="B76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U75"/>
  <c r="T75"/>
  <c r="S75"/>
  <c r="R75"/>
  <c r="Q75"/>
  <c r="C75"/>
  <c r="B75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U74"/>
  <c r="T74"/>
  <c r="S74"/>
  <c r="R74"/>
  <c r="Q74"/>
  <c r="C74"/>
  <c r="B74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U73"/>
  <c r="T73"/>
  <c r="S73"/>
  <c r="R73"/>
  <c r="Q73"/>
  <c r="C73"/>
  <c r="B73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U72"/>
  <c r="T72"/>
  <c r="S72"/>
  <c r="R72"/>
  <c r="Q72"/>
  <c r="C72"/>
  <c r="B72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U71"/>
  <c r="T71"/>
  <c r="S71"/>
  <c r="R71"/>
  <c r="Q71"/>
  <c r="C71"/>
  <c r="B71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U70"/>
  <c r="T70"/>
  <c r="S70"/>
  <c r="R70"/>
  <c r="Q70"/>
  <c r="C70"/>
  <c r="B70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U69"/>
  <c r="T69"/>
  <c r="S69"/>
  <c r="R69"/>
  <c r="Q69"/>
  <c r="C69"/>
  <c r="B69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U62"/>
  <c r="T62"/>
  <c r="S62"/>
  <c r="R62"/>
  <c r="Q62"/>
  <c r="C62"/>
  <c r="B62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U61"/>
  <c r="T61"/>
  <c r="S61"/>
  <c r="R61"/>
  <c r="Q61"/>
  <c r="C61"/>
  <c r="B61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U60"/>
  <c r="T60"/>
  <c r="S60"/>
  <c r="R60"/>
  <c r="Q60"/>
  <c r="C60"/>
  <c r="B60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U59"/>
  <c r="T59"/>
  <c r="S59"/>
  <c r="R59"/>
  <c r="Q59"/>
  <c r="C59"/>
  <c r="B59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U58"/>
  <c r="T58"/>
  <c r="S58"/>
  <c r="R58"/>
  <c r="Q58"/>
  <c r="C58"/>
  <c r="B58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U57"/>
  <c r="T57"/>
  <c r="S57"/>
  <c r="R57"/>
  <c r="Q57"/>
  <c r="C57"/>
  <c r="B57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U56"/>
  <c r="T56"/>
  <c r="S56"/>
  <c r="R56"/>
  <c r="Q56"/>
  <c r="C56"/>
  <c r="B56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U55"/>
  <c r="T55"/>
  <c r="S55"/>
  <c r="R55"/>
  <c r="Q55"/>
  <c r="C55"/>
  <c r="B55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U54"/>
  <c r="T54"/>
  <c r="S54"/>
  <c r="R54"/>
  <c r="Q54"/>
  <c r="C54"/>
  <c r="B54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U53"/>
  <c r="T53"/>
  <c r="S53"/>
  <c r="R53"/>
  <c r="Q53"/>
  <c r="C53"/>
  <c r="B53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U52"/>
  <c r="T52"/>
  <c r="S52"/>
  <c r="R52"/>
  <c r="Q52"/>
  <c r="C52"/>
  <c r="B52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U51"/>
  <c r="T51"/>
  <c r="S51"/>
  <c r="R51"/>
  <c r="Q51"/>
  <c r="C51"/>
  <c r="B51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U50"/>
  <c r="T50"/>
  <c r="S50"/>
  <c r="R50"/>
  <c r="Q50"/>
  <c r="C50"/>
  <c r="B50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U49"/>
  <c r="T49"/>
  <c r="S49"/>
  <c r="R49"/>
  <c r="Q49"/>
  <c r="C49"/>
  <c r="B49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U48"/>
  <c r="T48"/>
  <c r="S48"/>
  <c r="R48"/>
  <c r="Q48"/>
  <c r="C48"/>
  <c r="B48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U47"/>
  <c r="T47"/>
  <c r="S47"/>
  <c r="R47"/>
  <c r="Q47"/>
  <c r="C47"/>
  <c r="B47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U46"/>
  <c r="T46"/>
  <c r="S46"/>
  <c r="R46"/>
  <c r="Q46"/>
  <c r="C46"/>
  <c r="B46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U45"/>
  <c r="T45"/>
  <c r="S45"/>
  <c r="R45"/>
  <c r="Q45"/>
  <c r="C45"/>
  <c r="B45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U44"/>
  <c r="T44"/>
  <c r="S44"/>
  <c r="R44"/>
  <c r="Q44"/>
  <c r="C44"/>
  <c r="B44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U43"/>
  <c r="T43"/>
  <c r="S43"/>
  <c r="R43"/>
  <c r="Q43"/>
  <c r="C43"/>
  <c r="B43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U42"/>
  <c r="T42"/>
  <c r="S42"/>
  <c r="R42"/>
  <c r="Q42"/>
  <c r="C42"/>
  <c r="B42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U41"/>
  <c r="T41"/>
  <c r="S41"/>
  <c r="R41"/>
  <c r="Q41"/>
  <c r="C41"/>
  <c r="B41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U40"/>
  <c r="T40"/>
  <c r="S40"/>
  <c r="R40"/>
  <c r="Q40"/>
  <c r="C40"/>
  <c r="B40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U39"/>
  <c r="T39"/>
  <c r="S39"/>
  <c r="R39"/>
  <c r="Q39"/>
  <c r="C39"/>
  <c r="B39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U38"/>
  <c r="T38"/>
  <c r="S38"/>
  <c r="R38"/>
  <c r="Q38"/>
  <c r="C38"/>
  <c r="B38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U37"/>
  <c r="T37"/>
  <c r="S37"/>
  <c r="R37"/>
  <c r="Q37"/>
  <c r="C37"/>
  <c r="B37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U36"/>
  <c r="T36"/>
  <c r="S36"/>
  <c r="R36"/>
  <c r="Q36"/>
  <c r="C36"/>
  <c r="B36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U35"/>
  <c r="T35"/>
  <c r="S35"/>
  <c r="R35"/>
  <c r="Q35"/>
  <c r="C35"/>
  <c r="B35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U34"/>
  <c r="T34"/>
  <c r="S34"/>
  <c r="R34"/>
  <c r="Q34"/>
  <c r="C34"/>
  <c r="B34"/>
  <c r="BP33"/>
  <c r="BO33"/>
  <c r="BN33"/>
  <c r="BM33"/>
  <c r="BL33"/>
  <c r="BK33"/>
  <c r="BJ33"/>
  <c r="BI33"/>
  <c r="BH33"/>
  <c r="BG33"/>
  <c r="BF33"/>
  <c r="BE33"/>
  <c r="BD33"/>
  <c r="BB33"/>
  <c r="BA33"/>
  <c r="AZ33"/>
  <c r="AY33"/>
  <c r="AX33"/>
  <c r="AW33"/>
  <c r="AV33"/>
  <c r="AU33"/>
  <c r="U33"/>
  <c r="T33"/>
  <c r="S33"/>
  <c r="R33"/>
  <c r="Q33"/>
  <c r="C33"/>
  <c r="B33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U32"/>
  <c r="T32"/>
  <c r="S32"/>
  <c r="R32"/>
  <c r="Q32"/>
  <c r="C32"/>
  <c r="B32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U31"/>
  <c r="T31"/>
  <c r="S31"/>
  <c r="R31"/>
  <c r="Q31"/>
  <c r="C31"/>
  <c r="B31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U30"/>
  <c r="T30"/>
  <c r="S30"/>
  <c r="R30"/>
  <c r="Q30"/>
  <c r="C30"/>
  <c r="B30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U29"/>
  <c r="T29"/>
  <c r="S29"/>
  <c r="R29"/>
  <c r="Q29"/>
  <c r="C29"/>
  <c r="B29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U28"/>
  <c r="T28"/>
  <c r="S28"/>
  <c r="R28"/>
  <c r="Q28"/>
  <c r="C28"/>
  <c r="B28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U27"/>
  <c r="T27"/>
  <c r="S27"/>
  <c r="R27"/>
  <c r="Q27"/>
  <c r="C27"/>
  <c r="B27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U26"/>
  <c r="T26"/>
  <c r="S26"/>
  <c r="R26"/>
  <c r="Q26"/>
  <c r="C26"/>
  <c r="B26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U25"/>
  <c r="T25"/>
  <c r="S25"/>
  <c r="R25"/>
  <c r="Q25"/>
  <c r="C25"/>
  <c r="B25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U24"/>
  <c r="T24"/>
  <c r="S24"/>
  <c r="R24"/>
  <c r="Q24"/>
  <c r="C24"/>
  <c r="B24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U23"/>
  <c r="T23"/>
  <c r="S23"/>
  <c r="R23"/>
  <c r="Q23"/>
  <c r="C23"/>
  <c r="B23"/>
  <c r="U22"/>
  <c r="T22"/>
  <c r="S22"/>
  <c r="R22"/>
  <c r="Q22"/>
  <c r="C22"/>
  <c r="B22"/>
  <c r="U21"/>
  <c r="T21"/>
  <c r="S21"/>
  <c r="R21"/>
  <c r="Q21"/>
  <c r="C21"/>
  <c r="B21"/>
  <c r="U20"/>
  <c r="T20"/>
  <c r="S20"/>
  <c r="R20"/>
  <c r="Q20"/>
  <c r="C20"/>
  <c r="B20"/>
  <c r="U19"/>
  <c r="T19"/>
  <c r="S19"/>
  <c r="R19"/>
  <c r="Q19"/>
  <c r="C19"/>
  <c r="B19"/>
  <c r="U18"/>
  <c r="T18"/>
  <c r="S18"/>
  <c r="R18"/>
  <c r="Q18"/>
  <c r="C18"/>
  <c r="B18"/>
  <c r="U17"/>
  <c r="T17"/>
  <c r="S17"/>
  <c r="R17"/>
  <c r="Q17"/>
  <c r="C17"/>
  <c r="B17"/>
  <c r="U16"/>
  <c r="T16"/>
  <c r="S16"/>
  <c r="R16"/>
  <c r="Q16"/>
  <c r="C16"/>
  <c r="B16"/>
  <c r="U15"/>
  <c r="T15"/>
  <c r="S15"/>
  <c r="R15"/>
  <c r="Q15"/>
  <c r="C15"/>
  <c r="B15"/>
  <c r="U14"/>
  <c r="T14"/>
  <c r="S14"/>
  <c r="R14"/>
  <c r="Q14"/>
  <c r="C14"/>
  <c r="B14"/>
  <c r="U13"/>
  <c r="T13"/>
  <c r="S13"/>
  <c r="R13"/>
  <c r="Q13"/>
  <c r="C13"/>
  <c r="B13"/>
  <c r="U12"/>
  <c r="T12"/>
  <c r="S12"/>
  <c r="R12"/>
  <c r="Q12"/>
  <c r="C12"/>
  <c r="B12"/>
  <c r="U11"/>
  <c r="T11"/>
  <c r="S11"/>
  <c r="R11"/>
  <c r="Q11"/>
  <c r="C11"/>
  <c r="B11"/>
  <c r="U10"/>
  <c r="T10"/>
  <c r="S10"/>
  <c r="R10"/>
  <c r="Q10"/>
  <c r="C10"/>
  <c r="B10"/>
  <c r="U9"/>
  <c r="T9"/>
  <c r="S9"/>
  <c r="R9"/>
  <c r="Q9"/>
  <c r="C9"/>
  <c r="B9"/>
  <c r="U8"/>
  <c r="T8"/>
  <c r="S8"/>
  <c r="R8"/>
  <c r="Q8"/>
  <c r="C8"/>
  <c r="B8"/>
  <c r="U7"/>
  <c r="T7"/>
  <c r="S7"/>
  <c r="R7"/>
  <c r="Q7"/>
  <c r="C7"/>
  <c r="B7"/>
  <c r="U6"/>
  <c r="T6"/>
  <c r="S6"/>
  <c r="R6"/>
  <c r="Q6"/>
  <c r="C6"/>
  <c r="B6"/>
  <c r="U5"/>
  <c r="T5"/>
  <c r="S5"/>
  <c r="R5"/>
  <c r="Q5"/>
  <c r="C5"/>
  <c r="B5"/>
  <c r="U4"/>
  <c r="T4"/>
  <c r="S4"/>
  <c r="R4"/>
  <c r="Q4"/>
  <c r="C4"/>
  <c r="B4"/>
  <c r="U3"/>
  <c r="T3"/>
  <c r="S3"/>
  <c r="R3"/>
  <c r="Q3"/>
  <c r="C3"/>
  <c r="B3"/>
  <c r="U2"/>
  <c r="T2"/>
  <c r="S2"/>
  <c r="R2"/>
  <c r="Q2"/>
  <c r="C2"/>
  <c r="B2"/>
  <c r="BQ28" l="1"/>
  <c r="BQ32"/>
  <c r="BQ36"/>
  <c r="BQ40"/>
  <c r="BQ48"/>
  <c r="BQ52"/>
  <c r="BQ70"/>
  <c r="BQ74"/>
  <c r="BQ82"/>
  <c r="BQ98"/>
  <c r="BQ102"/>
  <c r="BQ110"/>
  <c r="BQ126"/>
  <c r="BQ130"/>
  <c r="BQ142"/>
  <c r="BQ146"/>
  <c r="BQ150"/>
  <c r="BQ158"/>
  <c r="BQ162"/>
  <c r="BQ178"/>
  <c r="BQ186"/>
  <c r="BQ198"/>
  <c r="BQ24"/>
  <c r="BQ44"/>
  <c r="BQ56"/>
  <c r="BQ60"/>
  <c r="BQ78"/>
  <c r="BQ86"/>
  <c r="BQ94"/>
  <c r="BQ106"/>
  <c r="BQ114"/>
  <c r="BQ118"/>
  <c r="BQ122"/>
  <c r="BQ134"/>
  <c r="BQ138"/>
  <c r="BQ154"/>
  <c r="BQ166"/>
  <c r="BQ170"/>
  <c r="BQ174"/>
  <c r="BQ182"/>
  <c r="BQ190"/>
  <c r="BQ194"/>
  <c r="BQ202"/>
  <c r="BQ90"/>
  <c r="BQ23"/>
  <c r="BQ35"/>
  <c r="BQ39"/>
  <c r="BQ55"/>
  <c r="BQ59"/>
  <c r="BQ73"/>
  <c r="BQ77"/>
  <c r="BQ81"/>
  <c r="BQ85"/>
  <c r="BQ89"/>
  <c r="BQ101"/>
  <c r="BQ105"/>
  <c r="BQ109"/>
  <c r="BQ113"/>
  <c r="BQ121"/>
  <c r="BQ129"/>
  <c r="BQ137"/>
  <c r="BQ141"/>
  <c r="BQ145"/>
  <c r="BQ149"/>
  <c r="BQ153"/>
  <c r="BQ157"/>
  <c r="BQ161"/>
  <c r="BQ173"/>
  <c r="BQ177"/>
  <c r="BQ185"/>
  <c r="BQ193"/>
  <c r="BQ197"/>
  <c r="BQ201"/>
  <c r="BQ205"/>
  <c r="BQ26"/>
  <c r="BQ30"/>
  <c r="BQ34"/>
  <c r="BQ38"/>
  <c r="BQ42"/>
  <c r="BQ46"/>
  <c r="BQ50"/>
  <c r="BQ54"/>
  <c r="BQ58"/>
  <c r="BQ62"/>
  <c r="BQ76"/>
  <c r="BQ80"/>
  <c r="BQ84"/>
  <c r="BQ88"/>
  <c r="BQ92"/>
  <c r="BQ96"/>
  <c r="BQ100"/>
  <c r="BQ104"/>
  <c r="BQ108"/>
  <c r="BQ112"/>
  <c r="BQ116"/>
  <c r="BQ120"/>
  <c r="BQ124"/>
  <c r="BQ128"/>
  <c r="BQ132"/>
  <c r="BQ136"/>
  <c r="BQ140"/>
  <c r="BQ144"/>
  <c r="BQ148"/>
  <c r="BQ152"/>
  <c r="BQ156"/>
  <c r="BQ160"/>
  <c r="BQ164"/>
  <c r="BQ168"/>
  <c r="BQ172"/>
  <c r="BQ176"/>
  <c r="BQ180"/>
  <c r="BQ184"/>
  <c r="BQ188"/>
  <c r="BQ192"/>
  <c r="BQ196"/>
  <c r="BQ200"/>
  <c r="BQ204"/>
  <c r="BQ27"/>
  <c r="BQ31"/>
  <c r="BQ43"/>
  <c r="BQ47"/>
  <c r="BQ51"/>
  <c r="BQ69"/>
  <c r="BQ93"/>
  <c r="BQ97"/>
  <c r="BQ117"/>
  <c r="BQ125"/>
  <c r="BQ133"/>
  <c r="BQ165"/>
  <c r="BQ169"/>
  <c r="BQ181"/>
  <c r="BQ189"/>
  <c r="BQ25"/>
  <c r="BQ29"/>
  <c r="BQ33"/>
  <c r="BQ37"/>
  <c r="BQ41"/>
  <c r="BQ45"/>
  <c r="BQ49"/>
  <c r="BQ53"/>
  <c r="BQ57"/>
  <c r="BQ61"/>
  <c r="BQ71"/>
  <c r="BQ75"/>
  <c r="BQ79"/>
  <c r="BQ83"/>
  <c r="BQ87"/>
  <c r="BQ91"/>
  <c r="BQ95"/>
  <c r="BQ99"/>
  <c r="BQ103"/>
  <c r="BQ107"/>
  <c r="BQ111"/>
  <c r="BQ115"/>
  <c r="BQ119"/>
  <c r="BQ123"/>
  <c r="BQ127"/>
  <c r="BQ131"/>
  <c r="BQ135"/>
  <c r="BQ139"/>
  <c r="BQ143"/>
  <c r="BQ147"/>
  <c r="BQ151"/>
  <c r="BQ155"/>
  <c r="BQ159"/>
  <c r="BQ163"/>
  <c r="BQ167"/>
  <c r="BQ171"/>
  <c r="BQ175"/>
  <c r="BQ179"/>
  <c r="BQ183"/>
  <c r="BQ187"/>
  <c r="BQ191"/>
  <c r="BQ195"/>
  <c r="BQ199"/>
  <c r="BQ203"/>
  <c r="BQ72"/>
</calcChain>
</file>

<file path=xl/comments1.xml><?xml version="1.0" encoding="utf-8"?>
<comments xmlns="http://schemas.openxmlformats.org/spreadsheetml/2006/main">
  <authors>
    <author>Diacarnus</author>
  </authors>
  <commentList>
    <comment ref="W1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See worksheet
"Popln Data"</t>
        </r>
      </text>
    </comment>
    <comment ref="CH1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Diacarnus:
Total rain for entire month of displayed date, ie 1/15/99 profile date has Jan 99 total mm rain entered
</t>
        </r>
      </text>
    </comment>
    <comment ref="CJ1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Total rain for entire month of displayed date, ie 1/15/99 profile date has Jan 99 total mm rain entered; END of record- KWS has a lot of missing days of rain data…  or no data after Jan 19...</t>
        </r>
      </text>
    </comment>
    <comment ref="W24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Jellyfish count on 7 Nov 2000
</t>
        </r>
      </text>
    </comment>
    <comment ref="W25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1 run, no average</t>
        </r>
      </text>
    </comment>
    <comment ref="W26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mean density uses 3 runs; size class density breakdown uses only 2 runs.</t>
        </r>
      </text>
    </comment>
    <comment ref="Y26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mean density uses 3 runs; size class density breakdown uses only 2 runs.</t>
        </r>
      </text>
    </comment>
    <comment ref="W84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1 run, no average
</t>
        </r>
      </text>
    </comment>
    <comment ref="W85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1 run, no average</t>
        </r>
      </text>
    </comment>
    <comment ref="W86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1 run, no average</t>
        </r>
      </text>
    </comment>
  </commentList>
</comments>
</file>

<file path=xl/comments2.xml><?xml version="1.0" encoding="utf-8"?>
<comments xmlns="http://schemas.openxmlformats.org/spreadsheetml/2006/main">
  <authors>
    <author>Diacarnus</author>
  </authors>
  <commentList>
    <comment ref="A87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Diacarnus:
Total rain for entire month of displayed date, ie 1/15/99 profile date has Jan 99 total mm rain entered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Diacarnus:
Total rain for entire month of displayed date, ie 1/15/99 profile date has Jan 99 total mm rain entered</t>
        </r>
      </text>
    </comment>
  </commentList>
</comments>
</file>

<file path=xl/comments3.xml><?xml version="1.0" encoding="utf-8"?>
<comments xmlns="http://schemas.openxmlformats.org/spreadsheetml/2006/main">
  <authors>
    <author>Diacarnus</author>
    <author>Laura Eleanor Martin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Column W on Data worksheet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Diacarnus:</t>
        </r>
        <r>
          <rPr>
            <sz val="9"/>
            <color indexed="81"/>
            <rFont val="Tahoma"/>
            <family val="2"/>
          </rPr>
          <t xml:space="preserve">
Single run</t>
        </r>
      </text>
    </comment>
    <comment ref="A60" authorId="1">
      <text>
        <r>
          <rPr>
            <b/>
            <sz val="8"/>
            <color indexed="81"/>
            <rFont val="Tahoma"/>
            <family val="2"/>
          </rPr>
          <t>Laura Eleanor Martin:</t>
        </r>
        <r>
          <rPr>
            <sz val="8"/>
            <color indexed="81"/>
            <rFont val="Tahoma"/>
            <family val="2"/>
          </rPr>
          <t xml:space="preserve">
Only one run.</t>
        </r>
      </text>
    </comment>
    <comment ref="A61" authorId="1">
      <text>
        <r>
          <rPr>
            <b/>
            <sz val="8"/>
            <color indexed="81"/>
            <rFont val="Tahoma"/>
            <family val="2"/>
          </rPr>
          <t>Laura Eleanor Martin:</t>
        </r>
        <r>
          <rPr>
            <sz val="8"/>
            <color indexed="81"/>
            <rFont val="Tahoma"/>
            <family val="2"/>
          </rPr>
          <t xml:space="preserve">
Single run</t>
        </r>
      </text>
    </comment>
    <comment ref="A62" authorId="1">
      <text>
        <r>
          <rPr>
            <b/>
            <sz val="8"/>
            <color indexed="81"/>
            <rFont val="Tahoma"/>
            <family val="2"/>
          </rPr>
          <t>Laura Eleanor Martin:</t>
        </r>
        <r>
          <rPr>
            <sz val="8"/>
            <color indexed="81"/>
            <rFont val="Tahoma"/>
            <family val="2"/>
          </rPr>
          <t xml:space="preserve">
Single run</t>
        </r>
      </text>
    </comment>
  </commentList>
</comments>
</file>

<file path=xl/sharedStrings.xml><?xml version="1.0" encoding="utf-8"?>
<sst xmlns="http://schemas.openxmlformats.org/spreadsheetml/2006/main" count="345" uniqueCount="227">
  <si>
    <t>Date</t>
  </si>
  <si>
    <t>Month</t>
  </si>
  <si>
    <t>Year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</si>
  <si>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</si>
  <si>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</si>
  <si>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</si>
  <si>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</si>
  <si>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</si>
  <si>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</si>
  <si>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</si>
  <si>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</si>
  <si>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</si>
  <si>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</si>
  <si>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</si>
  <si>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</si>
  <si>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</si>
  <si>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T1_8</t>
  </si>
  <si>
    <t>T0_9</t>
  </si>
  <si>
    <t>T1_9</t>
  </si>
  <si>
    <t>T2_9</t>
  </si>
  <si>
    <t>T0_12</t>
  </si>
  <si>
    <t>A1_9</t>
  </si>
  <si>
    <t>1cm</t>
  </si>
  <si>
    <t>2cm</t>
  </si>
  <si>
    <t>3cm</t>
  </si>
  <si>
    <t>4cm</t>
  </si>
  <si>
    <t>5cm</t>
  </si>
  <si>
    <t>6cm</t>
  </si>
  <si>
    <t>7cm</t>
  </si>
  <si>
    <t>8cm</t>
  </si>
  <si>
    <t>9cm</t>
  </si>
  <si>
    <t>10cm</t>
  </si>
  <si>
    <t>11cm</t>
  </si>
  <si>
    <t>12cm</t>
  </si>
  <si>
    <t>13cm</t>
  </si>
  <si>
    <t>14cm</t>
  </si>
  <si>
    <t>15cm</t>
  </si>
  <si>
    <t>16cm</t>
  </si>
  <si>
    <t>17cm</t>
  </si>
  <si>
    <t>18cm</t>
  </si>
  <si>
    <t>19cm</t>
  </si>
  <si>
    <t>20cm</t>
  </si>
  <si>
    <t>21cm</t>
  </si>
  <si>
    <t>22cm</t>
  </si>
  <si>
    <t>ln1cm</t>
  </si>
  <si>
    <t>ln2cm</t>
  </si>
  <si>
    <t>ln3cm</t>
  </si>
  <si>
    <t>ln4cm</t>
  </si>
  <si>
    <t>ln5cm</t>
  </si>
  <si>
    <t>ln6cm</t>
  </si>
  <si>
    <t>ln7cm</t>
  </si>
  <si>
    <t>ln8cm</t>
  </si>
  <si>
    <t>ln9cm</t>
  </si>
  <si>
    <t>ln10cm</t>
  </si>
  <si>
    <t>ln11cm</t>
  </si>
  <si>
    <t>ln12cm</t>
  </si>
  <si>
    <t>ln13cm</t>
  </si>
  <si>
    <t>ln14cm</t>
  </si>
  <si>
    <t>ln15cm</t>
  </si>
  <si>
    <t>ln16cm</t>
  </si>
  <si>
    <t>ln17cm</t>
  </si>
  <si>
    <t>ln18cm</t>
  </si>
  <si>
    <t>ln19cm</t>
  </si>
  <si>
    <t>ln20cm</t>
  </si>
  <si>
    <t>ln21cm</t>
  </si>
  <si>
    <t>ln22cm</t>
  </si>
  <si>
    <t>ln2_9cm</t>
  </si>
  <si>
    <t>ln10_12cm</t>
  </si>
  <si>
    <t>ln13_14cm</t>
  </si>
  <si>
    <t>ln2_13cm</t>
  </si>
  <si>
    <t>ln2_10cm</t>
  </si>
  <si>
    <t>S1_9</t>
  </si>
  <si>
    <t>ProfileRain</t>
  </si>
  <si>
    <t>ProfileWind</t>
  </si>
  <si>
    <t>3moPR</t>
  </si>
  <si>
    <t>6moPR</t>
  </si>
  <si>
    <t>9moPR</t>
  </si>
  <si>
    <t>12moPR</t>
  </si>
  <si>
    <t>3moPW</t>
  </si>
  <si>
    <t>6moPW</t>
  </si>
  <si>
    <t>9moPW</t>
  </si>
  <si>
    <t>12moPW</t>
  </si>
  <si>
    <t>lag1mo1cm</t>
  </si>
  <si>
    <t>lag2mo1cm</t>
  </si>
  <si>
    <t>lag3mo1cm</t>
  </si>
  <si>
    <t>lag1moT</t>
  </si>
  <si>
    <t>lag2moT</t>
  </si>
  <si>
    <t>lag3moT</t>
  </si>
  <si>
    <t>lag1moA</t>
  </si>
  <si>
    <t>lag2moA</t>
  </si>
  <si>
    <t>lag3moA</t>
  </si>
  <si>
    <t>HEADER</t>
  </si>
  <si>
    <t>HEADER KEY</t>
  </si>
  <si>
    <t>Sample date</t>
  </si>
  <si>
    <t>sample month</t>
  </si>
  <si>
    <t>sample year</t>
  </si>
  <si>
    <t>average lake temperature at 0 m depth</t>
  </si>
  <si>
    <t>average lake temperature at 1 m depth</t>
  </si>
  <si>
    <t>average lake temperature at 2 m depth</t>
  </si>
  <si>
    <t>average lake temperature at 3 m depth</t>
  </si>
  <si>
    <t>average lake temperature at 4 m depth</t>
  </si>
  <si>
    <t>average lake temperature at 5 m depth</t>
  </si>
  <si>
    <t>average lake temperature at 6 m depth</t>
  </si>
  <si>
    <t>average lake temperature at 7 m depth</t>
  </si>
  <si>
    <t>average lake temperature at 8 m depth</t>
  </si>
  <si>
    <t>average lake temperature at 9 m depth</t>
  </si>
  <si>
    <t>average lake temperature at 10 m depth</t>
  </si>
  <si>
    <t>average lake temperature at 11 m depth</t>
  </si>
  <si>
    <t>average lake temperature at 12 m depth</t>
  </si>
  <si>
    <t>average lake temp averaged from 1 to 8 m depth</t>
  </si>
  <si>
    <t>average lake temp averaged from 0 to 9 m depth</t>
  </si>
  <si>
    <t>average lake temp averaged from 1 to 9 m depth</t>
  </si>
  <si>
    <t>average lake temp averaged from 2 to 9 m depth</t>
  </si>
  <si>
    <t>average lake temp averaged from 0 to 12 m depth</t>
  </si>
  <si>
    <t>Mean number of ≤1cm Mastigias per m2 per run sample date</t>
  </si>
  <si>
    <t>Mean number of &gt;1cm - ≤2cm Mastigias per m2 per run sample date</t>
  </si>
  <si>
    <t>Mean number of &gt;2cm - ≤3cm Mastigias per m2 per run sample date</t>
  </si>
  <si>
    <t>Mean number of &gt;3cm - ≤4cm Mastigias per m2 per run sample date</t>
  </si>
  <si>
    <t>Mean number of &gt;4cm - ≤5cm Mastigias per m2 per run sample date</t>
  </si>
  <si>
    <t>Mean number of &gt;5cm - ≤6cm Mastigias per m2 per run sample date</t>
  </si>
  <si>
    <t>Mean number of &gt;6cm - ≤7cm Mastigias per m2 per run sample date</t>
  </si>
  <si>
    <t>Mean number of &gt;7cm - ≤8cm Mastigias per m2 per run sample date</t>
  </si>
  <si>
    <t>Mean number of &gt;8cm - ≤9cm Mastigias per m2 per run sample date</t>
  </si>
  <si>
    <t>Mean number of &gt;9cm - ≤10cm Mastigias per m2 per run sample date</t>
  </si>
  <si>
    <t>Natural log transformation of above size class</t>
  </si>
  <si>
    <t>Natural log transformation of mean number of 2-9cm Mastigias per m2 per run sample date</t>
  </si>
  <si>
    <t>Mean number of &gt;10cm - ≤11cm Mastigias per m2 per run sample datec</t>
  </si>
  <si>
    <t>Mean number of &gt;12cm - ≤12cm Mastigias per m2 per run sample date</t>
  </si>
  <si>
    <t>Mean number of &gt;12cm - ≤13cm Mastigias per m2 per run sample date</t>
  </si>
  <si>
    <t>Mean number of &gt;13cm - ≤14cm Mastigias per m2 per run sample date</t>
  </si>
  <si>
    <t>Mean number of &gt;14cm - ≤15cm Mastigias per m2 per run sample date</t>
  </si>
  <si>
    <t>Mean number of &gt;15cm - ≤16cm Mastigias per m2 per run sample date</t>
  </si>
  <si>
    <t>Mean number of &gt;16cm - ≤17cm Mastigias per m2 per run sample date</t>
  </si>
  <si>
    <t>Mean number of &gt;17cm - ≤18cm Mastigias per m2 per run sample date</t>
  </si>
  <si>
    <t>Mean number of &gt;18cm - ≤19cm Mastigias per m2 per run sample date</t>
  </si>
  <si>
    <t>Mean number of &gt;19cm - ≤20cm Mastigias per m2 per run sample date</t>
  </si>
  <si>
    <t>Mean number of &gt;20cm - ≤21cm Mastigias per m2 per run sample date</t>
  </si>
  <si>
    <t>Mean number of &gt;21cm - ≤22cm Mastigias per m2 per run sample date</t>
  </si>
  <si>
    <t>Natural log transformation of mean number of 10-12cm Mastigias per m2 per run sample date</t>
  </si>
  <si>
    <t>Natural log transformation of mean number of 13-14cm Mastigias per m2 per run sample date</t>
  </si>
  <si>
    <t>Natural log transformation of mean number of 2-13cm Mastigias per m2 per run sample date</t>
  </si>
  <si>
    <t>Natural log transformation of mean number of 2-10cm Mastigias per m2 per run sample date</t>
  </si>
  <si>
    <t>Average lake salinity averaged from 1 to 9 m depth</t>
  </si>
  <si>
    <t>3 months average profile wind speed (m/s) preceeding sample date</t>
  </si>
  <si>
    <t>6 months average profile wind speed (m/s) preceeding sample date</t>
  </si>
  <si>
    <t>9 months average profile wind speed (m/s) preceeding sample date</t>
  </si>
  <si>
    <t>12 months average profile wind speed (m/s) preceeding sample date</t>
  </si>
  <si>
    <t>Monthly average wind speed (m/s) between sample dates</t>
  </si>
  <si>
    <t>Lag of 1 month of average temp over 1-9m depth</t>
  </si>
  <si>
    <t>Lag of 2 months of average temp over 1-9m depth</t>
  </si>
  <si>
    <t>Lag of 3 months of average temp over 1-9m depth</t>
  </si>
  <si>
    <t>Lag of 1 month of anomoly from average temp 1-9 m depth</t>
  </si>
  <si>
    <t>Lag of 2 months of anomoly from average temp 1-9 m depth</t>
  </si>
  <si>
    <t>Lag of 3 months of anomoly from average temp 1-9 m depth</t>
  </si>
  <si>
    <t>Temperature anomoly of month X from average temp 1-9 m depth of month X over data set</t>
  </si>
  <si>
    <t>KWS Rain</t>
  </si>
  <si>
    <t>12moKWS</t>
  </si>
  <si>
    <t>1 mo lag of ln1cm size class (above)</t>
  </si>
  <si>
    <t>2 mo lag of ln1cm size class (above)</t>
  </si>
  <si>
    <t>3 mo lag of ln1cm size class (above)</t>
  </si>
  <si>
    <t>Previous 12 mo cumulative total rain (mm) from Koror National Weather Station</t>
  </si>
  <si>
    <t>TWS Rain</t>
  </si>
  <si>
    <t>12moTWS</t>
  </si>
  <si>
    <t>KWSRain</t>
  </si>
  <si>
    <t>TWSRain</t>
  </si>
  <si>
    <t>Monthly total rain (mm) from TWS summed between sample dates</t>
  </si>
  <si>
    <t>3 months cumulative total profile rain (above) preceeding sample date TWS</t>
  </si>
  <si>
    <t>6 months cumulative total profile rain (above) preceeding sample date TWS</t>
  </si>
  <si>
    <t>9 months cumulative total profile rain (above) preceeding sample date TWS</t>
  </si>
  <si>
    <t>12 months cumulative total profile rain (above) preceeding sample date TWS</t>
  </si>
  <si>
    <t>Previous 12 mo cumulative total rain (mm) from CRRF Tower weather station</t>
  </si>
  <si>
    <t>Monthly total rain (mm) from Koror National Weather station- 22 km from Jellyfish Lake</t>
  </si>
  <si>
    <t>Monthly total rain (mm) from CRRF Tower Weather Station (TWS) started in 2007- 5.5 km from Jellyfish Lake</t>
  </si>
  <si>
    <t># net hauls/sta</t>
  </si>
  <si>
    <t># stations</t>
  </si>
  <si>
    <t>No. M Run1</t>
  </si>
  <si>
    <t>No. M Run 2</t>
  </si>
  <si>
    <t>No. M. Run 3</t>
  </si>
  <si>
    <t>Est. No. In Lake Run 1</t>
  </si>
  <si>
    <t>Est. No. In Lk Run 2</t>
  </si>
  <si>
    <t>Est. No. In Lk. Run 3</t>
  </si>
  <si>
    <t>Ave. No. In Lake</t>
  </si>
  <si>
    <t>SD on No. In Lk</t>
  </si>
  <si>
    <t>95% CI</t>
  </si>
  <si>
    <t>St error on No. in Lake</t>
  </si>
  <si>
    <t>Calculations of number in lake for OTM:</t>
  </si>
  <si>
    <t>This surface area is equal to the area of the net pi*r^2 times the number of hauls</t>
  </si>
  <si>
    <t>Jellyfish Lake Mastigias jellyfish population estimates</t>
  </si>
  <si>
    <t>Number per run divided by the surface area (SA) covered by each run.</t>
  </si>
  <si>
    <t>made per run. This number is then multiplied by SA of lake to give number of Mastigias jellyfish</t>
  </si>
  <si>
    <t>n (# runs)</t>
  </si>
  <si>
    <t>No. jellies per sq m Run 1</t>
  </si>
  <si>
    <t>No. jellies per sq m Run 2</t>
  </si>
  <si>
    <t>No. jellies per sq m Run 3</t>
  </si>
  <si>
    <t>SD of jellies per sq m in lake</t>
  </si>
  <si>
    <t>Median No. of jellies per sq m in lake</t>
  </si>
  <si>
    <t>KSW3moPR</t>
  </si>
  <si>
    <t>KSW6moPR</t>
  </si>
  <si>
    <t>KSW9moPR</t>
  </si>
  <si>
    <t>Mean No. jellies per   sq m in lake</t>
  </si>
  <si>
    <t>3moKWS</t>
  </si>
  <si>
    <t>Previous 3 mo cumulative total rain (mm) from Koror National Weather Station</t>
  </si>
  <si>
    <t>Previous 6 mo cumulative total rain (mm) from Koror National Weather Station</t>
  </si>
  <si>
    <t>6moKWS</t>
  </si>
  <si>
    <t>9moKWS</t>
  </si>
  <si>
    <t>Previous 9 mo cumulative total rain (mm) from Koror National Weather Station</t>
  </si>
  <si>
    <t>ln1_6cm</t>
  </si>
  <si>
    <t>Natural log transformation of mean number of 1-6cm Mastigias per m2 per run sample date</t>
  </si>
  <si>
    <t>(calc with 50,000 sq m area)</t>
  </si>
  <si>
    <t>Avg Jellies</t>
  </si>
  <si>
    <t>Mean number of total Mastigias per m2 per run sample date</t>
  </si>
  <si>
    <t>NOTES:</t>
  </si>
  <si>
    <t>Jelly Index</t>
  </si>
  <si>
    <t>Data gap:  Feb-Aug 2004, no physical profiles or jellyfish abundance data collected in this time period.  Jellyfish were present, &gt;1mil.</t>
  </si>
  <si>
    <t xml:space="preserve">Rain data:  </t>
  </si>
  <si>
    <t>We have data from 2 weather stations-</t>
  </si>
  <si>
    <t>TWS, Tower weather Station, 5.5 km form Jellyfish Lake.  Data record is from Mar 2007 only.</t>
  </si>
  <si>
    <t>KWS, Koror Weather Station, 22 km from Jellyfish Lake.  Data record is from 1951.</t>
  </si>
  <si>
    <t>Annual rain over 9 years differs by an avg of ~20%, KWS has higher rainfall than TWS.</t>
  </si>
  <si>
    <t>Annual rainfall (calendar year) comparisons between TWS and KWS has R2 = 0.753</t>
  </si>
  <si>
    <t>If we want to say anything about the strong El Nino droughts prior to 2016, we will need KWS data.</t>
  </si>
  <si>
    <t>Wind data:</t>
  </si>
  <si>
    <t>NO long term wind data from KWS.</t>
  </si>
  <si>
    <t>PROFILE wind:  this is a the TWS daily avg windspeed averaged between profile dates, rather than by calendar month.</t>
  </si>
  <si>
    <t>PROFILE rain:  this is a the TWS daily rainfall summed between profile dates, rather than by calendar month.</t>
  </si>
  <si>
    <t>.</t>
  </si>
  <si>
    <t>Index of jellyfish presence/absence and abundance: number is power of 10 representing Mastigias abundance; earlier dates are estimates interpolated from the growth curve (detail in methods)</t>
  </si>
</sst>
</file>

<file path=xl/styles.xml><?xml version="1.0" encoding="utf-8"?>
<styleSheet xmlns="http://schemas.openxmlformats.org/spreadsheetml/2006/main">
  <numFmts count="3">
    <numFmt numFmtId="164" formatCode="mm/dd/yy"/>
    <numFmt numFmtId="165" formatCode="mm/dd/yyyy"/>
    <numFmt numFmtId="166" formatCode="0.000"/>
  </numFmts>
  <fonts count="19">
    <font>
      <sz val="11"/>
      <color theme="1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Geneva"/>
    </font>
    <font>
      <b/>
      <sz val="9"/>
      <name val="Geneva"/>
    </font>
    <font>
      <sz val="9"/>
      <name val="Genev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name val="Geneva"/>
    </font>
    <font>
      <sz val="10"/>
      <color indexed="8"/>
      <name val="Arial"/>
      <family val="2"/>
    </font>
    <font>
      <sz val="1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0" fillId="0" borderId="0" xfId="0" applyFill="1"/>
    <xf numFmtId="3" fontId="8" fillId="0" borderId="0" xfId="0" applyNumberFormat="1" applyFont="1" applyFill="1"/>
    <xf numFmtId="3" fontId="12" fillId="0" borderId="0" xfId="0" applyNumberFormat="1" applyFont="1" applyFill="1"/>
    <xf numFmtId="14" fontId="13" fillId="0" borderId="0" xfId="0" applyNumberFormat="1" applyFont="1" applyFill="1" applyAlignment="1">
      <alignment horizontal="left"/>
    </xf>
    <xf numFmtId="0" fontId="12" fillId="0" borderId="0" xfId="0" applyFont="1" applyFill="1"/>
    <xf numFmtId="0" fontId="13" fillId="0" borderId="0" xfId="1" applyFont="1" applyFill="1"/>
    <xf numFmtId="166" fontId="12" fillId="0" borderId="0" xfId="0" applyNumberFormat="1" applyFont="1" applyFill="1"/>
    <xf numFmtId="0" fontId="12" fillId="0" borderId="0" xfId="0" applyFont="1" applyFill="1" applyAlignment="1">
      <alignment horizontal="left"/>
    </xf>
    <xf numFmtId="2" fontId="12" fillId="0" borderId="0" xfId="0" applyNumberFormat="1" applyFont="1" applyFill="1"/>
    <xf numFmtId="3" fontId="7" fillId="0" borderId="0" xfId="0" applyNumberFormat="1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/>
    <xf numFmtId="2" fontId="15" fillId="0" borderId="0" xfId="0" applyNumberFormat="1" applyFont="1" applyFill="1" applyAlignment="1">
      <alignment horizontal="center" wrapText="1"/>
    </xf>
    <xf numFmtId="3" fontId="15" fillId="0" borderId="0" xfId="0" applyNumberFormat="1" applyFont="1" applyFill="1" applyAlignment="1">
      <alignment horizontal="center" wrapText="1"/>
    </xf>
    <xf numFmtId="3" fontId="15" fillId="0" borderId="0" xfId="0" applyNumberFormat="1" applyFont="1" applyFill="1"/>
    <xf numFmtId="0" fontId="14" fillId="0" borderId="0" xfId="0" applyFont="1" applyFill="1"/>
    <xf numFmtId="14" fontId="12" fillId="0" borderId="0" xfId="0" applyNumberFormat="1" applyFont="1" applyFill="1" applyAlignment="1">
      <alignment horizontal="left"/>
    </xf>
    <xf numFmtId="0" fontId="9" fillId="0" borderId="0" xfId="0" applyFont="1" applyFill="1"/>
    <xf numFmtId="1" fontId="12" fillId="0" borderId="0" xfId="0" applyNumberFormat="1" applyFont="1" applyFill="1"/>
    <xf numFmtId="1" fontId="9" fillId="0" borderId="0" xfId="0" applyNumberFormat="1" applyFont="1" applyFill="1"/>
    <xf numFmtId="14" fontId="13" fillId="0" borderId="0" xfId="0" applyNumberFormat="1" applyFont="1" applyFill="1" applyBorder="1" applyAlignment="1">
      <alignment horizontal="left"/>
    </xf>
    <xf numFmtId="0" fontId="13" fillId="0" borderId="0" xfId="0" applyFont="1" applyFill="1"/>
    <xf numFmtId="0" fontId="12" fillId="0" borderId="0" xfId="0" applyFont="1" applyFill="1" applyAlignment="1">
      <alignment horizontal="right"/>
    </xf>
    <xf numFmtId="14" fontId="13" fillId="0" borderId="0" xfId="1" applyNumberFormat="1" applyFont="1" applyFill="1" applyAlignment="1">
      <alignment horizontal="left"/>
    </xf>
    <xf numFmtId="1" fontId="8" fillId="0" borderId="0" xfId="0" applyNumberFormat="1" applyFont="1" applyFill="1"/>
    <xf numFmtId="0" fontId="8" fillId="0" borderId="0" xfId="0" applyFont="1" applyFill="1"/>
    <xf numFmtId="0" fontId="1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vertical="center"/>
    </xf>
    <xf numFmtId="2" fontId="0" fillId="0" borderId="0" xfId="0" applyNumberFormat="1" applyFont="1"/>
    <xf numFmtId="14" fontId="17" fillId="0" borderId="0" xfId="0" applyNumberFormat="1" applyFont="1" applyAlignment="1">
      <alignment horizontal="right"/>
    </xf>
    <xf numFmtId="20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 applyFill="1"/>
    <xf numFmtId="0" fontId="0" fillId="0" borderId="0" xfId="0" applyNumberFormat="1" applyFill="1"/>
    <xf numFmtId="2" fontId="0" fillId="0" borderId="0" xfId="0" applyNumberFormat="1" applyFill="1"/>
    <xf numFmtId="14" fontId="0" fillId="0" borderId="0" xfId="0" applyNumberFormat="1" applyFont="1" applyFill="1"/>
    <xf numFmtId="0" fontId="18" fillId="0" borderId="0" xfId="0" applyNumberFormat="1" applyFont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0" fontId="0" fillId="0" borderId="0" xfId="0" applyFill="1" applyAlignment="1">
      <alignment horizontal="center"/>
    </xf>
  </cellXfs>
  <cellStyles count="2">
    <cellStyle name="Normal" xfId="0" builtinId="0"/>
    <cellStyle name="Normal_aOTM summary 20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249"/>
  <sheetViews>
    <sheetView tabSelected="1" zoomScaleNormal="100" workbookViewId="0">
      <pane xSplit="1" ySplit="1" topLeftCell="CB47" activePane="bottomRight" state="frozen"/>
      <selection pane="topRight"/>
      <selection pane="bottomLeft"/>
      <selection pane="bottomRight" activeCell="CT70" sqref="CT70"/>
    </sheetView>
  </sheetViews>
  <sheetFormatPr defaultRowHeight="13.8"/>
  <cols>
    <col min="1" max="1" width="12.296875" style="42" customWidth="1"/>
    <col min="2" max="3" width="12.296875" customWidth="1"/>
    <col min="4" max="16" width="8.796875" customWidth="1"/>
    <col min="17" max="21" width="8.796875" style="7" customWidth="1"/>
    <col min="22" max="22" width="8.796875" customWidth="1"/>
    <col min="23" max="23" width="9.59765625" customWidth="1"/>
    <col min="24" max="24" width="9.59765625" style="54" customWidth="1"/>
    <col min="25" max="76" width="8.796875" customWidth="1"/>
    <col min="77" max="87" width="8.796875" style="8" customWidth="1"/>
    <col min="88" max="88" width="8.796875" customWidth="1"/>
    <col min="92" max="92" width="8.796875" customWidth="1"/>
    <col min="93" max="95" width="8.796875" style="8" customWidth="1"/>
    <col min="96" max="96" width="8.796875" style="48" customWidth="1"/>
    <col min="97" max="98" width="8.796875" style="7" customWidth="1"/>
    <col min="99" max="99" width="8.796875" style="7"/>
  </cols>
  <sheetData>
    <row r="1" spans="1:101">
      <c r="A1" s="4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t="s">
        <v>21</v>
      </c>
      <c r="W1" t="s">
        <v>209</v>
      </c>
      <c r="X1" s="54" t="s">
        <v>212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206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s="8" t="s">
        <v>73</v>
      </c>
      <c r="BZ1" s="8" t="s">
        <v>74</v>
      </c>
      <c r="CA1" s="8" t="s">
        <v>75</v>
      </c>
      <c r="CB1" s="8" t="s">
        <v>76</v>
      </c>
      <c r="CC1" s="8" t="s">
        <v>77</v>
      </c>
      <c r="CD1" s="8" t="s">
        <v>78</v>
      </c>
      <c r="CE1" s="8" t="s">
        <v>79</v>
      </c>
      <c r="CF1" s="8" t="s">
        <v>80</v>
      </c>
      <c r="CG1" s="8" t="s">
        <v>81</v>
      </c>
      <c r="CH1" s="8" t="s">
        <v>161</v>
      </c>
      <c r="CI1" s="8" t="s">
        <v>162</v>
      </c>
      <c r="CJ1" t="s">
        <v>155</v>
      </c>
      <c r="CK1" t="s">
        <v>196</v>
      </c>
      <c r="CL1" t="s">
        <v>197</v>
      </c>
      <c r="CM1" t="s">
        <v>198</v>
      </c>
      <c r="CN1" t="s">
        <v>156</v>
      </c>
      <c r="CO1" s="8" t="s">
        <v>82</v>
      </c>
      <c r="CP1" s="8" t="s">
        <v>83</v>
      </c>
      <c r="CQ1" s="8" t="s">
        <v>84</v>
      </c>
      <c r="CR1" s="48" t="s">
        <v>85</v>
      </c>
      <c r="CS1" s="7" t="s">
        <v>86</v>
      </c>
      <c r="CT1" s="7" t="s">
        <v>87</v>
      </c>
      <c r="CU1" s="7" t="s">
        <v>88</v>
      </c>
      <c r="CV1" t="s">
        <v>89</v>
      </c>
      <c r="CW1" t="s">
        <v>90</v>
      </c>
    </row>
    <row r="2" spans="1:101">
      <c r="A2" s="43">
        <v>36175</v>
      </c>
      <c r="B2" s="50">
        <f>MONTH(A2)</f>
        <v>1</v>
      </c>
      <c r="C2" s="1">
        <f>YEAR(A2)</f>
        <v>1999</v>
      </c>
      <c r="D2">
        <v>29.8</v>
      </c>
      <c r="E2">
        <v>31.55</v>
      </c>
      <c r="F2">
        <v>32.049999999999997</v>
      </c>
      <c r="H2">
        <v>32.75</v>
      </c>
      <c r="J2">
        <v>32.549999999999997</v>
      </c>
      <c r="L2">
        <v>32</v>
      </c>
      <c r="N2">
        <v>31.55</v>
      </c>
      <c r="O2" s="2"/>
      <c r="P2">
        <v>30.75</v>
      </c>
      <c r="Q2" s="7">
        <f>AVERAGE(E2:L2)</f>
        <v>32.179999999999993</v>
      </c>
      <c r="R2" s="7">
        <f t="shared" ref="R2:R71" si="0">AVERAGE(D2:M2)</f>
        <v>31.783333333333331</v>
      </c>
      <c r="S2" s="7">
        <f>AVERAGE(E2:M2)</f>
        <v>32.179999999999993</v>
      </c>
      <c r="T2" s="7">
        <f>AVERAGE(F2:M2)</f>
        <v>32.337499999999999</v>
      </c>
      <c r="U2" s="7">
        <f>AVERAGE(D2:P2)</f>
        <v>31.625</v>
      </c>
      <c r="V2" s="7">
        <v>1.3777368927368876</v>
      </c>
      <c r="CJ2">
        <v>630.68200000000002</v>
      </c>
      <c r="CK2">
        <v>1418.0819999999999</v>
      </c>
      <c r="CL2">
        <v>2416.3020000000001</v>
      </c>
      <c r="CM2">
        <v>3287.5219999999999</v>
      </c>
      <c r="CN2">
        <v>3416.3</v>
      </c>
    </row>
    <row r="3" spans="1:101">
      <c r="A3" s="43">
        <v>36207</v>
      </c>
      <c r="B3" s="1">
        <f t="shared" ref="B3:B72" si="1">MONTH(A3)</f>
        <v>2</v>
      </c>
      <c r="C3" s="1">
        <f t="shared" ref="C3:C72" si="2">YEAR(A3)</f>
        <v>1999</v>
      </c>
      <c r="D3">
        <v>30</v>
      </c>
      <c r="E3">
        <v>29.95</v>
      </c>
      <c r="F3">
        <v>31.35</v>
      </c>
      <c r="H3">
        <v>31.8</v>
      </c>
      <c r="J3">
        <v>33.65</v>
      </c>
      <c r="L3">
        <v>33.049999999999997</v>
      </c>
      <c r="N3">
        <v>32.200000000000003</v>
      </c>
      <c r="O3" s="2"/>
      <c r="P3">
        <v>31.45</v>
      </c>
      <c r="Q3" s="7">
        <f t="shared" ref="Q3:Q72" si="3">AVERAGE(E3:L3)</f>
        <v>31.96</v>
      </c>
      <c r="R3" s="7">
        <f t="shared" si="0"/>
        <v>31.633333333333336</v>
      </c>
      <c r="S3" s="7">
        <f t="shared" ref="S3:S72" si="4">AVERAGE(E3:M3)</f>
        <v>31.96</v>
      </c>
      <c r="T3" s="7">
        <f t="shared" ref="T3:T72" si="5">AVERAGE(F3:M3)</f>
        <v>32.462500000000006</v>
      </c>
      <c r="U3" s="7">
        <f t="shared" ref="U3:U72" si="6">AVERAGE(D3:P3)</f>
        <v>31.681249999999999</v>
      </c>
      <c r="V3" s="7">
        <v>1.3786969696969642</v>
      </c>
      <c r="CJ3">
        <v>163.57600000000002</v>
      </c>
      <c r="CK3">
        <v>1138.9360000000001</v>
      </c>
      <c r="CL3">
        <v>2321.8139999999999</v>
      </c>
      <c r="CM3">
        <v>3218.4339999999997</v>
      </c>
      <c r="CN3">
        <v>3518.9159999999997</v>
      </c>
      <c r="CR3" s="48">
        <v>32.179999999999993</v>
      </c>
      <c r="CU3" s="7">
        <v>1.3777368927368876</v>
      </c>
    </row>
    <row r="4" spans="1:101">
      <c r="A4" s="43">
        <v>36238</v>
      </c>
      <c r="B4" s="1">
        <f t="shared" si="1"/>
        <v>3</v>
      </c>
      <c r="C4" s="1">
        <f t="shared" si="2"/>
        <v>1999</v>
      </c>
      <c r="D4">
        <v>31.25</v>
      </c>
      <c r="E4">
        <v>31.2</v>
      </c>
      <c r="F4">
        <v>31.25</v>
      </c>
      <c r="H4">
        <v>31.6</v>
      </c>
      <c r="J4">
        <v>32.65</v>
      </c>
      <c r="L4">
        <v>33.5</v>
      </c>
      <c r="N4">
        <v>32.65</v>
      </c>
      <c r="O4" s="2"/>
      <c r="P4">
        <v>32.049999999999997</v>
      </c>
      <c r="Q4" s="7">
        <f t="shared" si="3"/>
        <v>32.040000000000006</v>
      </c>
      <c r="R4" s="7">
        <f t="shared" si="0"/>
        <v>31.908333333333335</v>
      </c>
      <c r="S4" s="7">
        <f t="shared" si="4"/>
        <v>32.040000000000006</v>
      </c>
      <c r="T4" s="7">
        <f t="shared" si="5"/>
        <v>32.25</v>
      </c>
      <c r="U4" s="7">
        <f t="shared" si="6"/>
        <v>32.018750000000004</v>
      </c>
      <c r="V4" s="7">
        <v>1.3093055555555608</v>
      </c>
      <c r="X4" s="54">
        <v>0</v>
      </c>
      <c r="CJ4">
        <v>488.69600000000003</v>
      </c>
      <c r="CK4">
        <v>1282.954</v>
      </c>
      <c r="CL4">
        <v>2554.2240000000002</v>
      </c>
      <c r="CM4">
        <v>3259.5819999999999</v>
      </c>
      <c r="CN4">
        <v>3994.9119999999998</v>
      </c>
      <c r="CR4" s="48">
        <v>31.96</v>
      </c>
      <c r="CS4" s="7">
        <v>32.179999999999993</v>
      </c>
      <c r="CU4" s="7">
        <v>1.3786969696969642</v>
      </c>
      <c r="CV4" s="7">
        <v>1.3777368927368876</v>
      </c>
    </row>
    <row r="5" spans="1:101">
      <c r="A5" s="43">
        <v>36265</v>
      </c>
      <c r="B5" s="1">
        <f t="shared" si="1"/>
        <v>4</v>
      </c>
      <c r="C5" s="1">
        <f t="shared" si="2"/>
        <v>1999</v>
      </c>
      <c r="D5">
        <v>31</v>
      </c>
      <c r="E5">
        <v>30.9</v>
      </c>
      <c r="F5">
        <v>32.450000000000003</v>
      </c>
      <c r="H5">
        <v>33.200000000000003</v>
      </c>
      <c r="J5">
        <v>34.35</v>
      </c>
      <c r="L5">
        <v>33.5</v>
      </c>
      <c r="N5">
        <v>32.75</v>
      </c>
      <c r="O5" s="2"/>
      <c r="P5">
        <v>32.15</v>
      </c>
      <c r="Q5" s="7">
        <f t="shared" si="3"/>
        <v>32.880000000000003</v>
      </c>
      <c r="R5" s="7">
        <f t="shared" si="0"/>
        <v>32.56666666666667</v>
      </c>
      <c r="S5" s="7">
        <f t="shared" si="4"/>
        <v>32.880000000000003</v>
      </c>
      <c r="T5" s="7">
        <f t="shared" si="5"/>
        <v>33.375</v>
      </c>
      <c r="U5" s="7">
        <f t="shared" si="6"/>
        <v>32.537500000000001</v>
      </c>
      <c r="V5" s="7">
        <v>1.6719749999999998</v>
      </c>
      <c r="X5" s="54">
        <v>0</v>
      </c>
      <c r="CJ5">
        <v>373.38</v>
      </c>
      <c r="CK5">
        <v>1025.652</v>
      </c>
      <c r="CL5">
        <v>2443.7339999999995</v>
      </c>
      <c r="CM5">
        <v>3441.9540000000002</v>
      </c>
      <c r="CN5">
        <v>4313.174</v>
      </c>
      <c r="CR5" s="48">
        <v>32.040000000000006</v>
      </c>
      <c r="CS5" s="7">
        <v>31.96</v>
      </c>
      <c r="CT5" s="7">
        <v>32.179999999999993</v>
      </c>
      <c r="CU5" s="7">
        <v>1.3093055555555608</v>
      </c>
      <c r="CV5" s="7">
        <v>1.3786969696969642</v>
      </c>
      <c r="CW5" s="7">
        <v>1.3777368927368876</v>
      </c>
    </row>
    <row r="6" spans="1:101">
      <c r="A6" s="43">
        <v>36296</v>
      </c>
      <c r="B6" s="1">
        <f t="shared" si="1"/>
        <v>5</v>
      </c>
      <c r="C6" s="1">
        <f t="shared" si="2"/>
        <v>1999</v>
      </c>
      <c r="D6">
        <v>31.55</v>
      </c>
      <c r="E6">
        <v>31.3</v>
      </c>
      <c r="F6">
        <v>31.4</v>
      </c>
      <c r="H6">
        <v>31.7</v>
      </c>
      <c r="J6">
        <v>32.85</v>
      </c>
      <c r="L6">
        <v>33.25</v>
      </c>
      <c r="N6">
        <v>32.6</v>
      </c>
      <c r="O6" s="2"/>
      <c r="P6">
        <v>32.1</v>
      </c>
      <c r="Q6" s="7">
        <f t="shared" si="3"/>
        <v>32.1</v>
      </c>
      <c r="R6" s="7">
        <f t="shared" si="0"/>
        <v>32.008333333333333</v>
      </c>
      <c r="S6" s="7">
        <f t="shared" si="4"/>
        <v>32.1</v>
      </c>
      <c r="T6" s="7">
        <f t="shared" si="5"/>
        <v>32.299999999999997</v>
      </c>
      <c r="U6" s="7">
        <f t="shared" si="6"/>
        <v>32.09375</v>
      </c>
      <c r="V6" s="7">
        <v>0.59033333333332649</v>
      </c>
      <c r="X6" s="54">
        <v>0</v>
      </c>
      <c r="CJ6">
        <v>270.76400000000001</v>
      </c>
      <c r="CK6">
        <v>1132.8400000000001</v>
      </c>
      <c r="CL6">
        <v>2271.7760000000003</v>
      </c>
      <c r="CM6">
        <v>3454.654</v>
      </c>
      <c r="CN6">
        <v>4351.2739999999994</v>
      </c>
      <c r="CR6" s="48">
        <v>32.880000000000003</v>
      </c>
      <c r="CS6" s="7">
        <v>32.040000000000006</v>
      </c>
      <c r="CT6" s="7">
        <v>31.96</v>
      </c>
      <c r="CU6" s="7">
        <v>1.6719749999999998</v>
      </c>
      <c r="CV6" s="7">
        <v>1.3093055555555608</v>
      </c>
      <c r="CW6" s="7">
        <v>1.3786969696969642</v>
      </c>
    </row>
    <row r="7" spans="1:101">
      <c r="A7" s="43">
        <v>36327</v>
      </c>
      <c r="B7" s="1">
        <f t="shared" si="1"/>
        <v>6</v>
      </c>
      <c r="C7" s="1">
        <f t="shared" si="2"/>
        <v>1999</v>
      </c>
      <c r="D7">
        <v>28.7</v>
      </c>
      <c r="E7">
        <v>31.05</v>
      </c>
      <c r="F7">
        <v>31.55</v>
      </c>
      <c r="H7">
        <v>31.55</v>
      </c>
      <c r="J7">
        <v>33.1</v>
      </c>
      <c r="L7">
        <v>32.9</v>
      </c>
      <c r="N7">
        <v>32.450000000000003</v>
      </c>
      <c r="O7" s="2"/>
      <c r="P7">
        <v>31.95</v>
      </c>
      <c r="Q7" s="7">
        <f t="shared" si="3"/>
        <v>32.03</v>
      </c>
      <c r="R7" s="7">
        <f t="shared" si="0"/>
        <v>31.474999999999998</v>
      </c>
      <c r="S7" s="7">
        <f t="shared" si="4"/>
        <v>32.03</v>
      </c>
      <c r="T7" s="7">
        <f t="shared" si="5"/>
        <v>32.274999999999999</v>
      </c>
      <c r="U7" s="7">
        <f t="shared" si="6"/>
        <v>31.65625</v>
      </c>
      <c r="V7" s="7">
        <v>0.48299999999999699</v>
      </c>
      <c r="X7" s="54">
        <v>0</v>
      </c>
      <c r="CJ7">
        <v>303.02200000000005</v>
      </c>
      <c r="CK7">
        <v>947.16599999999994</v>
      </c>
      <c r="CL7">
        <v>2230.12</v>
      </c>
      <c r="CM7">
        <v>3501.3900000000003</v>
      </c>
      <c r="CN7">
        <v>4206.7479999999996</v>
      </c>
      <c r="CR7" s="48">
        <v>32.1</v>
      </c>
      <c r="CS7" s="7">
        <v>32.880000000000003</v>
      </c>
      <c r="CT7" s="7">
        <v>32.040000000000006</v>
      </c>
      <c r="CU7" s="7">
        <v>0.59033333333332649</v>
      </c>
      <c r="CV7" s="7">
        <v>1.6719749999999998</v>
      </c>
      <c r="CW7" s="7">
        <v>1.3093055555555608</v>
      </c>
    </row>
    <row r="8" spans="1:101">
      <c r="A8" s="43">
        <v>36357</v>
      </c>
      <c r="B8" s="1">
        <f t="shared" si="1"/>
        <v>7</v>
      </c>
      <c r="C8" s="1">
        <f t="shared" si="2"/>
        <v>1999</v>
      </c>
      <c r="D8">
        <v>31.6</v>
      </c>
      <c r="E8">
        <v>31.6</v>
      </c>
      <c r="F8">
        <v>31.6</v>
      </c>
      <c r="G8">
        <v>31.95</v>
      </c>
      <c r="H8">
        <v>32.15</v>
      </c>
      <c r="I8">
        <v>32.35</v>
      </c>
      <c r="J8">
        <v>33.799999999999997</v>
      </c>
      <c r="K8">
        <v>33.6</v>
      </c>
      <c r="L8">
        <v>33.1</v>
      </c>
      <c r="M8">
        <v>32.700000000000003</v>
      </c>
      <c r="N8">
        <v>32.35</v>
      </c>
      <c r="O8">
        <v>32.15</v>
      </c>
      <c r="P8">
        <v>31.9</v>
      </c>
      <c r="Q8" s="7">
        <f t="shared" si="3"/>
        <v>32.518749999999997</v>
      </c>
      <c r="R8" s="7">
        <f t="shared" si="0"/>
        <v>32.445000000000007</v>
      </c>
      <c r="S8" s="7">
        <f t="shared" si="4"/>
        <v>32.538888888888884</v>
      </c>
      <c r="T8" s="7">
        <f t="shared" si="5"/>
        <v>32.656249999999993</v>
      </c>
      <c r="U8" s="7">
        <f t="shared" si="6"/>
        <v>32.373076923076923</v>
      </c>
      <c r="V8" s="7">
        <v>1.086789473684199</v>
      </c>
      <c r="X8" s="54">
        <v>0</v>
      </c>
      <c r="CJ8">
        <v>465.58199999999999</v>
      </c>
      <c r="CK8">
        <v>1039.3679999999999</v>
      </c>
      <c r="CL8">
        <v>2065.02</v>
      </c>
      <c r="CM8">
        <v>3483.1019999999999</v>
      </c>
      <c r="CN8">
        <v>4481.3220000000001</v>
      </c>
      <c r="CR8" s="48">
        <v>32.03</v>
      </c>
      <c r="CS8" s="7">
        <v>32.1</v>
      </c>
      <c r="CT8" s="7">
        <v>32.880000000000003</v>
      </c>
      <c r="CU8" s="7">
        <v>0.48299999999999699</v>
      </c>
      <c r="CV8" s="7">
        <v>0.59033333333332649</v>
      </c>
      <c r="CW8" s="7">
        <v>1.6719749999999998</v>
      </c>
    </row>
    <row r="9" spans="1:101">
      <c r="A9" s="43">
        <v>36393</v>
      </c>
      <c r="B9" s="1">
        <f t="shared" si="1"/>
        <v>8</v>
      </c>
      <c r="C9" s="1">
        <f t="shared" si="2"/>
        <v>1999</v>
      </c>
      <c r="D9">
        <v>27.7</v>
      </c>
      <c r="E9">
        <v>30</v>
      </c>
      <c r="F9">
        <v>32.200000000000003</v>
      </c>
      <c r="G9">
        <v>32.5</v>
      </c>
      <c r="H9">
        <v>32.5</v>
      </c>
      <c r="I9">
        <v>32.85</v>
      </c>
      <c r="J9">
        <v>33.450000000000003</v>
      </c>
      <c r="K9">
        <v>33.35</v>
      </c>
      <c r="L9">
        <v>32.799999999999997</v>
      </c>
      <c r="M9">
        <v>32.450000000000003</v>
      </c>
      <c r="N9">
        <v>32.25</v>
      </c>
      <c r="O9">
        <v>32</v>
      </c>
      <c r="P9">
        <v>31.7</v>
      </c>
      <c r="Q9" s="7">
        <f t="shared" si="3"/>
        <v>32.456249999999997</v>
      </c>
      <c r="R9" s="7">
        <f t="shared" si="0"/>
        <v>31.979999999999997</v>
      </c>
      <c r="S9" s="7">
        <f t="shared" si="4"/>
        <v>32.455555555555549</v>
      </c>
      <c r="T9" s="7">
        <f t="shared" si="5"/>
        <v>32.762499999999996</v>
      </c>
      <c r="U9" s="7">
        <f t="shared" si="6"/>
        <v>31.980769230769226</v>
      </c>
      <c r="V9" s="7">
        <v>1.188916666666664</v>
      </c>
      <c r="X9" s="54">
        <v>0</v>
      </c>
      <c r="CJ9">
        <v>660.39999999999986</v>
      </c>
      <c r="CK9">
        <v>1429.0039999999999</v>
      </c>
      <c r="CL9">
        <v>2561.8440000000001</v>
      </c>
      <c r="CM9">
        <v>3700.7799999999997</v>
      </c>
      <c r="CN9">
        <v>4883.6579999999994</v>
      </c>
      <c r="CR9" s="48">
        <v>32.538888888888884</v>
      </c>
      <c r="CS9" s="7">
        <v>32.03</v>
      </c>
      <c r="CT9" s="7">
        <v>32.1</v>
      </c>
      <c r="CU9" s="7">
        <v>1.086789473684199</v>
      </c>
      <c r="CV9" s="7">
        <v>0.48299999999999699</v>
      </c>
      <c r="CW9" s="7">
        <v>0.59033333333332649</v>
      </c>
    </row>
    <row r="10" spans="1:101">
      <c r="A10" s="43">
        <v>36427</v>
      </c>
      <c r="B10" s="1">
        <f t="shared" si="1"/>
        <v>9</v>
      </c>
      <c r="C10" s="1">
        <f t="shared" si="2"/>
        <v>1999</v>
      </c>
      <c r="D10">
        <v>32.25</v>
      </c>
      <c r="E10">
        <v>31.85</v>
      </c>
      <c r="F10">
        <v>32.4</v>
      </c>
      <c r="G10">
        <v>32.5</v>
      </c>
      <c r="H10">
        <v>33.1</v>
      </c>
      <c r="I10">
        <v>33.6</v>
      </c>
      <c r="J10">
        <v>35.1</v>
      </c>
      <c r="K10">
        <v>34.700000000000003</v>
      </c>
      <c r="L10">
        <v>34</v>
      </c>
      <c r="M10">
        <v>33.450000000000003</v>
      </c>
      <c r="N10">
        <v>33.1</v>
      </c>
      <c r="O10">
        <v>32.75</v>
      </c>
      <c r="P10">
        <v>32.35</v>
      </c>
      <c r="Q10" s="7">
        <f t="shared" si="3"/>
        <v>33.40625</v>
      </c>
      <c r="R10" s="7">
        <f t="shared" si="0"/>
        <v>33.295000000000002</v>
      </c>
      <c r="S10" s="7">
        <f t="shared" si="4"/>
        <v>33.411111111111111</v>
      </c>
      <c r="T10" s="7">
        <f t="shared" si="5"/>
        <v>33.606249999999996</v>
      </c>
      <c r="U10" s="7">
        <f t="shared" si="6"/>
        <v>33.165384615384617</v>
      </c>
      <c r="V10" s="7">
        <v>1.963750000000001</v>
      </c>
      <c r="X10" s="54">
        <v>0</v>
      </c>
      <c r="CJ10">
        <v>203.2</v>
      </c>
      <c r="CK10">
        <v>1329.1819999999998</v>
      </c>
      <c r="CL10">
        <v>2276.348</v>
      </c>
      <c r="CM10">
        <v>3559.3019999999997</v>
      </c>
      <c r="CN10">
        <v>4830.5720000000001</v>
      </c>
      <c r="CR10" s="48">
        <v>32.455555555555549</v>
      </c>
      <c r="CS10" s="7">
        <v>32.538888888888884</v>
      </c>
      <c r="CT10" s="7">
        <v>32.03</v>
      </c>
      <c r="CU10" s="7">
        <v>1.188916666666664</v>
      </c>
      <c r="CV10" s="7">
        <v>1.086789473684199</v>
      </c>
      <c r="CW10" s="7">
        <v>0.48299999999999699</v>
      </c>
    </row>
    <row r="11" spans="1:101">
      <c r="A11" s="43">
        <v>36454</v>
      </c>
      <c r="B11" s="1">
        <f t="shared" si="1"/>
        <v>10</v>
      </c>
      <c r="C11" s="1">
        <f t="shared" si="2"/>
        <v>1999</v>
      </c>
      <c r="D11">
        <v>32</v>
      </c>
      <c r="E11">
        <v>31.75</v>
      </c>
      <c r="F11">
        <v>31.7</v>
      </c>
      <c r="G11">
        <v>31.95</v>
      </c>
      <c r="H11">
        <v>32.15</v>
      </c>
      <c r="I11">
        <v>32.9</v>
      </c>
      <c r="J11">
        <v>34.1</v>
      </c>
      <c r="K11">
        <v>34.25</v>
      </c>
      <c r="L11">
        <v>33.85</v>
      </c>
      <c r="M11">
        <v>33.299999999999997</v>
      </c>
      <c r="N11">
        <v>33</v>
      </c>
      <c r="O11">
        <v>32.700000000000003</v>
      </c>
      <c r="P11">
        <v>32.35</v>
      </c>
      <c r="Q11" s="7">
        <f t="shared" si="3"/>
        <v>32.831250000000004</v>
      </c>
      <c r="R11" s="7">
        <f t="shared" si="0"/>
        <v>32.795000000000002</v>
      </c>
      <c r="S11" s="7">
        <f t="shared" si="4"/>
        <v>32.88333333333334</v>
      </c>
      <c r="T11" s="7">
        <f t="shared" si="5"/>
        <v>33.024999999999999</v>
      </c>
      <c r="U11" s="7">
        <f t="shared" si="6"/>
        <v>32.769230769230774</v>
      </c>
      <c r="V11" s="7">
        <v>1.46</v>
      </c>
      <c r="X11" s="54">
        <v>0</v>
      </c>
      <c r="CJ11">
        <v>149.35200000000003</v>
      </c>
      <c r="CK11">
        <v>1012.952</v>
      </c>
      <c r="CL11">
        <v>2052.3200000000002</v>
      </c>
      <c r="CM11">
        <v>3077.9720000000002</v>
      </c>
      <c r="CN11">
        <v>4496.0540000000001</v>
      </c>
      <c r="CR11" s="48">
        <v>33.411111111111111</v>
      </c>
      <c r="CS11" s="7">
        <v>32.455555555555549</v>
      </c>
      <c r="CT11" s="7">
        <v>32.538888888888884</v>
      </c>
      <c r="CU11" s="7">
        <v>1.963750000000001</v>
      </c>
      <c r="CV11" s="7">
        <v>1.188916666666664</v>
      </c>
      <c r="CW11" s="7">
        <v>1.086789473684199</v>
      </c>
    </row>
    <row r="12" spans="1:101">
      <c r="A12" s="43">
        <v>36486</v>
      </c>
      <c r="B12" s="1">
        <f t="shared" si="1"/>
        <v>11</v>
      </c>
      <c r="C12" s="1">
        <f t="shared" si="2"/>
        <v>1999</v>
      </c>
      <c r="D12">
        <v>32</v>
      </c>
      <c r="E12">
        <v>32.049999999999997</v>
      </c>
      <c r="F12">
        <v>32.1</v>
      </c>
      <c r="G12">
        <v>32.1</v>
      </c>
      <c r="H12">
        <v>32.200000000000003</v>
      </c>
      <c r="I12">
        <v>32.9</v>
      </c>
      <c r="J12">
        <v>33.6</v>
      </c>
      <c r="K12">
        <v>33.549999999999997</v>
      </c>
      <c r="L12">
        <v>33.15</v>
      </c>
      <c r="M12">
        <v>32.75</v>
      </c>
      <c r="N12">
        <v>32.6</v>
      </c>
      <c r="O12">
        <v>32.4</v>
      </c>
      <c r="P12">
        <v>32.1</v>
      </c>
      <c r="Q12" s="7">
        <f t="shared" si="3"/>
        <v>32.706249999999997</v>
      </c>
      <c r="R12" s="7">
        <f t="shared" si="0"/>
        <v>32.64</v>
      </c>
      <c r="S12" s="7">
        <f t="shared" si="4"/>
        <v>32.711111111111109</v>
      </c>
      <c r="T12" s="7">
        <f t="shared" si="5"/>
        <v>32.793750000000003</v>
      </c>
      <c r="U12" s="7">
        <f t="shared" si="6"/>
        <v>32.57692307692308</v>
      </c>
      <c r="V12" s="38">
        <v>1.1597222222222179</v>
      </c>
      <c r="X12" s="54">
        <v>0</v>
      </c>
      <c r="CJ12">
        <v>241.554</v>
      </c>
      <c r="CK12">
        <v>594.10599999999999</v>
      </c>
      <c r="CL12">
        <v>2023.1099999999997</v>
      </c>
      <c r="CM12">
        <v>3155.95</v>
      </c>
      <c r="CN12">
        <v>4294.8859999999995</v>
      </c>
      <c r="CR12" s="48">
        <v>32.88333333333334</v>
      </c>
      <c r="CS12" s="7">
        <v>33.411111111111111</v>
      </c>
      <c r="CT12" s="7">
        <v>32.455555555555549</v>
      </c>
      <c r="CU12" s="7">
        <v>1.46</v>
      </c>
      <c r="CV12" s="7">
        <v>1.963750000000001</v>
      </c>
      <c r="CW12" s="7">
        <v>1.188916666666664</v>
      </c>
    </row>
    <row r="13" spans="1:101">
      <c r="A13" s="43">
        <v>36509</v>
      </c>
      <c r="B13" s="1">
        <f t="shared" si="1"/>
        <v>12</v>
      </c>
      <c r="C13" s="1">
        <f t="shared" si="2"/>
        <v>1999</v>
      </c>
      <c r="D13">
        <v>29.75</v>
      </c>
      <c r="E13">
        <v>29.95</v>
      </c>
      <c r="F13">
        <v>30.3</v>
      </c>
      <c r="G13">
        <v>30.6</v>
      </c>
      <c r="H13">
        <v>30.55</v>
      </c>
      <c r="I13">
        <v>30.8</v>
      </c>
      <c r="J13">
        <v>32.6</v>
      </c>
      <c r="K13">
        <v>32.950000000000003</v>
      </c>
      <c r="L13">
        <v>32.65</v>
      </c>
      <c r="M13">
        <v>32.5</v>
      </c>
      <c r="N13">
        <v>32.25</v>
      </c>
      <c r="O13">
        <v>32.049999999999997</v>
      </c>
      <c r="P13">
        <v>31.8</v>
      </c>
      <c r="Q13" s="7">
        <f t="shared" si="3"/>
        <v>31.3</v>
      </c>
      <c r="R13" s="7">
        <f t="shared" si="0"/>
        <v>31.264999999999997</v>
      </c>
      <c r="S13" s="7">
        <f t="shared" si="4"/>
        <v>31.43333333333333</v>
      </c>
      <c r="T13" s="7">
        <f t="shared" si="5"/>
        <v>31.618750000000002</v>
      </c>
      <c r="U13" s="7">
        <f t="shared" si="6"/>
        <v>31.442307692307693</v>
      </c>
      <c r="V13" s="38">
        <v>0.16456313131312683</v>
      </c>
      <c r="X13" s="54">
        <v>0</v>
      </c>
      <c r="CJ13">
        <v>415.79800000000006</v>
      </c>
      <c r="CK13">
        <v>806.70399999999995</v>
      </c>
      <c r="CL13">
        <v>2135.886</v>
      </c>
      <c r="CM13">
        <v>3083.0520000000001</v>
      </c>
      <c r="CN13">
        <f>SUM(CJ2:CJ13)</f>
        <v>4366.0059999999994</v>
      </c>
      <c r="CR13" s="48">
        <v>32.711111111111109</v>
      </c>
      <c r="CS13" s="7">
        <v>32.88333333333334</v>
      </c>
      <c r="CT13" s="7">
        <v>33.411111111111111</v>
      </c>
      <c r="CU13" s="38">
        <v>1.1597222222222179</v>
      </c>
      <c r="CV13" s="7">
        <v>1.46</v>
      </c>
      <c r="CW13" s="7">
        <v>1.963750000000001</v>
      </c>
    </row>
    <row r="14" spans="1:101">
      <c r="A14" s="43">
        <v>36545</v>
      </c>
      <c r="B14" s="1">
        <f t="shared" si="1"/>
        <v>1</v>
      </c>
      <c r="C14" s="1">
        <f t="shared" si="2"/>
        <v>2000</v>
      </c>
      <c r="D14">
        <v>30.05</v>
      </c>
      <c r="E14">
        <v>30.05</v>
      </c>
      <c r="F14">
        <v>30.05</v>
      </c>
      <c r="G14">
        <v>30.05</v>
      </c>
      <c r="H14">
        <v>30.45</v>
      </c>
      <c r="I14">
        <v>31.6</v>
      </c>
      <c r="J14">
        <v>33.200000000000003</v>
      </c>
      <c r="K14">
        <v>33.049999999999997</v>
      </c>
      <c r="L14">
        <v>32.700000000000003</v>
      </c>
      <c r="M14">
        <v>32.4</v>
      </c>
      <c r="N14">
        <v>32.049999999999997</v>
      </c>
      <c r="O14">
        <v>31.9</v>
      </c>
      <c r="P14">
        <v>31.65</v>
      </c>
      <c r="Q14" s="7">
        <f t="shared" si="3"/>
        <v>31.393750000000004</v>
      </c>
      <c r="R14" s="7">
        <f t="shared" si="0"/>
        <v>31.359999999999996</v>
      </c>
      <c r="S14" s="7">
        <f t="shared" si="4"/>
        <v>31.505555555555556</v>
      </c>
      <c r="T14" s="7">
        <f t="shared" si="5"/>
        <v>31.687500000000004</v>
      </c>
      <c r="U14" s="7">
        <f t="shared" si="6"/>
        <v>31.476923076923072</v>
      </c>
      <c r="V14" s="7">
        <v>0.70329244829245141</v>
      </c>
      <c r="X14" s="54">
        <v>4</v>
      </c>
      <c r="CJ14">
        <v>334.26400000000001</v>
      </c>
      <c r="CK14">
        <v>991.6160000000001</v>
      </c>
      <c r="CL14">
        <v>2004.5679999999998</v>
      </c>
      <c r="CM14">
        <v>3043.9360000000006</v>
      </c>
      <c r="CN14">
        <f t="shared" ref="CN14:CN83" si="7">SUM(CJ3:CJ14)</f>
        <v>4069.5880000000002</v>
      </c>
      <c r="CR14" s="48">
        <v>31.43333333333333</v>
      </c>
      <c r="CS14" s="7">
        <v>32.711111111111109</v>
      </c>
      <c r="CT14" s="7">
        <v>32.88333333333334</v>
      </c>
      <c r="CU14" s="38">
        <v>0.16456313131312683</v>
      </c>
      <c r="CV14" s="38">
        <v>1.1597222222222179</v>
      </c>
      <c r="CW14" s="7">
        <v>1.46</v>
      </c>
    </row>
    <row r="15" spans="1:101">
      <c r="A15" s="43">
        <v>36573</v>
      </c>
      <c r="B15" s="1">
        <f t="shared" si="1"/>
        <v>2</v>
      </c>
      <c r="C15" s="1">
        <f t="shared" si="2"/>
        <v>2000</v>
      </c>
      <c r="D15">
        <v>29.75</v>
      </c>
      <c r="E15">
        <v>30.35</v>
      </c>
      <c r="F15">
        <v>30.7</v>
      </c>
      <c r="G15">
        <v>31</v>
      </c>
      <c r="H15">
        <v>31</v>
      </c>
      <c r="I15">
        <v>31.5</v>
      </c>
      <c r="J15">
        <v>32.799999999999997</v>
      </c>
      <c r="K15">
        <v>32.65</v>
      </c>
      <c r="L15">
        <v>32.299999999999997</v>
      </c>
      <c r="M15">
        <v>32</v>
      </c>
      <c r="N15">
        <v>31.85</v>
      </c>
      <c r="O15">
        <v>31.6</v>
      </c>
      <c r="P15">
        <v>31.45</v>
      </c>
      <c r="Q15" s="7">
        <f t="shared" si="3"/>
        <v>31.537500000000001</v>
      </c>
      <c r="R15" s="7">
        <f t="shared" si="0"/>
        <v>31.405000000000001</v>
      </c>
      <c r="S15" s="7">
        <f t="shared" si="4"/>
        <v>31.588888888888889</v>
      </c>
      <c r="T15" s="7">
        <f t="shared" si="5"/>
        <v>31.743749999999999</v>
      </c>
      <c r="U15" s="7">
        <f t="shared" si="6"/>
        <v>31.457692307692312</v>
      </c>
      <c r="V15" s="7">
        <v>1.0075858585858519</v>
      </c>
      <c r="X15" s="54">
        <v>4</v>
      </c>
      <c r="CJ15">
        <v>512.3180000000001</v>
      </c>
      <c r="CK15">
        <v>1262.3800000000003</v>
      </c>
      <c r="CL15">
        <v>1856.4860000000003</v>
      </c>
      <c r="CM15">
        <v>3285.49</v>
      </c>
      <c r="CN15">
        <f t="shared" si="7"/>
        <v>4418.33</v>
      </c>
      <c r="CR15" s="48">
        <v>31.505555555555556</v>
      </c>
      <c r="CS15" s="7">
        <v>31.43333333333333</v>
      </c>
      <c r="CT15" s="7">
        <v>32.711111111111109</v>
      </c>
      <c r="CU15" s="7">
        <v>0.70329244829245141</v>
      </c>
      <c r="CV15" s="38">
        <v>0.16456313131312683</v>
      </c>
      <c r="CW15" s="38">
        <v>1.1597222222222179</v>
      </c>
    </row>
    <row r="16" spans="1:101">
      <c r="A16" s="43">
        <v>36601</v>
      </c>
      <c r="B16" s="1">
        <f t="shared" si="1"/>
        <v>3</v>
      </c>
      <c r="C16" s="1">
        <f t="shared" si="2"/>
        <v>2000</v>
      </c>
      <c r="D16">
        <v>30</v>
      </c>
      <c r="E16">
        <v>30.4</v>
      </c>
      <c r="F16">
        <v>30.95</v>
      </c>
      <c r="G16">
        <v>30.7</v>
      </c>
      <c r="H16">
        <v>31.2</v>
      </c>
      <c r="I16">
        <v>32.15</v>
      </c>
      <c r="J16">
        <v>32.950000000000003</v>
      </c>
      <c r="K16">
        <v>32.75</v>
      </c>
      <c r="L16">
        <v>32.299999999999997</v>
      </c>
      <c r="M16">
        <v>32.049999999999997</v>
      </c>
      <c r="N16">
        <v>31.85</v>
      </c>
      <c r="O16">
        <v>31.65</v>
      </c>
      <c r="P16">
        <v>31.45</v>
      </c>
      <c r="Q16" s="7">
        <f t="shared" si="3"/>
        <v>31.675000000000004</v>
      </c>
      <c r="R16" s="7">
        <f t="shared" si="0"/>
        <v>31.545000000000005</v>
      </c>
      <c r="S16" s="7">
        <f t="shared" si="4"/>
        <v>31.716666666666672</v>
      </c>
      <c r="T16" s="7">
        <f t="shared" si="5"/>
        <v>31.881250000000001</v>
      </c>
      <c r="U16" s="7">
        <f t="shared" si="6"/>
        <v>31.569230769230771</v>
      </c>
      <c r="V16" s="7">
        <v>0.98597222222222669</v>
      </c>
      <c r="X16" s="54">
        <v>4</v>
      </c>
      <c r="CJ16">
        <v>168.40199999999999</v>
      </c>
      <c r="CK16">
        <v>1014.984</v>
      </c>
      <c r="CL16">
        <v>1821.6880000000001</v>
      </c>
      <c r="CM16">
        <v>3150.87</v>
      </c>
      <c r="CN16">
        <f t="shared" si="7"/>
        <v>4098.0360000000001</v>
      </c>
      <c r="CR16" s="48">
        <v>31.588888888888889</v>
      </c>
      <c r="CS16" s="7">
        <v>31.505555555555556</v>
      </c>
      <c r="CT16" s="7">
        <v>31.43333333333333</v>
      </c>
      <c r="CU16" s="7">
        <v>1.0075858585858519</v>
      </c>
      <c r="CV16" s="7">
        <v>0.70329244829245141</v>
      </c>
      <c r="CW16" s="38">
        <v>0.16456313131312683</v>
      </c>
    </row>
    <row r="17" spans="1:101">
      <c r="A17" s="43">
        <v>36636</v>
      </c>
      <c r="B17" s="1">
        <f t="shared" si="1"/>
        <v>4</v>
      </c>
      <c r="C17" s="1">
        <f t="shared" si="2"/>
        <v>2000</v>
      </c>
      <c r="D17">
        <v>31.35</v>
      </c>
      <c r="E17">
        <v>31.75</v>
      </c>
      <c r="F17">
        <v>31.85</v>
      </c>
      <c r="G17">
        <v>31.7</v>
      </c>
      <c r="H17">
        <v>31.85</v>
      </c>
      <c r="I17">
        <v>31.9</v>
      </c>
      <c r="J17">
        <v>32.9</v>
      </c>
      <c r="K17">
        <v>32.85</v>
      </c>
      <c r="L17">
        <v>32.5</v>
      </c>
      <c r="M17">
        <v>32.200000000000003</v>
      </c>
      <c r="N17">
        <v>31.9</v>
      </c>
      <c r="O17">
        <v>31.8</v>
      </c>
      <c r="P17">
        <v>31.7</v>
      </c>
      <c r="Q17" s="7">
        <f t="shared" si="3"/>
        <v>32.162500000000001</v>
      </c>
      <c r="R17" s="7">
        <f t="shared" si="0"/>
        <v>32.085000000000001</v>
      </c>
      <c r="S17" s="7">
        <f t="shared" si="4"/>
        <v>32.166666666666664</v>
      </c>
      <c r="T17" s="7">
        <f t="shared" si="5"/>
        <v>32.21875</v>
      </c>
      <c r="U17" s="7">
        <f t="shared" si="6"/>
        <v>32.019230769230766</v>
      </c>
      <c r="V17" s="7">
        <v>0.95864166666666151</v>
      </c>
      <c r="X17" s="54">
        <v>4</v>
      </c>
      <c r="CJ17">
        <v>322.834</v>
      </c>
      <c r="CK17">
        <v>1003.5540000000001</v>
      </c>
      <c r="CL17">
        <v>1995.1700000000003</v>
      </c>
      <c r="CM17">
        <v>3008.1219999999994</v>
      </c>
      <c r="CN17">
        <f t="shared" si="7"/>
        <v>4047.4900000000002</v>
      </c>
      <c r="CR17" s="48">
        <v>31.716666666666672</v>
      </c>
      <c r="CS17" s="7">
        <v>31.588888888888889</v>
      </c>
      <c r="CT17" s="7">
        <v>31.505555555555556</v>
      </c>
      <c r="CU17" s="7">
        <v>0.98597222222222669</v>
      </c>
      <c r="CV17" s="7">
        <v>1.0075858585858519</v>
      </c>
      <c r="CW17" s="7">
        <v>0.70329244829245141</v>
      </c>
    </row>
    <row r="18" spans="1:101">
      <c r="A18" s="43">
        <v>36671</v>
      </c>
      <c r="B18" s="1">
        <f t="shared" si="1"/>
        <v>5</v>
      </c>
      <c r="C18" s="1">
        <f t="shared" si="2"/>
        <v>2000</v>
      </c>
      <c r="D18">
        <v>31.75</v>
      </c>
      <c r="E18">
        <v>31.75</v>
      </c>
      <c r="F18">
        <v>31.75</v>
      </c>
      <c r="G18">
        <v>31.8</v>
      </c>
      <c r="H18">
        <v>32.35</v>
      </c>
      <c r="I18">
        <v>33.049999999999997</v>
      </c>
      <c r="J18">
        <v>33.299999999999997</v>
      </c>
      <c r="K18">
        <v>33</v>
      </c>
      <c r="L18">
        <v>32.5</v>
      </c>
      <c r="M18">
        <v>32.25</v>
      </c>
      <c r="N18">
        <v>32.049999999999997</v>
      </c>
      <c r="O18">
        <v>31.85</v>
      </c>
      <c r="P18">
        <v>31.65</v>
      </c>
      <c r="Q18" s="7">
        <f t="shared" si="3"/>
        <v>32.4375</v>
      </c>
      <c r="R18" s="7">
        <f t="shared" si="0"/>
        <v>32.35</v>
      </c>
      <c r="S18" s="7">
        <f t="shared" si="4"/>
        <v>32.416666666666664</v>
      </c>
      <c r="T18" s="7">
        <f t="shared" si="5"/>
        <v>32.5</v>
      </c>
      <c r="U18" s="7">
        <f t="shared" si="6"/>
        <v>32.234615384615388</v>
      </c>
      <c r="V18" s="7">
        <v>0.90699999999998937</v>
      </c>
      <c r="X18" s="54">
        <v>4</v>
      </c>
      <c r="CJ18">
        <v>236.72799999999998</v>
      </c>
      <c r="CK18">
        <v>727.96399999999994</v>
      </c>
      <c r="CL18">
        <v>1990.3440000000001</v>
      </c>
      <c r="CM18">
        <v>2584.4500000000007</v>
      </c>
      <c r="CN18">
        <f t="shared" si="7"/>
        <v>4013.4540000000006</v>
      </c>
      <c r="CR18" s="48">
        <v>32.166666666666664</v>
      </c>
      <c r="CS18" s="7">
        <v>31.716666666666672</v>
      </c>
      <c r="CT18" s="7">
        <v>31.588888888888889</v>
      </c>
      <c r="CU18" s="7">
        <v>0.95864166666666151</v>
      </c>
      <c r="CV18" s="7">
        <v>0.98597222222222669</v>
      </c>
      <c r="CW18" s="7">
        <v>1.0075858585858519</v>
      </c>
    </row>
    <row r="19" spans="1:101">
      <c r="A19" s="43">
        <v>36699</v>
      </c>
      <c r="B19" s="1">
        <f t="shared" si="1"/>
        <v>6</v>
      </c>
      <c r="C19" s="1">
        <f t="shared" si="2"/>
        <v>2000</v>
      </c>
      <c r="D19">
        <v>30.55</v>
      </c>
      <c r="E19">
        <v>30.85</v>
      </c>
      <c r="F19">
        <v>31.1</v>
      </c>
      <c r="G19">
        <v>31.45</v>
      </c>
      <c r="H19">
        <v>31.7</v>
      </c>
      <c r="I19">
        <v>32.15</v>
      </c>
      <c r="J19">
        <v>32.799999999999997</v>
      </c>
      <c r="K19">
        <v>32.85</v>
      </c>
      <c r="L19">
        <v>32.549999999999997</v>
      </c>
      <c r="M19">
        <v>32.299999999999997</v>
      </c>
      <c r="N19">
        <v>32.049999999999997</v>
      </c>
      <c r="O19">
        <v>31.9</v>
      </c>
      <c r="P19">
        <v>31.8</v>
      </c>
      <c r="Q19" s="7">
        <f t="shared" si="3"/>
        <v>31.931249999999999</v>
      </c>
      <c r="R19" s="7">
        <f t="shared" si="0"/>
        <v>31.830000000000002</v>
      </c>
      <c r="S19" s="7">
        <f t="shared" si="4"/>
        <v>31.972222222222221</v>
      </c>
      <c r="T19" s="7">
        <f t="shared" si="5"/>
        <v>32.112499999999997</v>
      </c>
      <c r="U19" s="7">
        <f t="shared" si="6"/>
        <v>31.85</v>
      </c>
      <c r="V19" s="7">
        <v>0.42522222222221728</v>
      </c>
      <c r="X19" s="54">
        <v>5</v>
      </c>
      <c r="CJ19">
        <v>303.53000000000003</v>
      </c>
      <c r="CK19">
        <v>863.0920000000001</v>
      </c>
      <c r="CL19">
        <v>1878.076</v>
      </c>
      <c r="CM19">
        <v>2684.78</v>
      </c>
      <c r="CN19">
        <f t="shared" si="7"/>
        <v>4013.9620000000009</v>
      </c>
      <c r="CR19" s="48">
        <v>32.416666666666664</v>
      </c>
      <c r="CS19" s="7">
        <v>32.166666666666664</v>
      </c>
      <c r="CT19" s="7">
        <v>31.716666666666672</v>
      </c>
      <c r="CU19" s="7">
        <v>0.90699999999998937</v>
      </c>
      <c r="CV19" s="7">
        <v>0.95864166666666151</v>
      </c>
      <c r="CW19" s="7">
        <v>0.98597222222222669</v>
      </c>
    </row>
    <row r="20" spans="1:101" s="8" customFormat="1">
      <c r="A20" s="46">
        <v>36735</v>
      </c>
      <c r="B20" s="47">
        <f t="shared" si="1"/>
        <v>7</v>
      </c>
      <c r="C20" s="47">
        <f t="shared" si="2"/>
        <v>2000</v>
      </c>
      <c r="D20" s="8">
        <v>31.45</v>
      </c>
      <c r="E20" s="8">
        <v>31.15</v>
      </c>
      <c r="F20" s="8">
        <v>31.85</v>
      </c>
      <c r="G20" s="8">
        <v>32.65</v>
      </c>
      <c r="H20" s="8">
        <v>33.25</v>
      </c>
      <c r="I20" s="8">
        <v>33.6</v>
      </c>
      <c r="J20" s="8">
        <v>33.450000000000003</v>
      </c>
      <c r="K20" s="8">
        <v>33.049999999999997</v>
      </c>
      <c r="L20" s="8">
        <v>32.700000000000003</v>
      </c>
      <c r="M20" s="8">
        <v>32.4</v>
      </c>
      <c r="N20" s="8">
        <v>32.15</v>
      </c>
      <c r="O20" s="8">
        <v>32</v>
      </c>
      <c r="P20" s="8">
        <v>31.8</v>
      </c>
      <c r="Q20" s="48">
        <f t="shared" si="3"/>
        <v>32.712499999999999</v>
      </c>
      <c r="R20" s="48">
        <f t="shared" si="0"/>
        <v>32.554999999999993</v>
      </c>
      <c r="S20" s="48">
        <f t="shared" si="4"/>
        <v>32.677777777777777</v>
      </c>
      <c r="T20" s="48">
        <f t="shared" si="5"/>
        <v>32.868749999999999</v>
      </c>
      <c r="U20" s="48">
        <f t="shared" si="6"/>
        <v>32.42307692307692</v>
      </c>
      <c r="V20" s="48">
        <v>1.2256783625730918</v>
      </c>
      <c r="W20" s="8">
        <v>1.237871781018105</v>
      </c>
      <c r="X20" s="54">
        <v>4</v>
      </c>
      <c r="CJ20" s="8">
        <v>517.65200000000004</v>
      </c>
      <c r="CK20" s="8">
        <v>1057.9099999999999</v>
      </c>
      <c r="CL20" s="8">
        <v>2061.4639999999999</v>
      </c>
      <c r="CM20" s="8">
        <v>3053.0800000000004</v>
      </c>
      <c r="CN20" s="8">
        <f t="shared" si="7"/>
        <v>4066.0320000000006</v>
      </c>
      <c r="CR20" s="48">
        <v>31.972222222222221</v>
      </c>
      <c r="CS20" s="48">
        <v>32.416666666666664</v>
      </c>
      <c r="CT20" s="48">
        <v>32.166666666666664</v>
      </c>
      <c r="CU20" s="48">
        <v>0.42522222222221728</v>
      </c>
      <c r="CV20" s="48">
        <v>0.90699999999998937</v>
      </c>
      <c r="CW20" s="48">
        <v>0.95864166666666151</v>
      </c>
    </row>
    <row r="21" spans="1:101">
      <c r="A21" s="43">
        <v>36762</v>
      </c>
      <c r="B21" s="1">
        <f t="shared" si="1"/>
        <v>8</v>
      </c>
      <c r="C21" s="1">
        <f t="shared" si="2"/>
        <v>2000</v>
      </c>
      <c r="D21">
        <v>29.574999999999999</v>
      </c>
      <c r="E21">
        <v>29.55</v>
      </c>
      <c r="F21">
        <v>30.35</v>
      </c>
      <c r="G21">
        <v>30.55</v>
      </c>
      <c r="H21">
        <v>30.85</v>
      </c>
      <c r="I21">
        <v>31.3</v>
      </c>
      <c r="J21">
        <v>32.475000000000001</v>
      </c>
      <c r="K21">
        <v>32.85</v>
      </c>
      <c r="L21">
        <v>32.674999999999997</v>
      </c>
      <c r="M21">
        <v>32.299999999999997</v>
      </c>
      <c r="N21">
        <v>32.15</v>
      </c>
      <c r="O21">
        <v>32.049999999999997</v>
      </c>
      <c r="P21">
        <v>31.95</v>
      </c>
      <c r="Q21" s="7">
        <f t="shared" si="3"/>
        <v>31.325000000000003</v>
      </c>
      <c r="R21" s="7">
        <f t="shared" si="0"/>
        <v>31.247500000000002</v>
      </c>
      <c r="S21" s="7">
        <f t="shared" si="4"/>
        <v>31.433333333333337</v>
      </c>
      <c r="T21" s="7">
        <f t="shared" si="5"/>
        <v>31.668750000000003</v>
      </c>
      <c r="U21" s="7">
        <f t="shared" si="6"/>
        <v>31.432692307692307</v>
      </c>
      <c r="V21" s="7">
        <v>0.16669444444445247</v>
      </c>
      <c r="X21" s="54">
        <v>5</v>
      </c>
      <c r="CJ21">
        <v>435.86399999999998</v>
      </c>
      <c r="CK21">
        <v>1257.046</v>
      </c>
      <c r="CL21">
        <v>1985.0099999999998</v>
      </c>
      <c r="CM21">
        <v>3247.3900000000003</v>
      </c>
      <c r="CN21">
        <f t="shared" si="7"/>
        <v>3841.4960000000005</v>
      </c>
      <c r="CR21" s="48">
        <v>32.677777777777777</v>
      </c>
      <c r="CS21" s="7">
        <v>31.972222222222221</v>
      </c>
      <c r="CT21" s="7">
        <v>32.416666666666664</v>
      </c>
      <c r="CU21" s="7">
        <v>1.2256783625730918</v>
      </c>
      <c r="CV21" s="7">
        <v>0.42522222222221728</v>
      </c>
      <c r="CW21" s="7">
        <v>0.90699999999998937</v>
      </c>
    </row>
    <row r="22" spans="1:101">
      <c r="A22" s="43">
        <v>36783</v>
      </c>
      <c r="B22" s="1">
        <f t="shared" si="1"/>
        <v>9</v>
      </c>
      <c r="C22" s="1">
        <f t="shared" si="2"/>
        <v>2000</v>
      </c>
      <c r="D22">
        <v>31.7</v>
      </c>
      <c r="E22">
        <v>31.5</v>
      </c>
      <c r="F22">
        <v>31.5</v>
      </c>
      <c r="G22">
        <v>31.6</v>
      </c>
      <c r="H22">
        <v>31.95</v>
      </c>
      <c r="I22">
        <v>32.65</v>
      </c>
      <c r="J22">
        <v>32.85</v>
      </c>
      <c r="K22">
        <v>33.25</v>
      </c>
      <c r="L22">
        <v>32.9</v>
      </c>
      <c r="M22">
        <v>32.5</v>
      </c>
      <c r="N22">
        <v>32.200000000000003</v>
      </c>
      <c r="O22">
        <v>32</v>
      </c>
      <c r="P22">
        <v>31.85</v>
      </c>
      <c r="Q22" s="7">
        <f t="shared" si="3"/>
        <v>32.274999999999999</v>
      </c>
      <c r="R22" s="7">
        <f t="shared" si="0"/>
        <v>32.239999999999995</v>
      </c>
      <c r="S22" s="7">
        <f t="shared" si="4"/>
        <v>32.299999999999997</v>
      </c>
      <c r="T22" s="7">
        <f t="shared" si="5"/>
        <v>32.4</v>
      </c>
      <c r="U22" s="7">
        <f t="shared" si="6"/>
        <v>32.188461538461539</v>
      </c>
      <c r="V22" s="7">
        <v>0.85263888888888673</v>
      </c>
      <c r="X22" s="54">
        <v>5</v>
      </c>
      <c r="CJ22">
        <v>78.740000000000009</v>
      </c>
      <c r="CK22">
        <v>1032.2559999999999</v>
      </c>
      <c r="CL22">
        <v>1895.348</v>
      </c>
      <c r="CM22">
        <v>2910.3320000000003</v>
      </c>
      <c r="CN22">
        <f t="shared" si="7"/>
        <v>3717.036000000001</v>
      </c>
      <c r="CR22" s="48">
        <v>31.433333333333337</v>
      </c>
      <c r="CS22" s="7">
        <v>32.677777777777777</v>
      </c>
      <c r="CT22" s="7">
        <v>31.972222222222221</v>
      </c>
      <c r="CU22" s="7">
        <v>0.16669444444445247</v>
      </c>
      <c r="CV22" s="7">
        <v>1.2256783625730918</v>
      </c>
      <c r="CW22" s="7">
        <v>0.42522222222221728</v>
      </c>
    </row>
    <row r="23" spans="1:101">
      <c r="A23" s="43">
        <v>36819</v>
      </c>
      <c r="B23" s="1">
        <f t="shared" si="1"/>
        <v>10</v>
      </c>
      <c r="C23" s="1">
        <f t="shared" si="2"/>
        <v>2000</v>
      </c>
      <c r="D23">
        <v>31.555</v>
      </c>
      <c r="E23">
        <v>31.42</v>
      </c>
      <c r="F23">
        <v>32</v>
      </c>
      <c r="G23">
        <v>31.774999999999999</v>
      </c>
      <c r="H23">
        <v>31.99</v>
      </c>
      <c r="I23">
        <v>32.39</v>
      </c>
      <c r="J23">
        <v>32.840000000000003</v>
      </c>
      <c r="K23">
        <v>32.76</v>
      </c>
      <c r="L23">
        <v>32.465000000000003</v>
      </c>
      <c r="M23">
        <v>32.18</v>
      </c>
      <c r="N23">
        <v>31.975000000000001</v>
      </c>
      <c r="O23">
        <v>31.805</v>
      </c>
      <c r="P23">
        <v>31.704999999999998</v>
      </c>
      <c r="Q23" s="7">
        <f t="shared" si="3"/>
        <v>32.204999999999998</v>
      </c>
      <c r="R23" s="7">
        <f t="shared" si="0"/>
        <v>32.137500000000003</v>
      </c>
      <c r="S23" s="7">
        <f t="shared" si="4"/>
        <v>32.202222222222218</v>
      </c>
      <c r="T23" s="7">
        <f t="shared" si="5"/>
        <v>32.299999999999997</v>
      </c>
      <c r="U23" s="7">
        <f t="shared" si="6"/>
        <v>32.066153846153853</v>
      </c>
      <c r="V23" s="7">
        <v>0.78</v>
      </c>
      <c r="W23">
        <v>16.127700918407314</v>
      </c>
      <c r="X23" s="54">
        <v>5</v>
      </c>
      <c r="Y23">
        <v>14.889829120375097</v>
      </c>
      <c r="Z23">
        <v>0.35367765131532297</v>
      </c>
      <c r="AA23">
        <v>0.10610329539459688</v>
      </c>
      <c r="AB23">
        <v>7.0735530263064589E-2</v>
      </c>
      <c r="AC23">
        <v>0.14147106052612918</v>
      </c>
      <c r="AD23">
        <v>3.5367765131532294E-2</v>
      </c>
      <c r="AE23">
        <v>0</v>
      </c>
      <c r="AF23">
        <v>0</v>
      </c>
      <c r="AG23">
        <v>3.5367765131532294E-2</v>
      </c>
      <c r="AH23">
        <v>0</v>
      </c>
      <c r="AI23">
        <v>0</v>
      </c>
      <c r="AJ23">
        <v>3.5367765131532294E-2</v>
      </c>
      <c r="AK23">
        <v>0</v>
      </c>
      <c r="AL23">
        <v>3.5367765131532294E-2</v>
      </c>
      <c r="AM23">
        <v>0</v>
      </c>
      <c r="AN23">
        <v>7.0735530263064589E-2</v>
      </c>
      <c r="AO23">
        <v>0</v>
      </c>
      <c r="AP23">
        <v>7.0735530263064589E-2</v>
      </c>
      <c r="AQ23">
        <v>0.10610329539459688</v>
      </c>
      <c r="AR23">
        <v>0.10610329539459688</v>
      </c>
      <c r="AS23">
        <v>3.5367765131532294E-2</v>
      </c>
      <c r="AT23">
        <v>3.5367765131532294E-2</v>
      </c>
      <c r="AU23">
        <f t="shared" ref="AU23:AU54" si="8">LN(Y23+1)</f>
        <v>2.7656792265811152</v>
      </c>
      <c r="AV23">
        <f t="shared" ref="AV23:AV54" si="9">LN(Z23+1)</f>
        <v>0.30282507473988346</v>
      </c>
      <c r="AW23">
        <f t="shared" ref="AW23:BL38" si="10">LN(AA23+1)</f>
        <v>0.1008432942133763</v>
      </c>
      <c r="AX23">
        <f t="shared" si="10"/>
        <v>6.8345823775584E-2</v>
      </c>
      <c r="AY23">
        <f t="shared" si="10"/>
        <v>0.13231783452103252</v>
      </c>
      <c r="AZ23">
        <f t="shared" si="10"/>
        <v>3.475669223256514E-2</v>
      </c>
      <c r="BA23">
        <f t="shared" si="10"/>
        <v>0</v>
      </c>
      <c r="BB23">
        <f t="shared" si="10"/>
        <v>0</v>
      </c>
      <c r="BC23">
        <f t="shared" si="10"/>
        <v>3.475669223256514E-2</v>
      </c>
      <c r="BD23">
        <f t="shared" si="10"/>
        <v>0</v>
      </c>
      <c r="BE23">
        <f t="shared" si="10"/>
        <v>0</v>
      </c>
      <c r="BF23">
        <f t="shared" si="10"/>
        <v>3.475669223256514E-2</v>
      </c>
      <c r="BG23">
        <f t="shared" si="10"/>
        <v>0</v>
      </c>
      <c r="BH23">
        <f t="shared" si="10"/>
        <v>3.475669223256514E-2</v>
      </c>
      <c r="BI23">
        <f t="shared" si="10"/>
        <v>0</v>
      </c>
      <c r="BJ23">
        <f t="shared" si="10"/>
        <v>6.8345823775584E-2</v>
      </c>
      <c r="BK23">
        <f t="shared" si="10"/>
        <v>0</v>
      </c>
      <c r="BL23">
        <f t="shared" si="10"/>
        <v>6.8345823775584E-2</v>
      </c>
      <c r="BM23">
        <f t="shared" ref="BL23:BP38" si="11">LN(AQ23+1)</f>
        <v>0.1008432942133763</v>
      </c>
      <c r="BN23">
        <f t="shared" si="11"/>
        <v>0.1008432942133763</v>
      </c>
      <c r="BO23">
        <f t="shared" si="11"/>
        <v>3.475669223256514E-2</v>
      </c>
      <c r="BP23">
        <f t="shared" si="11"/>
        <v>3.475669223256514E-2</v>
      </c>
      <c r="BQ23">
        <f>LN(SUM(AU23:AZ23)+1)</f>
        <v>1.4826875783327693</v>
      </c>
      <c r="BR23">
        <v>0.55544887139158505</v>
      </c>
      <c r="BS23">
        <v>3.475669223256514E-2</v>
      </c>
      <c r="BT23">
        <v>3.475669223256514E-2</v>
      </c>
      <c r="BU23">
        <v>0.57554022290363305</v>
      </c>
      <c r="BV23">
        <v>0.55544887139158505</v>
      </c>
      <c r="BW23">
        <v>28.55</v>
      </c>
      <c r="CJ23">
        <v>342.64600000000002</v>
      </c>
      <c r="CK23">
        <v>857.25</v>
      </c>
      <c r="CL23">
        <v>1915.1599999999999</v>
      </c>
      <c r="CM23">
        <v>2918.7139999999999</v>
      </c>
      <c r="CN23">
        <f t="shared" si="7"/>
        <v>3910.3300000000004</v>
      </c>
      <c r="CR23" s="48">
        <v>32.299999999999997</v>
      </c>
      <c r="CS23" s="7">
        <v>31.433333333333337</v>
      </c>
      <c r="CT23" s="7">
        <v>32.677777777777777</v>
      </c>
      <c r="CU23" s="7">
        <v>0.85263888888888673</v>
      </c>
      <c r="CV23" s="7">
        <v>0.16669444444445247</v>
      </c>
      <c r="CW23" s="7">
        <v>1.2256783625730918</v>
      </c>
    </row>
    <row r="24" spans="1:101">
      <c r="A24" s="43">
        <v>36846</v>
      </c>
      <c r="B24" s="1">
        <f t="shared" si="1"/>
        <v>11</v>
      </c>
      <c r="C24" s="1">
        <f t="shared" si="2"/>
        <v>2000</v>
      </c>
      <c r="D24">
        <v>30.28</v>
      </c>
      <c r="E24">
        <v>30.5</v>
      </c>
      <c r="F24">
        <v>30.49</v>
      </c>
      <c r="G24">
        <v>30.954999999999998</v>
      </c>
      <c r="H24">
        <v>31.295000000000002</v>
      </c>
      <c r="I24">
        <v>31.67</v>
      </c>
      <c r="J24">
        <v>32.634999999999998</v>
      </c>
      <c r="K24">
        <v>32.534999999999997</v>
      </c>
      <c r="L24">
        <v>32.305</v>
      </c>
      <c r="M24">
        <v>31.78</v>
      </c>
      <c r="N24">
        <v>31.774999999999999</v>
      </c>
      <c r="O24">
        <v>31.62</v>
      </c>
      <c r="P24">
        <v>31.48</v>
      </c>
      <c r="Q24" s="7">
        <f t="shared" si="3"/>
        <v>31.548124999999999</v>
      </c>
      <c r="R24" s="7">
        <f t="shared" si="0"/>
        <v>31.444499999999994</v>
      </c>
      <c r="S24" s="7">
        <f t="shared" si="4"/>
        <v>31.573888888888884</v>
      </c>
      <c r="T24" s="7">
        <f t="shared" si="5"/>
        <v>31.708124999999999</v>
      </c>
      <c r="U24" s="7">
        <f t="shared" si="6"/>
        <v>31.48615384615384</v>
      </c>
      <c r="V24" s="7">
        <v>2.2499999999993747E-2</v>
      </c>
      <c r="W24" s="8">
        <v>13.448592706632414</v>
      </c>
      <c r="X24" s="54">
        <v>5</v>
      </c>
      <c r="Y24">
        <v>11.379578431070517</v>
      </c>
      <c r="Z24">
        <v>1.0345071300973199</v>
      </c>
      <c r="AA24">
        <v>0.27852115041081688</v>
      </c>
      <c r="AB24">
        <v>0.19894367886486919</v>
      </c>
      <c r="AC24">
        <v>0.15915494309189535</v>
      </c>
      <c r="AD24">
        <v>0</v>
      </c>
      <c r="AE24">
        <v>0</v>
      </c>
      <c r="AF24">
        <v>3.9788735772973836E-2</v>
      </c>
      <c r="AG24">
        <v>0</v>
      </c>
      <c r="AH24">
        <v>0</v>
      </c>
      <c r="AI24">
        <v>0</v>
      </c>
      <c r="AJ24">
        <v>3.9788735772973836E-2</v>
      </c>
      <c r="AK24">
        <v>0</v>
      </c>
      <c r="AL24">
        <v>0</v>
      </c>
      <c r="AM24">
        <v>0</v>
      </c>
      <c r="AN24">
        <v>0</v>
      </c>
      <c r="AO24">
        <v>3.9788735772973836E-2</v>
      </c>
      <c r="AP24">
        <v>0</v>
      </c>
      <c r="AQ24">
        <v>0.1193662073189215</v>
      </c>
      <c r="AR24">
        <v>7.9577471545947673E-2</v>
      </c>
      <c r="AS24">
        <v>0</v>
      </c>
      <c r="AT24">
        <v>3.9788735772973836E-2</v>
      </c>
      <c r="AU24">
        <f t="shared" si="8"/>
        <v>2.5160482142590861</v>
      </c>
      <c r="AV24">
        <f t="shared" si="9"/>
        <v>0.71025359304787306</v>
      </c>
      <c r="AW24">
        <f t="shared" si="10"/>
        <v>0.24570405875721665</v>
      </c>
      <c r="AX24">
        <f t="shared" si="10"/>
        <v>0.18144090151829578</v>
      </c>
      <c r="AY24">
        <f t="shared" si="10"/>
        <v>0.14769124230057332</v>
      </c>
      <c r="AZ24">
        <f t="shared" si="10"/>
        <v>0</v>
      </c>
      <c r="BA24">
        <f t="shared" si="10"/>
        <v>0</v>
      </c>
      <c r="BB24">
        <f t="shared" si="10"/>
        <v>3.9017553837992186E-2</v>
      </c>
      <c r="BC24">
        <f t="shared" si="10"/>
        <v>0</v>
      </c>
      <c r="BD24">
        <f t="shared" si="10"/>
        <v>0</v>
      </c>
      <c r="BE24">
        <f t="shared" si="10"/>
        <v>0</v>
      </c>
      <c r="BF24">
        <f t="shared" si="10"/>
        <v>3.9017553837992186E-2</v>
      </c>
      <c r="BG24">
        <f t="shared" si="10"/>
        <v>0</v>
      </c>
      <c r="BH24">
        <f t="shared" si="10"/>
        <v>0</v>
      </c>
      <c r="BI24">
        <f t="shared" si="10"/>
        <v>0</v>
      </c>
      <c r="BJ24">
        <f t="shared" si="10"/>
        <v>0</v>
      </c>
      <c r="BK24">
        <f t="shared" si="10"/>
        <v>3.9017553837992186E-2</v>
      </c>
      <c r="BL24">
        <f t="shared" si="10"/>
        <v>0</v>
      </c>
      <c r="BM24">
        <f t="shared" si="11"/>
        <v>0.11276263881051694</v>
      </c>
      <c r="BN24">
        <f t="shared" si="11"/>
        <v>7.6569734535637271E-2</v>
      </c>
      <c r="BO24">
        <f t="shared" si="11"/>
        <v>0</v>
      </c>
      <c r="BP24">
        <f t="shared" si="11"/>
        <v>3.9017553837992186E-2</v>
      </c>
      <c r="BQ24">
        <f t="shared" ref="BQ24:BQ93" si="12">LN(SUM(AU24:AZ24)+1)</f>
        <v>1.5688529752058462</v>
      </c>
      <c r="BR24">
        <v>0.99728645171359587</v>
      </c>
      <c r="BS24">
        <v>3.9017553837992186E-2</v>
      </c>
      <c r="BT24">
        <v>0</v>
      </c>
      <c r="BU24">
        <v>1.0118570148851989</v>
      </c>
      <c r="BV24">
        <v>0.99728645171359587</v>
      </c>
      <c r="BW24">
        <v>28.24</v>
      </c>
      <c r="CJ24">
        <v>362.45800000000003</v>
      </c>
      <c r="CK24">
        <v>783.84400000000005</v>
      </c>
      <c r="CL24">
        <v>2040.8899999999999</v>
      </c>
      <c r="CM24">
        <v>2768.8540000000003</v>
      </c>
      <c r="CN24">
        <f t="shared" si="7"/>
        <v>4031.2340000000004</v>
      </c>
      <c r="CO24" s="8">
        <v>2.7656792265811152</v>
      </c>
      <c r="CR24" s="48">
        <v>32.202222222222218</v>
      </c>
      <c r="CS24" s="7">
        <v>32.299999999999997</v>
      </c>
      <c r="CT24" s="7">
        <v>31.433333333333337</v>
      </c>
      <c r="CU24" s="7">
        <v>0.78</v>
      </c>
      <c r="CV24" s="7">
        <v>0.85263888888888673</v>
      </c>
      <c r="CW24" s="7">
        <v>0.16669444444445247</v>
      </c>
    </row>
    <row r="25" spans="1:101">
      <c r="A25" s="43">
        <v>36875</v>
      </c>
      <c r="B25" s="1">
        <f t="shared" si="1"/>
        <v>12</v>
      </c>
      <c r="C25" s="1">
        <f t="shared" si="2"/>
        <v>2000</v>
      </c>
      <c r="D25">
        <v>30.555</v>
      </c>
      <c r="E25">
        <v>30.53</v>
      </c>
      <c r="F25">
        <v>30.844999999999999</v>
      </c>
      <c r="G25">
        <v>31.12</v>
      </c>
      <c r="H25">
        <v>31.33</v>
      </c>
      <c r="I25">
        <v>32.21</v>
      </c>
      <c r="J25">
        <v>32.835000000000001</v>
      </c>
      <c r="K25">
        <v>32.549999999999997</v>
      </c>
      <c r="L25">
        <v>32.215000000000003</v>
      </c>
      <c r="M25">
        <v>31.905000000000001</v>
      </c>
      <c r="N25">
        <v>31.7</v>
      </c>
      <c r="O25">
        <v>31.614999999999998</v>
      </c>
      <c r="P25">
        <v>31.48</v>
      </c>
      <c r="Q25" s="7">
        <f t="shared" si="3"/>
        <v>31.704375000000002</v>
      </c>
      <c r="R25" s="7">
        <f t="shared" si="0"/>
        <v>31.609500000000004</v>
      </c>
      <c r="S25" s="7">
        <f t="shared" si="4"/>
        <v>31.72666666666667</v>
      </c>
      <c r="T25" s="7">
        <f t="shared" si="5"/>
        <v>31.876249999999999</v>
      </c>
      <c r="U25" s="7">
        <f t="shared" si="6"/>
        <v>31.606923076923081</v>
      </c>
      <c r="V25" s="7">
        <v>0.45789646464646694</v>
      </c>
      <c r="W25" s="8"/>
      <c r="X25" s="54">
        <v>6</v>
      </c>
      <c r="Y25">
        <v>22.812208509838335</v>
      </c>
      <c r="Z25">
        <v>12.520188856562434</v>
      </c>
      <c r="AA25">
        <v>3.183098861837907</v>
      </c>
      <c r="AB25">
        <v>1.5915494309189535</v>
      </c>
      <c r="AC25">
        <v>1.1671362493405659</v>
      </c>
      <c r="AD25">
        <v>0.31830988618379069</v>
      </c>
      <c r="AE25">
        <v>0.21220659078919377</v>
      </c>
      <c r="AF25">
        <v>0.10610329539459688</v>
      </c>
      <c r="AG25">
        <v>0.10610329539459688</v>
      </c>
      <c r="AH25">
        <v>0.21220659078919377</v>
      </c>
      <c r="AI25">
        <v>0.21220659078919377</v>
      </c>
      <c r="AJ25">
        <v>0.10610329539459688</v>
      </c>
      <c r="AK25">
        <v>0</v>
      </c>
      <c r="AL25">
        <v>0.10610329539459688</v>
      </c>
      <c r="AM25">
        <v>0.10610329539459688</v>
      </c>
      <c r="AN25">
        <v>0.10610329539459688</v>
      </c>
      <c r="AO25">
        <v>0.10610329539459688</v>
      </c>
      <c r="AP25">
        <v>0</v>
      </c>
      <c r="AQ25">
        <v>0.21220659078919377</v>
      </c>
      <c r="AR25">
        <v>0.10610329539459688</v>
      </c>
      <c r="AS25">
        <v>0.10610329539459688</v>
      </c>
      <c r="AT25">
        <v>0.21220659078919377</v>
      </c>
      <c r="AU25">
        <f t="shared" si="8"/>
        <v>3.1701984117553397</v>
      </c>
      <c r="AV25">
        <f t="shared" si="9"/>
        <v>2.6041840391979103</v>
      </c>
      <c r="AW25">
        <f t="shared" si="10"/>
        <v>1.4310523263758312</v>
      </c>
      <c r="AX25">
        <f t="shared" si="10"/>
        <v>0.95225593271574327</v>
      </c>
      <c r="AY25">
        <f t="shared" si="10"/>
        <v>0.7734065952157041</v>
      </c>
      <c r="AZ25">
        <f t="shared" si="10"/>
        <v>0.27635052694489254</v>
      </c>
      <c r="BA25">
        <f t="shared" si="10"/>
        <v>0.19244232756794361</v>
      </c>
      <c r="BB25">
        <f t="shared" si="10"/>
        <v>0.1008432942133763</v>
      </c>
      <c r="BC25">
        <f t="shared" si="10"/>
        <v>0.1008432942133763</v>
      </c>
      <c r="BD25">
        <f t="shared" si="10"/>
        <v>0.19244232756794361</v>
      </c>
      <c r="BE25">
        <f t="shared" si="10"/>
        <v>0.19244232756794361</v>
      </c>
      <c r="BF25">
        <f t="shared" si="10"/>
        <v>0.1008432942133763</v>
      </c>
      <c r="BG25">
        <f t="shared" si="10"/>
        <v>0</v>
      </c>
      <c r="BH25">
        <f t="shared" si="10"/>
        <v>0.1008432942133763</v>
      </c>
      <c r="BI25">
        <f t="shared" si="10"/>
        <v>0.1008432942133763</v>
      </c>
      <c r="BJ25">
        <f t="shared" si="10"/>
        <v>0.1008432942133763</v>
      </c>
      <c r="BK25">
        <f t="shared" si="10"/>
        <v>0.1008432942133763</v>
      </c>
      <c r="BL25">
        <f t="shared" si="10"/>
        <v>0</v>
      </c>
      <c r="BM25">
        <f t="shared" si="11"/>
        <v>0.19244232756794361</v>
      </c>
      <c r="BN25">
        <f t="shared" si="11"/>
        <v>0.1008432942133763</v>
      </c>
      <c r="BO25">
        <f t="shared" si="11"/>
        <v>0.1008432942133763</v>
      </c>
      <c r="BP25">
        <f t="shared" si="11"/>
        <v>0.19244232756794361</v>
      </c>
      <c r="BQ25">
        <f t="shared" si="12"/>
        <v>2.3231176334667603</v>
      </c>
      <c r="BR25">
        <v>3.005915075721334</v>
      </c>
      <c r="BS25">
        <v>0.42560524509055109</v>
      </c>
      <c r="BT25">
        <v>0.1008432942133763</v>
      </c>
      <c r="BU25">
        <v>3.0318333634018213</v>
      </c>
      <c r="BV25">
        <v>3.0163631390020855</v>
      </c>
      <c r="BW25">
        <v>28.17</v>
      </c>
      <c r="CJ25">
        <v>479.298</v>
      </c>
      <c r="CK25">
        <v>1184.402</v>
      </c>
      <c r="CL25">
        <v>2216.6579999999999</v>
      </c>
      <c r="CM25">
        <v>3079.75</v>
      </c>
      <c r="CN25">
        <f t="shared" ref="CN25:CN37" si="13">SUM(CJ14:CJ25)</f>
        <v>4094.7340000000004</v>
      </c>
      <c r="CO25" s="8">
        <v>2.5160482142590861</v>
      </c>
      <c r="CP25" s="8">
        <v>2.7656792265811152</v>
      </c>
      <c r="CR25" s="48">
        <v>31.573888888888884</v>
      </c>
      <c r="CS25" s="7">
        <v>32.202222222222218</v>
      </c>
      <c r="CT25" s="7">
        <v>32.299999999999997</v>
      </c>
      <c r="CU25" s="7">
        <v>2.2499999999993747E-2</v>
      </c>
      <c r="CV25" s="7">
        <v>0.78</v>
      </c>
      <c r="CW25" s="7">
        <v>0.85263888888888673</v>
      </c>
    </row>
    <row r="26" spans="1:101">
      <c r="A26" s="43">
        <v>36907</v>
      </c>
      <c r="B26" s="1">
        <f t="shared" si="1"/>
        <v>1</v>
      </c>
      <c r="C26" s="1">
        <f t="shared" si="2"/>
        <v>2001</v>
      </c>
      <c r="D26">
        <v>30.684999999999999</v>
      </c>
      <c r="E26">
        <v>30.6</v>
      </c>
      <c r="F26">
        <v>30.695</v>
      </c>
      <c r="G26">
        <v>30.88</v>
      </c>
      <c r="H26">
        <v>31.54</v>
      </c>
      <c r="I26">
        <v>32.5</v>
      </c>
      <c r="J26">
        <v>33.034999999999997</v>
      </c>
      <c r="K26">
        <v>32.854999999999997</v>
      </c>
      <c r="L26">
        <v>32.384999999999998</v>
      </c>
      <c r="M26">
        <v>32.11</v>
      </c>
      <c r="N26">
        <v>31.93</v>
      </c>
      <c r="O26">
        <v>31.785</v>
      </c>
      <c r="P26">
        <v>31.594999999999999</v>
      </c>
      <c r="Q26" s="7">
        <f t="shared" si="3"/>
        <v>31.811249999999998</v>
      </c>
      <c r="R26" s="7">
        <f t="shared" si="0"/>
        <v>31.728499999999997</v>
      </c>
      <c r="S26" s="7">
        <f t="shared" si="4"/>
        <v>31.844444444444441</v>
      </c>
      <c r="T26" s="7">
        <f t="shared" si="5"/>
        <v>32</v>
      </c>
      <c r="U26" s="7">
        <f t="shared" si="6"/>
        <v>31.738076923076925</v>
      </c>
      <c r="V26" s="7">
        <v>1.0421813371813364</v>
      </c>
      <c r="W26" s="8">
        <v>48.496279603772166</v>
      </c>
      <c r="X26" s="54">
        <v>6</v>
      </c>
      <c r="Y26">
        <v>24.191551349968094</v>
      </c>
      <c r="Z26">
        <v>7.0452588142012331</v>
      </c>
      <c r="AA26">
        <v>3.8197186342054881</v>
      </c>
      <c r="AB26">
        <v>2.3767138168389703</v>
      </c>
      <c r="AC26">
        <v>1.6127700899978727</v>
      </c>
      <c r="AD26">
        <v>1.1034742721038078</v>
      </c>
      <c r="AE26">
        <v>0.59417845420974258</v>
      </c>
      <c r="AF26">
        <v>0.50929581789406508</v>
      </c>
      <c r="AG26">
        <v>0.67906109052542007</v>
      </c>
      <c r="AH26">
        <v>0.50929581789406508</v>
      </c>
      <c r="AI26">
        <v>0.16976527263135502</v>
      </c>
      <c r="AJ26">
        <v>8.4882636315677509E-2</v>
      </c>
      <c r="AK26">
        <v>0.16976527263135502</v>
      </c>
      <c r="AL26">
        <v>0</v>
      </c>
      <c r="AM26">
        <v>0.16976527263135502</v>
      </c>
      <c r="AN26">
        <v>0.16976527263135502</v>
      </c>
      <c r="AO26">
        <v>0.33953054526271004</v>
      </c>
      <c r="AP26">
        <v>0.16976527263135502</v>
      </c>
      <c r="AQ26">
        <v>8.4882636315677509E-2</v>
      </c>
      <c r="AR26">
        <v>8.4882636315677509E-2</v>
      </c>
      <c r="AS26">
        <v>0</v>
      </c>
      <c r="AT26">
        <v>0</v>
      </c>
      <c r="AU26">
        <f t="shared" si="8"/>
        <v>3.2265086744137199</v>
      </c>
      <c r="AV26">
        <f t="shared" si="9"/>
        <v>2.0850829507412008</v>
      </c>
      <c r="AW26">
        <f t="shared" si="10"/>
        <v>1.5727155517124787</v>
      </c>
      <c r="AX26">
        <f t="shared" si="10"/>
        <v>1.2169029930208481</v>
      </c>
      <c r="AY26">
        <f t="shared" si="10"/>
        <v>0.96041099567844279</v>
      </c>
      <c r="AZ26">
        <f t="shared" si="10"/>
        <v>0.74359039297949037</v>
      </c>
      <c r="BA26">
        <f t="shared" si="10"/>
        <v>0.46635852780916687</v>
      </c>
      <c r="BB26">
        <f t="shared" si="10"/>
        <v>0.4116431962883082</v>
      </c>
      <c r="BC26">
        <f t="shared" si="10"/>
        <v>0.5182347624992486</v>
      </c>
      <c r="BD26">
        <f t="shared" si="10"/>
        <v>0.4116431962883082</v>
      </c>
      <c r="BE26">
        <f t="shared" si="10"/>
        <v>0.1568031069998404</v>
      </c>
      <c r="BF26">
        <f t="shared" si="10"/>
        <v>8.1471811847396491E-2</v>
      </c>
      <c r="BG26">
        <f t="shared" si="10"/>
        <v>0.1568031069998404</v>
      </c>
      <c r="BH26">
        <f t="shared" si="10"/>
        <v>0</v>
      </c>
      <c r="BI26">
        <f t="shared" si="10"/>
        <v>0.1568031069998404</v>
      </c>
      <c r="BJ26">
        <f t="shared" si="10"/>
        <v>0.1568031069998404</v>
      </c>
      <c r="BK26">
        <f t="shared" si="10"/>
        <v>0.2923192132234641</v>
      </c>
      <c r="BL26">
        <f t="shared" si="10"/>
        <v>0.1568031069998404</v>
      </c>
      <c r="BM26">
        <f t="shared" si="11"/>
        <v>8.1471811847396491E-2</v>
      </c>
      <c r="BN26">
        <f t="shared" si="11"/>
        <v>8.1471811847396491E-2</v>
      </c>
      <c r="BO26">
        <f t="shared" si="11"/>
        <v>0</v>
      </c>
      <c r="BP26">
        <f t="shared" si="11"/>
        <v>0</v>
      </c>
      <c r="BQ26">
        <f t="shared" si="12"/>
        <v>2.3800285694567744</v>
      </c>
      <c r="BR26">
        <v>2.9306854093640666</v>
      </c>
      <c r="BS26">
        <v>0.56755205619202398</v>
      </c>
      <c r="BT26">
        <v>0.1568031069998404</v>
      </c>
      <c r="BU26">
        <v>2.9793071156432616</v>
      </c>
      <c r="BV26">
        <v>2.9574989467835708</v>
      </c>
      <c r="BW26">
        <v>28.250000000000004</v>
      </c>
      <c r="CJ26">
        <v>157.73400000000001</v>
      </c>
      <c r="CK26">
        <v>999.49</v>
      </c>
      <c r="CL26">
        <v>1856.74</v>
      </c>
      <c r="CM26">
        <v>2914.6499999999996</v>
      </c>
      <c r="CN26">
        <f t="shared" si="13"/>
        <v>3918.2040000000002</v>
      </c>
      <c r="CO26" s="8">
        <v>3.1701984117553397</v>
      </c>
      <c r="CP26" s="8">
        <v>2.5160482142590861</v>
      </c>
      <c r="CQ26" s="8">
        <v>2.7656792265811152</v>
      </c>
      <c r="CR26" s="48">
        <v>31.72666666666667</v>
      </c>
      <c r="CS26" s="7">
        <v>31.573888888888884</v>
      </c>
      <c r="CT26" s="7">
        <v>32.202222222222218</v>
      </c>
      <c r="CU26" s="7">
        <v>0.45789646464646694</v>
      </c>
      <c r="CV26" s="7">
        <v>2.2499999999993747E-2</v>
      </c>
      <c r="CW26" s="7">
        <v>0.78</v>
      </c>
    </row>
    <row r="27" spans="1:101" s="8" customFormat="1">
      <c r="A27" s="46">
        <v>36945</v>
      </c>
      <c r="B27" s="47">
        <f t="shared" si="1"/>
        <v>2</v>
      </c>
      <c r="C27" s="47">
        <f t="shared" si="2"/>
        <v>2001</v>
      </c>
      <c r="D27" s="8">
        <v>30.63</v>
      </c>
      <c r="E27" s="8">
        <v>30.484999999999999</v>
      </c>
      <c r="F27" s="8">
        <v>30.655000000000001</v>
      </c>
      <c r="G27" s="8">
        <v>30.97</v>
      </c>
      <c r="H27" s="8">
        <v>30.925000000000001</v>
      </c>
      <c r="I27" s="8">
        <v>31.215</v>
      </c>
      <c r="J27" s="8">
        <v>31.72</v>
      </c>
      <c r="K27" s="8">
        <v>31.885000000000002</v>
      </c>
      <c r="L27" s="8">
        <v>31.824999999999999</v>
      </c>
      <c r="M27" s="8">
        <v>31.59</v>
      </c>
      <c r="N27" s="8">
        <v>31.5</v>
      </c>
      <c r="O27" s="8">
        <v>31.51</v>
      </c>
      <c r="P27" s="8">
        <v>31.445</v>
      </c>
      <c r="Q27" s="48">
        <f t="shared" si="3"/>
        <v>31.209999999999997</v>
      </c>
      <c r="R27" s="48">
        <f t="shared" si="0"/>
        <v>31.189999999999998</v>
      </c>
      <c r="S27" s="48">
        <f t="shared" si="4"/>
        <v>31.252222222222219</v>
      </c>
      <c r="T27" s="48">
        <f t="shared" si="5"/>
        <v>31.348125</v>
      </c>
      <c r="U27" s="48">
        <f t="shared" si="6"/>
        <v>31.258076923076921</v>
      </c>
      <c r="V27" s="48">
        <v>0.67091919191918237</v>
      </c>
      <c r="W27" s="8">
        <v>45.497093117191156</v>
      </c>
      <c r="X27" s="54">
        <v>6</v>
      </c>
      <c r="Y27" s="8">
        <v>21.729954896813446</v>
      </c>
      <c r="Z27" s="8">
        <v>13.920752355771111</v>
      </c>
      <c r="AA27" s="8">
        <v>2.2069485442076155</v>
      </c>
      <c r="AB27" s="8">
        <v>0.33953054526271004</v>
      </c>
      <c r="AC27" s="8">
        <v>0.67906109052542007</v>
      </c>
      <c r="AD27" s="8">
        <v>1.3581221810508401</v>
      </c>
      <c r="AE27" s="8">
        <v>1.1883569084194852</v>
      </c>
      <c r="AF27" s="8">
        <v>0.67906109052542007</v>
      </c>
      <c r="AG27" s="8">
        <v>0.50929581789406508</v>
      </c>
      <c r="AH27" s="8">
        <v>0.67906109052542007</v>
      </c>
      <c r="AI27" s="8">
        <v>0.33953054526271004</v>
      </c>
      <c r="AJ27" s="8">
        <v>0.33953054526271004</v>
      </c>
      <c r="AK27" s="8">
        <v>0.16976527263135502</v>
      </c>
      <c r="AL27" s="8">
        <v>0.50929581789406508</v>
      </c>
      <c r="AM27" s="8">
        <v>0</v>
      </c>
      <c r="AN27" s="8">
        <v>0.33953054526271004</v>
      </c>
      <c r="AO27" s="8">
        <v>0</v>
      </c>
      <c r="AP27" s="8">
        <v>0</v>
      </c>
      <c r="AQ27" s="8">
        <v>0.50929581789406508</v>
      </c>
      <c r="AR27" s="8">
        <v>0</v>
      </c>
      <c r="AS27" s="8">
        <v>0</v>
      </c>
      <c r="AT27" s="8">
        <v>0</v>
      </c>
      <c r="AU27" s="8">
        <f t="shared" si="8"/>
        <v>3.1236836535603909</v>
      </c>
      <c r="AV27" s="8">
        <f t="shared" si="9"/>
        <v>2.7027530194942879</v>
      </c>
      <c r="AW27" s="8">
        <f t="shared" si="10"/>
        <v>1.165319875745259</v>
      </c>
      <c r="AX27" s="8">
        <f t="shared" si="10"/>
        <v>0.2923192132234641</v>
      </c>
      <c r="AY27" s="8">
        <f t="shared" si="10"/>
        <v>0.5182347624992486</v>
      </c>
      <c r="AZ27" s="8">
        <f t="shared" si="10"/>
        <v>0.85786561631598945</v>
      </c>
      <c r="BA27" s="8">
        <f t="shared" si="10"/>
        <v>0.7831509921068317</v>
      </c>
      <c r="BB27" s="8">
        <f t="shared" si="10"/>
        <v>0.5182347624992486</v>
      </c>
      <c r="BC27" s="8">
        <f t="shared" si="10"/>
        <v>0.4116431962883082</v>
      </c>
      <c r="BD27" s="8">
        <f t="shared" si="10"/>
        <v>0.5182347624992486</v>
      </c>
      <c r="BE27" s="8">
        <f t="shared" si="10"/>
        <v>0.2923192132234641</v>
      </c>
      <c r="BF27" s="8">
        <f t="shared" si="10"/>
        <v>0.2923192132234641</v>
      </c>
      <c r="BG27" s="8">
        <f t="shared" si="10"/>
        <v>0.1568031069998404</v>
      </c>
      <c r="BH27" s="8">
        <f t="shared" si="10"/>
        <v>0.4116431962883082</v>
      </c>
      <c r="BI27" s="8">
        <f t="shared" si="10"/>
        <v>0</v>
      </c>
      <c r="BJ27" s="8">
        <f t="shared" si="10"/>
        <v>0.2923192132234641</v>
      </c>
      <c r="BK27" s="8">
        <f t="shared" si="10"/>
        <v>0</v>
      </c>
      <c r="BL27" s="8">
        <f t="shared" si="10"/>
        <v>0</v>
      </c>
      <c r="BM27" s="8">
        <f t="shared" si="11"/>
        <v>0.4116431962883082</v>
      </c>
      <c r="BN27" s="8">
        <f t="shared" si="11"/>
        <v>0</v>
      </c>
      <c r="BO27" s="8">
        <f t="shared" si="11"/>
        <v>0</v>
      </c>
      <c r="BP27" s="8">
        <f t="shared" si="11"/>
        <v>0</v>
      </c>
      <c r="BQ27" s="8">
        <f t="shared" si="12"/>
        <v>2.2680118820994553</v>
      </c>
      <c r="BR27" s="8">
        <v>3.0856245545443532</v>
      </c>
      <c r="BS27" s="8">
        <v>0.85786561631598945</v>
      </c>
      <c r="BT27" s="8">
        <v>0.5182347624992486</v>
      </c>
      <c r="BU27" s="8">
        <v>3.1531212467594347</v>
      </c>
      <c r="BV27" s="8">
        <v>3.1161868319217536</v>
      </c>
      <c r="BW27" s="8">
        <v>28.976111111111109</v>
      </c>
      <c r="CJ27" s="8">
        <v>303.02200000000005</v>
      </c>
      <c r="CK27" s="8">
        <v>940.05400000000009</v>
      </c>
      <c r="CL27" s="8">
        <v>1723.8980000000001</v>
      </c>
      <c r="CM27" s="8">
        <v>2980.944</v>
      </c>
      <c r="CN27" s="8">
        <f t="shared" si="13"/>
        <v>3708.9079999999999</v>
      </c>
      <c r="CO27" s="8">
        <v>3.2265086744137199</v>
      </c>
      <c r="CP27" s="8">
        <v>3.1701984117553397</v>
      </c>
      <c r="CQ27" s="8">
        <v>2.5160482142590861</v>
      </c>
      <c r="CR27" s="48">
        <v>31.844444444444441</v>
      </c>
      <c r="CS27" s="48">
        <v>31.72666666666667</v>
      </c>
      <c r="CT27" s="48">
        <v>31.573888888888884</v>
      </c>
      <c r="CU27" s="48">
        <v>1.0421813371813364</v>
      </c>
      <c r="CV27" s="48">
        <v>0.45789646464646694</v>
      </c>
      <c r="CW27" s="48">
        <v>2.2499999999993747E-2</v>
      </c>
    </row>
    <row r="28" spans="1:101" s="8" customFormat="1">
      <c r="A28" s="46">
        <v>36974</v>
      </c>
      <c r="B28" s="47">
        <f t="shared" si="1"/>
        <v>3</v>
      </c>
      <c r="C28" s="47">
        <f t="shared" si="2"/>
        <v>2001</v>
      </c>
      <c r="D28" s="8">
        <v>29.99</v>
      </c>
      <c r="E28" s="8">
        <v>30.01</v>
      </c>
      <c r="F28" s="8">
        <v>30.594999999999999</v>
      </c>
      <c r="G28" s="8">
        <v>30.914999999999999</v>
      </c>
      <c r="H28" s="8">
        <v>31.44</v>
      </c>
      <c r="I28" s="8">
        <v>31.574999999999999</v>
      </c>
      <c r="J28" s="8">
        <v>31.664999999999999</v>
      </c>
      <c r="K28" s="8">
        <v>31.655000000000001</v>
      </c>
      <c r="L28" s="8">
        <v>31.6</v>
      </c>
      <c r="M28" s="8">
        <v>31.46</v>
      </c>
      <c r="N28" s="8">
        <v>31.315000000000001</v>
      </c>
      <c r="O28" s="8">
        <v>31.2</v>
      </c>
      <c r="P28" s="8">
        <v>31.085000000000001</v>
      </c>
      <c r="Q28" s="48">
        <f t="shared" si="3"/>
        <v>31.181874999999998</v>
      </c>
      <c r="R28" s="48">
        <f t="shared" si="0"/>
        <v>31.090499999999999</v>
      </c>
      <c r="S28" s="48">
        <f t="shared" si="4"/>
        <v>31.212777777777774</v>
      </c>
      <c r="T28" s="48">
        <f t="shared" si="5"/>
        <v>31.363125</v>
      </c>
      <c r="U28" s="48">
        <f t="shared" si="6"/>
        <v>31.115769230769224</v>
      </c>
      <c r="V28" s="48">
        <v>0.48208333333332831</v>
      </c>
      <c r="W28" s="8">
        <v>63.944919430878116</v>
      </c>
      <c r="X28" s="54">
        <v>6</v>
      </c>
      <c r="Y28" s="8">
        <v>18.447826292607246</v>
      </c>
      <c r="Z28" s="8">
        <v>27.162443621016806</v>
      </c>
      <c r="AA28" s="8">
        <v>5.2061350273615545</v>
      </c>
      <c r="AB28" s="8">
        <v>1.8108295747344536</v>
      </c>
      <c r="AC28" s="8">
        <v>0.56588424210451671</v>
      </c>
      <c r="AD28" s="8">
        <v>1.4712990294717434</v>
      </c>
      <c r="AE28" s="8">
        <v>0.2263536968418067</v>
      </c>
      <c r="AF28" s="8">
        <v>0.4527073936836134</v>
      </c>
      <c r="AG28" s="8">
        <v>0.67906109052542007</v>
      </c>
      <c r="AH28" s="8">
        <v>1.3581221810508401</v>
      </c>
      <c r="AI28" s="8">
        <v>1.1317684842090334</v>
      </c>
      <c r="AJ28" s="8">
        <v>1.2449453326299369</v>
      </c>
      <c r="AK28" s="8">
        <v>1.0185916357881302</v>
      </c>
      <c r="AL28" s="8">
        <v>0.2263536968418067</v>
      </c>
      <c r="AM28" s="8">
        <v>0.4527073936836134</v>
      </c>
      <c r="AN28" s="8">
        <v>1.2449453326299369</v>
      </c>
      <c r="AO28" s="8">
        <v>0.67906109052542007</v>
      </c>
      <c r="AP28" s="8">
        <v>0.2263536968418067</v>
      </c>
      <c r="AQ28" s="8">
        <v>0</v>
      </c>
      <c r="AR28" s="8">
        <v>0.11317684842090335</v>
      </c>
      <c r="AS28" s="8">
        <v>0.2263536968418067</v>
      </c>
      <c r="AT28" s="8">
        <v>0</v>
      </c>
      <c r="AU28" s="8">
        <f t="shared" si="8"/>
        <v>2.9677353050841364</v>
      </c>
      <c r="AV28" s="8">
        <f t="shared" si="9"/>
        <v>3.3379893038395125</v>
      </c>
      <c r="AW28" s="8">
        <f t="shared" si="10"/>
        <v>1.8255383233405043</v>
      </c>
      <c r="AX28" s="8">
        <f t="shared" si="10"/>
        <v>1.033479662101547</v>
      </c>
      <c r="AY28" s="8">
        <f t="shared" si="10"/>
        <v>0.44845067536294375</v>
      </c>
      <c r="AZ28" s="8">
        <f t="shared" si="10"/>
        <v>0.904743935253981</v>
      </c>
      <c r="BA28" s="8">
        <f t="shared" si="10"/>
        <v>0.20404529251520054</v>
      </c>
      <c r="BB28" s="8">
        <f t="shared" si="10"/>
        <v>0.37342898349868192</v>
      </c>
      <c r="BC28" s="8">
        <f t="shared" si="10"/>
        <v>0.5182347624992486</v>
      </c>
      <c r="BD28" s="8">
        <f t="shared" si="10"/>
        <v>0.85786561631598945</v>
      </c>
      <c r="BE28" s="8">
        <f t="shared" si="10"/>
        <v>0.75695190951085412</v>
      </c>
      <c r="BF28" s="8">
        <f t="shared" si="10"/>
        <v>0.8086811701761023</v>
      </c>
      <c r="BG28" s="8">
        <f t="shared" si="10"/>
        <v>0.70240005824331042</v>
      </c>
      <c r="BH28" s="8">
        <f t="shared" si="10"/>
        <v>0.20404529251520054</v>
      </c>
      <c r="BI28" s="8">
        <f t="shared" si="10"/>
        <v>0.37342898349868192</v>
      </c>
      <c r="BJ28" s="8">
        <f t="shared" si="10"/>
        <v>0.8086811701761023</v>
      </c>
      <c r="BK28" s="8">
        <f t="shared" si="10"/>
        <v>0.5182347624992486</v>
      </c>
      <c r="BL28" s="8">
        <f t="shared" si="10"/>
        <v>0.20404529251520054</v>
      </c>
      <c r="BM28" s="8">
        <f t="shared" si="11"/>
        <v>0</v>
      </c>
      <c r="BN28" s="8">
        <f t="shared" si="11"/>
        <v>0.10721795313111006</v>
      </c>
      <c r="BO28" s="8">
        <f t="shared" si="11"/>
        <v>0.20404529251520054</v>
      </c>
      <c r="BP28" s="8">
        <f t="shared" si="11"/>
        <v>0</v>
      </c>
      <c r="BQ28" s="8">
        <f t="shared" si="12"/>
        <v>2.4439055771667388</v>
      </c>
      <c r="BR28" s="8">
        <v>3.6525969756873913</v>
      </c>
      <c r="BS28" s="8">
        <v>1.554947089900881</v>
      </c>
      <c r="BT28" s="8">
        <v>0.8086811701761023</v>
      </c>
      <c r="BU28" s="8">
        <v>3.768802338672459</v>
      </c>
      <c r="BV28" s="8">
        <v>3.6871989392592832</v>
      </c>
      <c r="BW28" s="8">
        <v>28.813888888888886</v>
      </c>
      <c r="CJ28" s="8">
        <v>181.60999999999999</v>
      </c>
      <c r="CK28" s="8">
        <v>642.36599999999999</v>
      </c>
      <c r="CL28" s="8">
        <v>1826.768</v>
      </c>
      <c r="CM28" s="8">
        <v>2859.0239999999999</v>
      </c>
      <c r="CN28" s="8">
        <f t="shared" si="13"/>
        <v>3722.116</v>
      </c>
      <c r="CO28" s="8">
        <v>3.1236836535603909</v>
      </c>
      <c r="CP28" s="8">
        <v>3.2265086744137199</v>
      </c>
      <c r="CQ28" s="8">
        <v>3.1701984117553397</v>
      </c>
      <c r="CR28" s="48">
        <v>31.252222222222219</v>
      </c>
      <c r="CS28" s="48">
        <v>31.844444444444441</v>
      </c>
      <c r="CT28" s="48">
        <v>31.72666666666667</v>
      </c>
      <c r="CU28" s="48">
        <v>0.67091919191918237</v>
      </c>
      <c r="CV28" s="48">
        <v>1.0421813371813364</v>
      </c>
      <c r="CW28" s="48">
        <v>0.45789646464646694</v>
      </c>
    </row>
    <row r="29" spans="1:101">
      <c r="A29" s="43">
        <v>37002</v>
      </c>
      <c r="B29" s="1">
        <f t="shared" si="1"/>
        <v>4</v>
      </c>
      <c r="C29" s="1">
        <f t="shared" si="2"/>
        <v>2001</v>
      </c>
      <c r="D29">
        <v>29.86</v>
      </c>
      <c r="E29">
        <v>30.54</v>
      </c>
      <c r="F29">
        <v>30.66</v>
      </c>
      <c r="G29">
        <v>30.66</v>
      </c>
      <c r="H29">
        <v>30.79</v>
      </c>
      <c r="I29">
        <v>31.355</v>
      </c>
      <c r="J29">
        <v>31.465</v>
      </c>
      <c r="K29">
        <v>31.62</v>
      </c>
      <c r="L29">
        <v>31.59</v>
      </c>
      <c r="M29">
        <v>31.53</v>
      </c>
      <c r="N29">
        <v>31.454999999999998</v>
      </c>
      <c r="O29">
        <v>31.335000000000001</v>
      </c>
      <c r="P29">
        <v>31.3</v>
      </c>
      <c r="Q29" s="7">
        <f t="shared" si="3"/>
        <v>31.085000000000001</v>
      </c>
      <c r="R29" s="7">
        <f t="shared" si="0"/>
        <v>31.006999999999994</v>
      </c>
      <c r="S29" s="7">
        <f t="shared" si="4"/>
        <v>31.134444444444448</v>
      </c>
      <c r="T29" s="7">
        <f t="shared" si="5"/>
        <v>31.208750000000002</v>
      </c>
      <c r="U29" s="7">
        <f t="shared" si="6"/>
        <v>31.089230769230763</v>
      </c>
      <c r="V29" s="7">
        <v>-7.3580555555555094E-2</v>
      </c>
      <c r="W29">
        <v>143.16871341603684</v>
      </c>
      <c r="X29" s="54">
        <v>6</v>
      </c>
      <c r="Y29">
        <v>79.563324439895069</v>
      </c>
      <c r="Z29">
        <v>33.273993435745588</v>
      </c>
      <c r="AA29">
        <v>12.223099629457563</v>
      </c>
      <c r="AB29">
        <v>3.7348359978898107</v>
      </c>
      <c r="AC29">
        <v>1.6976527263135504</v>
      </c>
      <c r="AD29">
        <v>1.4712990294717434</v>
      </c>
      <c r="AE29">
        <v>0.33953054526271004</v>
      </c>
      <c r="AF29">
        <v>1.0185916357881302</v>
      </c>
      <c r="AG29">
        <v>0.67906109052542019</v>
      </c>
      <c r="AH29">
        <v>0.90541478736722691</v>
      </c>
      <c r="AI29">
        <v>1.2449453326299369</v>
      </c>
      <c r="AJ29">
        <v>1.2449453326299369</v>
      </c>
      <c r="AK29">
        <v>1.5844758778926469</v>
      </c>
      <c r="AL29">
        <v>0.9054147873672268</v>
      </c>
      <c r="AM29">
        <v>1.0185916357881302</v>
      </c>
      <c r="AN29">
        <v>0.90541478736722669</v>
      </c>
      <c r="AO29">
        <v>0.4527073936836134</v>
      </c>
      <c r="AP29">
        <v>0.4527073936836134</v>
      </c>
      <c r="AQ29">
        <v>0.33953054526271004</v>
      </c>
      <c r="AR29">
        <v>0</v>
      </c>
      <c r="AS29">
        <v>0.11317684842090335</v>
      </c>
      <c r="AT29">
        <v>0</v>
      </c>
      <c r="AU29">
        <f t="shared" si="8"/>
        <v>4.3890435141911253</v>
      </c>
      <c r="AV29">
        <f t="shared" si="9"/>
        <v>3.5343868577157815</v>
      </c>
      <c r="AW29">
        <f t="shared" si="10"/>
        <v>2.581965272104084</v>
      </c>
      <c r="AX29">
        <f t="shared" si="10"/>
        <v>1.554947089900881</v>
      </c>
      <c r="AY29">
        <f t="shared" si="10"/>
        <v>0.99238203427256433</v>
      </c>
      <c r="AZ29">
        <f t="shared" si="10"/>
        <v>0.904743935253981</v>
      </c>
      <c r="BA29">
        <f t="shared" si="10"/>
        <v>0.2923192132234641</v>
      </c>
      <c r="BB29">
        <f t="shared" si="10"/>
        <v>0.70240005824331042</v>
      </c>
      <c r="BC29">
        <f t="shared" si="10"/>
        <v>0.51823476249924871</v>
      </c>
      <c r="BD29">
        <f t="shared" si="10"/>
        <v>0.64469972102836426</v>
      </c>
      <c r="BE29">
        <f t="shared" si="10"/>
        <v>0.8086811701761023</v>
      </c>
      <c r="BF29">
        <f t="shared" si="10"/>
        <v>0.8086811701761023</v>
      </c>
      <c r="BG29">
        <f t="shared" si="10"/>
        <v>0.94952273223553008</v>
      </c>
      <c r="BH29">
        <f t="shared" si="10"/>
        <v>0.64469972102836426</v>
      </c>
      <c r="BI29">
        <f t="shared" si="10"/>
        <v>0.70240005824331042</v>
      </c>
      <c r="BJ29">
        <f t="shared" si="10"/>
        <v>0.64469972102836415</v>
      </c>
      <c r="BK29">
        <f t="shared" si="10"/>
        <v>0.37342898349868192</v>
      </c>
      <c r="BL29">
        <f t="shared" si="10"/>
        <v>0.37342898349868192</v>
      </c>
      <c r="BM29">
        <f t="shared" si="11"/>
        <v>0.2923192132234641</v>
      </c>
      <c r="BN29">
        <f t="shared" si="11"/>
        <v>0</v>
      </c>
      <c r="BO29">
        <f t="shared" si="11"/>
        <v>0.10721795313111006</v>
      </c>
      <c r="BP29">
        <f t="shared" si="11"/>
        <v>0</v>
      </c>
      <c r="BQ29">
        <f t="shared" si="12"/>
        <v>2.7052107539140522</v>
      </c>
      <c r="BR29">
        <v>4.0152664352686198</v>
      </c>
      <c r="BS29">
        <v>1.4805370287510446</v>
      </c>
      <c r="BT29">
        <v>1.2498704077178369</v>
      </c>
      <c r="BU29">
        <v>4.1012845152924751</v>
      </c>
      <c r="BV29">
        <v>4.0314665084620609</v>
      </c>
      <c r="BW29">
        <v>28.931666666666665</v>
      </c>
      <c r="CJ29">
        <v>337.05800000000005</v>
      </c>
      <c r="CK29">
        <v>821.69</v>
      </c>
      <c r="CL29">
        <v>1821.1800000000003</v>
      </c>
      <c r="CM29">
        <v>2678.4300000000003</v>
      </c>
      <c r="CN29">
        <f t="shared" si="13"/>
        <v>3736.34</v>
      </c>
      <c r="CO29" s="8">
        <v>2.9677353050841364</v>
      </c>
      <c r="CP29" s="8">
        <v>3.1236836535603909</v>
      </c>
      <c r="CQ29" s="8">
        <v>3.2265086744137199</v>
      </c>
      <c r="CR29" s="48">
        <v>31.212777777777774</v>
      </c>
      <c r="CS29" s="7">
        <v>31.252222222222219</v>
      </c>
      <c r="CT29" s="7">
        <v>31.844444444444441</v>
      </c>
      <c r="CU29" s="7">
        <v>0.48208333333332831</v>
      </c>
      <c r="CV29" s="7">
        <v>0.67091919191918237</v>
      </c>
      <c r="CW29" s="7">
        <v>1.0421813371813364</v>
      </c>
    </row>
    <row r="30" spans="1:101">
      <c r="A30" s="43">
        <v>37029</v>
      </c>
      <c r="B30" s="1">
        <f t="shared" si="1"/>
        <v>5</v>
      </c>
      <c r="C30" s="1">
        <f t="shared" si="2"/>
        <v>2001</v>
      </c>
      <c r="D30">
        <v>31.46</v>
      </c>
      <c r="E30">
        <v>31.414999999999999</v>
      </c>
      <c r="F30">
        <v>31.36</v>
      </c>
      <c r="G30">
        <v>31.344999999999999</v>
      </c>
      <c r="H30">
        <v>31.43</v>
      </c>
      <c r="I30">
        <v>31.704999999999998</v>
      </c>
      <c r="J30">
        <v>32.08</v>
      </c>
      <c r="K30">
        <v>32.15</v>
      </c>
      <c r="L30">
        <v>32.049999999999997</v>
      </c>
      <c r="M30">
        <v>31.934999999999999</v>
      </c>
      <c r="N30">
        <v>31.81</v>
      </c>
      <c r="O30">
        <v>31.66</v>
      </c>
      <c r="P30">
        <v>31.49</v>
      </c>
      <c r="Q30" s="7">
        <f t="shared" si="3"/>
        <v>31.691874999999996</v>
      </c>
      <c r="R30" s="7">
        <f t="shared" si="0"/>
        <v>31.692999999999994</v>
      </c>
      <c r="S30" s="7">
        <f t="shared" si="4"/>
        <v>31.718888888888884</v>
      </c>
      <c r="T30" s="7">
        <f t="shared" si="5"/>
        <v>31.756875000000001</v>
      </c>
      <c r="U30" s="7">
        <f t="shared" si="6"/>
        <v>31.683846153846154</v>
      </c>
      <c r="V30" s="7">
        <v>0.2092222222222091</v>
      </c>
      <c r="W30">
        <v>140.56564589938162</v>
      </c>
      <c r="X30" s="54">
        <v>6</v>
      </c>
      <c r="Y30">
        <v>96.992559096714189</v>
      </c>
      <c r="Z30">
        <v>16.750173566293697</v>
      </c>
      <c r="AA30">
        <v>4.9797813305197476</v>
      </c>
      <c r="AB30">
        <v>1.5844758778926469</v>
      </c>
      <c r="AC30">
        <v>0.9054147873672268</v>
      </c>
      <c r="AD30">
        <v>0.9054147873672268</v>
      </c>
      <c r="AE30">
        <v>0.9054147873672268</v>
      </c>
      <c r="AF30">
        <v>0.56588424210451671</v>
      </c>
      <c r="AG30">
        <v>0.67906109052542007</v>
      </c>
      <c r="AH30">
        <v>0.67906109052542007</v>
      </c>
      <c r="AI30">
        <v>1.8108295747344536</v>
      </c>
      <c r="AJ30">
        <v>2.8294212105225833</v>
      </c>
      <c r="AK30">
        <v>3.6216591494689077</v>
      </c>
      <c r="AL30">
        <v>1.9240064231553569</v>
      </c>
      <c r="AM30">
        <v>1.9240064231553569</v>
      </c>
      <c r="AN30">
        <v>1.4712990294717436</v>
      </c>
      <c r="AO30">
        <v>0.67906109052542007</v>
      </c>
      <c r="AP30">
        <v>0.67906109052542007</v>
      </c>
      <c r="AQ30">
        <v>0.67906109052542007</v>
      </c>
      <c r="AR30">
        <v>0</v>
      </c>
      <c r="AS30">
        <v>0</v>
      </c>
      <c r="AT30">
        <v>0</v>
      </c>
      <c r="AU30">
        <f t="shared" si="8"/>
        <v>4.5848915482033776</v>
      </c>
      <c r="AV30">
        <f t="shared" si="9"/>
        <v>2.8763952942563602</v>
      </c>
      <c r="AW30">
        <f t="shared" si="10"/>
        <v>1.7883840004912408</v>
      </c>
      <c r="AX30">
        <f t="shared" si="10"/>
        <v>0.94952273223553008</v>
      </c>
      <c r="AY30">
        <f t="shared" si="10"/>
        <v>0.64469972102836426</v>
      </c>
      <c r="AZ30">
        <f t="shared" si="10"/>
        <v>0.64469972102836426</v>
      </c>
      <c r="BA30">
        <f t="shared" si="10"/>
        <v>0.64469972102836426</v>
      </c>
      <c r="BB30">
        <f t="shared" si="10"/>
        <v>0.44845067536294375</v>
      </c>
      <c r="BC30">
        <f t="shared" si="10"/>
        <v>0.5182347624992486</v>
      </c>
      <c r="BD30">
        <f t="shared" si="10"/>
        <v>0.5182347624992486</v>
      </c>
      <c r="BE30">
        <f t="shared" si="10"/>
        <v>1.033479662101547</v>
      </c>
      <c r="BF30">
        <f t="shared" si="10"/>
        <v>1.3427136718047878</v>
      </c>
      <c r="BG30">
        <f t="shared" si="10"/>
        <v>1.5307537638859918</v>
      </c>
      <c r="BH30">
        <f t="shared" si="10"/>
        <v>1.0729547385866778</v>
      </c>
      <c r="BI30">
        <f t="shared" si="10"/>
        <v>1.0729547385866778</v>
      </c>
      <c r="BJ30">
        <f t="shared" si="10"/>
        <v>0.904743935253981</v>
      </c>
      <c r="BK30">
        <f t="shared" si="10"/>
        <v>0.5182347624992486</v>
      </c>
      <c r="BL30">
        <f t="shared" si="10"/>
        <v>0.5182347624992486</v>
      </c>
      <c r="BM30">
        <f t="shared" si="11"/>
        <v>0.5182347624992486</v>
      </c>
      <c r="BN30">
        <f t="shared" si="11"/>
        <v>0</v>
      </c>
      <c r="BO30">
        <f t="shared" si="11"/>
        <v>0</v>
      </c>
      <c r="BP30">
        <f t="shared" si="11"/>
        <v>0</v>
      </c>
      <c r="BQ30">
        <f t="shared" si="12"/>
        <v>2.5248156690526078</v>
      </c>
      <c r="BR30">
        <v>3.3419999658617772</v>
      </c>
      <c r="BS30">
        <v>1.8436103218166953</v>
      </c>
      <c r="BT30">
        <v>1.8788030859600191</v>
      </c>
      <c r="BU30">
        <v>3.6167546697688806</v>
      </c>
      <c r="BV30">
        <v>3.3657319028608668</v>
      </c>
      <c r="BW30">
        <v>28.862777777777783</v>
      </c>
      <c r="CJ30">
        <v>352.04399999999998</v>
      </c>
      <c r="CK30">
        <v>870.71199999999999</v>
      </c>
      <c r="CL30">
        <v>1810.7660000000001</v>
      </c>
      <c r="CM30">
        <v>2594.61</v>
      </c>
      <c r="CN30">
        <f t="shared" si="13"/>
        <v>3851.6559999999999</v>
      </c>
      <c r="CO30" s="8">
        <v>4.3890435141911253</v>
      </c>
      <c r="CP30" s="8">
        <v>2.9677353050841364</v>
      </c>
      <c r="CQ30" s="8">
        <v>3.1236836535603909</v>
      </c>
      <c r="CR30" s="48">
        <v>31.134444444444448</v>
      </c>
      <c r="CS30" s="7">
        <v>31.212777777777774</v>
      </c>
      <c r="CT30" s="7">
        <v>31.252222222222219</v>
      </c>
      <c r="CU30" s="7">
        <v>-7.3580555555555094E-2</v>
      </c>
      <c r="CV30" s="7">
        <v>0.48208333333332831</v>
      </c>
      <c r="CW30" s="7">
        <v>0.67091919191918237</v>
      </c>
    </row>
    <row r="31" spans="1:101">
      <c r="A31" s="43">
        <v>37061</v>
      </c>
      <c r="B31" s="1">
        <f t="shared" si="1"/>
        <v>6</v>
      </c>
      <c r="C31" s="1">
        <f t="shared" si="2"/>
        <v>2001</v>
      </c>
      <c r="D31">
        <v>30.835000000000001</v>
      </c>
      <c r="E31">
        <v>31.004999999999999</v>
      </c>
      <c r="F31">
        <v>31.02</v>
      </c>
      <c r="G31">
        <v>31.06</v>
      </c>
      <c r="H31">
        <v>31.13</v>
      </c>
      <c r="I31">
        <v>31.57</v>
      </c>
      <c r="J31">
        <v>31.934999999999999</v>
      </c>
      <c r="K31">
        <v>31.975000000000001</v>
      </c>
      <c r="L31">
        <v>31.83</v>
      </c>
      <c r="M31">
        <v>31.7</v>
      </c>
      <c r="N31">
        <v>31.58</v>
      </c>
      <c r="O31">
        <v>31.475000000000001</v>
      </c>
      <c r="P31">
        <v>31.36</v>
      </c>
      <c r="Q31" s="7">
        <f t="shared" si="3"/>
        <v>31.440624999999997</v>
      </c>
      <c r="R31" s="7">
        <f t="shared" si="0"/>
        <v>31.405999999999999</v>
      </c>
      <c r="S31" s="7">
        <f t="shared" si="4"/>
        <v>31.469444444444441</v>
      </c>
      <c r="T31" s="7">
        <f t="shared" si="5"/>
        <v>31.527499999999996</v>
      </c>
      <c r="U31" s="7">
        <f t="shared" si="6"/>
        <v>31.42115384615385</v>
      </c>
      <c r="V31" s="7">
        <v>-7.7555555555562705E-2</v>
      </c>
      <c r="W31">
        <v>174.6318773129999</v>
      </c>
      <c r="X31" s="54">
        <v>6</v>
      </c>
      <c r="Y31">
        <v>72.999067231482655</v>
      </c>
      <c r="Z31">
        <v>64.397626751494002</v>
      </c>
      <c r="AA31">
        <v>14.486636597875627</v>
      </c>
      <c r="AB31">
        <v>7.6960256926214274</v>
      </c>
      <c r="AC31">
        <v>2.9425980589434872</v>
      </c>
      <c r="AD31">
        <v>2.2635369684180668</v>
      </c>
      <c r="AE31">
        <v>1.1317684842090334</v>
      </c>
      <c r="AF31">
        <v>0.9054147873672268</v>
      </c>
      <c r="AG31">
        <v>0.67906109052542007</v>
      </c>
      <c r="AH31">
        <v>1.2449453326299369</v>
      </c>
      <c r="AI31">
        <v>0.56588424210451671</v>
      </c>
      <c r="AJ31">
        <v>0.56588424210451671</v>
      </c>
      <c r="AK31">
        <v>0.56588424210451671</v>
      </c>
      <c r="AL31">
        <v>1.0185916357881302</v>
      </c>
      <c r="AM31">
        <v>1.0185916357881302</v>
      </c>
      <c r="AN31">
        <v>1.1317684842090334</v>
      </c>
      <c r="AO31">
        <v>0.4527073936836134</v>
      </c>
      <c r="AP31">
        <v>0.2263536968418067</v>
      </c>
      <c r="AQ31">
        <v>0.2263536968418067</v>
      </c>
      <c r="AR31">
        <v>0.11317684842090335</v>
      </c>
      <c r="AS31">
        <v>0</v>
      </c>
      <c r="AT31">
        <v>0</v>
      </c>
      <c r="AU31">
        <f t="shared" si="8"/>
        <v>4.3040524881447624</v>
      </c>
      <c r="AV31">
        <f t="shared" si="9"/>
        <v>4.1804859696012642</v>
      </c>
      <c r="AW31">
        <f t="shared" si="10"/>
        <v>2.739977497080079</v>
      </c>
      <c r="AX31">
        <f t="shared" si="10"/>
        <v>2.1628661043478266</v>
      </c>
      <c r="AY31">
        <f t="shared" si="10"/>
        <v>1.3718399118205689</v>
      </c>
      <c r="AZ31">
        <f t="shared" si="10"/>
        <v>1.1828115668727222</v>
      </c>
      <c r="BA31">
        <f t="shared" si="10"/>
        <v>0.75695190951085412</v>
      </c>
      <c r="BB31">
        <f t="shared" si="10"/>
        <v>0.64469972102836426</v>
      </c>
      <c r="BC31">
        <f t="shared" si="10"/>
        <v>0.5182347624992486</v>
      </c>
      <c r="BD31">
        <f t="shared" si="10"/>
        <v>0.8086811701761023</v>
      </c>
      <c r="BE31">
        <f t="shared" si="10"/>
        <v>0.44845067536294375</v>
      </c>
      <c r="BF31">
        <f t="shared" si="10"/>
        <v>0.44845067536294375</v>
      </c>
      <c r="BG31">
        <f t="shared" si="10"/>
        <v>0.44845067536294375</v>
      </c>
      <c r="BH31">
        <f t="shared" si="10"/>
        <v>0.70240005824331042</v>
      </c>
      <c r="BI31">
        <f t="shared" si="10"/>
        <v>0.70240005824331042</v>
      </c>
      <c r="BJ31">
        <f t="shared" si="10"/>
        <v>0.75695190951085412</v>
      </c>
      <c r="BK31">
        <f t="shared" si="10"/>
        <v>0.37342898349868192</v>
      </c>
      <c r="BL31">
        <f t="shared" si="10"/>
        <v>0.20404529251520054</v>
      </c>
      <c r="BM31">
        <f t="shared" si="11"/>
        <v>0.20404529251520054</v>
      </c>
      <c r="BN31">
        <f t="shared" si="11"/>
        <v>0.10721795313111006</v>
      </c>
      <c r="BO31">
        <f t="shared" si="11"/>
        <v>0</v>
      </c>
      <c r="BP31">
        <f t="shared" si="11"/>
        <v>0</v>
      </c>
      <c r="BQ31">
        <f t="shared" si="12"/>
        <v>2.8297977255769444</v>
      </c>
      <c r="BR31">
        <v>4.5591541887869438</v>
      </c>
      <c r="BS31">
        <v>1.2169029930208481</v>
      </c>
      <c r="BT31">
        <v>0.94952273223553008</v>
      </c>
      <c r="BU31">
        <v>4.5895007235879257</v>
      </c>
      <c r="BV31">
        <v>4.5721056676686178</v>
      </c>
      <c r="BW31">
        <v>28.88111111111111</v>
      </c>
      <c r="CJ31">
        <v>572.26200000000006</v>
      </c>
      <c r="CK31">
        <v>1261.364</v>
      </c>
      <c r="CL31">
        <v>1903.73</v>
      </c>
      <c r="CM31">
        <v>3088.1320000000005</v>
      </c>
      <c r="CN31">
        <f t="shared" si="13"/>
        <v>4120.3879999999999</v>
      </c>
      <c r="CO31" s="8">
        <v>4.5848915482033776</v>
      </c>
      <c r="CP31" s="8">
        <v>4.3890435141911253</v>
      </c>
      <c r="CQ31" s="8">
        <v>2.9677353050841364</v>
      </c>
      <c r="CR31" s="48">
        <v>31.718888888888884</v>
      </c>
      <c r="CS31" s="7">
        <v>31.134444444444448</v>
      </c>
      <c r="CT31" s="7">
        <v>31.212777777777774</v>
      </c>
      <c r="CU31" s="7">
        <v>0.2092222222222091</v>
      </c>
      <c r="CV31" s="7">
        <v>-7.3580555555555094E-2</v>
      </c>
      <c r="CW31" s="7">
        <v>0.48208333333332831</v>
      </c>
    </row>
    <row r="32" spans="1:101">
      <c r="A32" s="43">
        <v>37089</v>
      </c>
      <c r="B32" s="1">
        <f t="shared" si="1"/>
        <v>7</v>
      </c>
      <c r="C32" s="1">
        <f t="shared" si="2"/>
        <v>2001</v>
      </c>
      <c r="D32">
        <v>30.88</v>
      </c>
      <c r="E32">
        <v>30.95</v>
      </c>
      <c r="F32">
        <v>31.18</v>
      </c>
      <c r="G32">
        <v>31.465</v>
      </c>
      <c r="H32">
        <v>31.785</v>
      </c>
      <c r="I32">
        <v>31.81</v>
      </c>
      <c r="J32">
        <v>31.75</v>
      </c>
      <c r="K32">
        <v>31.68</v>
      </c>
      <c r="L32">
        <v>31.59</v>
      </c>
      <c r="M32">
        <v>31.344999999999999</v>
      </c>
      <c r="N32">
        <v>31.164999999999999</v>
      </c>
      <c r="O32">
        <v>31.02</v>
      </c>
      <c r="P32">
        <v>30.954999999999998</v>
      </c>
      <c r="Q32" s="7">
        <f t="shared" si="3"/>
        <v>31.526250000000001</v>
      </c>
      <c r="R32" s="7">
        <f t="shared" si="0"/>
        <v>31.443499999999993</v>
      </c>
      <c r="S32" s="7">
        <f t="shared" si="4"/>
        <v>31.50611111111111</v>
      </c>
      <c r="T32" s="7">
        <f t="shared" si="5"/>
        <v>31.575625000000002</v>
      </c>
      <c r="U32" s="7">
        <f t="shared" si="6"/>
        <v>31.351923076923072</v>
      </c>
      <c r="V32" s="7">
        <v>5.4011695906424961E-2</v>
      </c>
      <c r="W32">
        <v>218.99720194468875</v>
      </c>
      <c r="X32" s="54">
        <v>7</v>
      </c>
      <c r="Y32">
        <v>76.847080077793379</v>
      </c>
      <c r="Z32">
        <v>88.277941768304615</v>
      </c>
      <c r="AA32">
        <v>12.336276477878465</v>
      </c>
      <c r="AB32">
        <v>9.16732472209317</v>
      </c>
      <c r="AC32">
        <v>6.4510803599914901</v>
      </c>
      <c r="AD32">
        <v>4.4138970884152311</v>
      </c>
      <c r="AE32">
        <v>2.1503601199971638</v>
      </c>
      <c r="AF32">
        <v>1.5844758778926469</v>
      </c>
      <c r="AG32">
        <v>0.79223793894632344</v>
      </c>
      <c r="AH32">
        <v>1.4712990294717436</v>
      </c>
      <c r="AI32">
        <v>1.3581221810508401</v>
      </c>
      <c r="AJ32">
        <v>1.6976527263135504</v>
      </c>
      <c r="AK32">
        <v>2.8294212105225833</v>
      </c>
      <c r="AL32">
        <v>2.8294212105225833</v>
      </c>
      <c r="AM32">
        <v>2.7162443621016807</v>
      </c>
      <c r="AN32">
        <v>1.5844758778926471</v>
      </c>
      <c r="AO32">
        <v>1.8108295747344534</v>
      </c>
      <c r="AP32">
        <v>0.56588424210451671</v>
      </c>
      <c r="AQ32">
        <v>0.11317684842090335</v>
      </c>
      <c r="AR32">
        <v>0</v>
      </c>
      <c r="AS32">
        <v>0</v>
      </c>
      <c r="AT32">
        <v>0</v>
      </c>
      <c r="AU32">
        <f t="shared" si="8"/>
        <v>4.3547463905476143</v>
      </c>
      <c r="AV32">
        <f t="shared" si="9"/>
        <v>4.4917544446968378</v>
      </c>
      <c r="AW32">
        <f t="shared" si="10"/>
        <v>2.5904878769281403</v>
      </c>
      <c r="AX32">
        <f t="shared" si="10"/>
        <v>2.3191791196138323</v>
      </c>
      <c r="AY32">
        <f t="shared" si="10"/>
        <v>2.008359036641802</v>
      </c>
      <c r="AZ32">
        <f t="shared" si="10"/>
        <v>1.6889691825916524</v>
      </c>
      <c r="BA32">
        <f t="shared" si="10"/>
        <v>1.1475167701116966</v>
      </c>
      <c r="BB32">
        <f t="shared" si="10"/>
        <v>0.94952273223553008</v>
      </c>
      <c r="BC32">
        <f t="shared" si="10"/>
        <v>0.58346508416833121</v>
      </c>
      <c r="BD32">
        <f t="shared" si="10"/>
        <v>0.904743935253981</v>
      </c>
      <c r="BE32">
        <f t="shared" si="10"/>
        <v>0.85786561631598945</v>
      </c>
      <c r="BF32">
        <f t="shared" si="10"/>
        <v>0.99238203427256433</v>
      </c>
      <c r="BG32">
        <f t="shared" si="10"/>
        <v>1.3427136718047878</v>
      </c>
      <c r="BH32">
        <f t="shared" si="10"/>
        <v>1.3427136718047878</v>
      </c>
      <c r="BI32">
        <f t="shared" si="10"/>
        <v>1.3127135782356272</v>
      </c>
      <c r="BJ32">
        <f t="shared" si="10"/>
        <v>0.94952273223553008</v>
      </c>
      <c r="BK32">
        <f t="shared" si="10"/>
        <v>1.033479662101547</v>
      </c>
      <c r="BL32">
        <f t="shared" si="10"/>
        <v>0.44845067536294375</v>
      </c>
      <c r="BM32">
        <f t="shared" si="11"/>
        <v>0.10721795313111006</v>
      </c>
      <c r="BN32">
        <f t="shared" si="11"/>
        <v>0</v>
      </c>
      <c r="BO32">
        <f t="shared" si="11"/>
        <v>0</v>
      </c>
      <c r="BP32">
        <f t="shared" si="11"/>
        <v>0</v>
      </c>
      <c r="BQ32">
        <f t="shared" si="12"/>
        <v>2.9152538403961352</v>
      </c>
      <c r="BR32">
        <v>4.8376586917126687</v>
      </c>
      <c r="BS32">
        <v>1.7096585501519395</v>
      </c>
      <c r="BT32">
        <v>1.8959456587915966</v>
      </c>
      <c r="BU32">
        <v>4.8943268419635864</v>
      </c>
      <c r="BV32">
        <v>4.8492521380536768</v>
      </c>
      <c r="BW32">
        <v>27.741666666666667</v>
      </c>
      <c r="CJ32">
        <v>552.95799999999997</v>
      </c>
      <c r="CK32">
        <v>1477.2639999999999</v>
      </c>
      <c r="CL32">
        <v>2298.9539999999997</v>
      </c>
      <c r="CM32">
        <v>3298.444</v>
      </c>
      <c r="CN32">
        <f t="shared" si="13"/>
        <v>4155.6940000000004</v>
      </c>
      <c r="CO32" s="8">
        <v>4.3040524881447624</v>
      </c>
      <c r="CP32" s="8">
        <v>4.5848915482033776</v>
      </c>
      <c r="CQ32" s="8">
        <v>4.3890435141911253</v>
      </c>
      <c r="CR32" s="48">
        <v>31.469444444444441</v>
      </c>
      <c r="CS32" s="7">
        <v>31.718888888888884</v>
      </c>
      <c r="CT32" s="7">
        <v>31.134444444444448</v>
      </c>
      <c r="CU32" s="7">
        <v>-7.7555555555562705E-2</v>
      </c>
      <c r="CV32" s="7">
        <v>0.2092222222222091</v>
      </c>
      <c r="CW32" s="7">
        <v>-7.3580555555555094E-2</v>
      </c>
    </row>
    <row r="33" spans="1:101">
      <c r="A33" s="43">
        <v>37120</v>
      </c>
      <c r="B33" s="1">
        <f t="shared" si="1"/>
        <v>8</v>
      </c>
      <c r="C33" s="1">
        <f t="shared" si="2"/>
        <v>2001</v>
      </c>
      <c r="D33">
        <v>29.02</v>
      </c>
      <c r="E33">
        <v>29.12</v>
      </c>
      <c r="F33">
        <v>29.545000000000002</v>
      </c>
      <c r="G33">
        <v>29.92</v>
      </c>
      <c r="H33">
        <v>30.385000000000002</v>
      </c>
      <c r="I33">
        <v>30.855</v>
      </c>
      <c r="J33">
        <v>31.01</v>
      </c>
      <c r="K33">
        <v>31.094999999999999</v>
      </c>
      <c r="L33">
        <v>31.105</v>
      </c>
      <c r="M33">
        <v>31.09</v>
      </c>
      <c r="N33">
        <v>31.06</v>
      </c>
      <c r="O33">
        <v>30.94</v>
      </c>
      <c r="P33">
        <v>30.73</v>
      </c>
      <c r="Q33" s="7">
        <f t="shared" si="3"/>
        <v>30.379375</v>
      </c>
      <c r="R33" s="7">
        <f t="shared" si="0"/>
        <v>30.314499999999999</v>
      </c>
      <c r="S33" s="7">
        <f t="shared" si="4"/>
        <v>30.458333333333332</v>
      </c>
      <c r="T33" s="7">
        <f t="shared" si="5"/>
        <v>30.625624999999999</v>
      </c>
      <c r="U33" s="7">
        <f t="shared" si="6"/>
        <v>30.451923076923077</v>
      </c>
      <c r="V33" s="7">
        <v>-0.8083055555555525</v>
      </c>
      <c r="W33">
        <v>184.93097053107053</v>
      </c>
      <c r="X33" s="54">
        <v>6</v>
      </c>
      <c r="Y33">
        <v>66.547986871491162</v>
      </c>
      <c r="Z33">
        <v>62.926327722022258</v>
      </c>
      <c r="AA33">
        <v>19.126887383132669</v>
      </c>
      <c r="AB33">
        <v>5.6588424210451675</v>
      </c>
      <c r="AC33">
        <v>5.772019269466071</v>
      </c>
      <c r="AD33">
        <v>4.6402507852570372</v>
      </c>
      <c r="AE33">
        <v>2.4898906652598738</v>
      </c>
      <c r="AF33">
        <v>1.8108295747344536</v>
      </c>
      <c r="AG33">
        <v>1.8108295747344536</v>
      </c>
      <c r="AH33">
        <v>1.9240064231553569</v>
      </c>
      <c r="AI33">
        <v>1.4712990294717434</v>
      </c>
      <c r="AJ33">
        <v>1.1317684842090334</v>
      </c>
      <c r="AK33">
        <v>1.3581221810508401</v>
      </c>
      <c r="AL33">
        <v>1.4712990294717436</v>
      </c>
      <c r="AM33">
        <v>2.2635369684180668</v>
      </c>
      <c r="AN33">
        <v>1.5844758778926471</v>
      </c>
      <c r="AO33">
        <v>1.4712990294717436</v>
      </c>
      <c r="AP33">
        <v>0.9054147873672268</v>
      </c>
      <c r="AQ33">
        <v>0.4527073936836134</v>
      </c>
      <c r="AR33">
        <v>0.11317684842090335</v>
      </c>
      <c r="AS33">
        <v>0</v>
      </c>
      <c r="AT33">
        <v>0</v>
      </c>
      <c r="AU33">
        <f t="shared" si="8"/>
        <v>4.2128382619116538</v>
      </c>
      <c r="AV33">
        <f t="shared" si="9"/>
        <v>4.1577312909579947</v>
      </c>
      <c r="AW33">
        <f t="shared" si="10"/>
        <v>3.0020566019200787</v>
      </c>
      <c r="AX33">
        <f t="shared" si="10"/>
        <v>1.8959456587915968</v>
      </c>
      <c r="AY33">
        <f t="shared" si="10"/>
        <v>1.9127993097284577</v>
      </c>
      <c r="AZ33">
        <f t="shared" si="10"/>
        <v>1.7299285299925136</v>
      </c>
      <c r="BA33">
        <f t="shared" si="10"/>
        <v>1.2498704077178369</v>
      </c>
      <c r="BB33">
        <f t="shared" si="10"/>
        <v>1.033479662101547</v>
      </c>
      <c r="BC33" t="s">
        <v>225</v>
      </c>
      <c r="BD33">
        <f t="shared" si="10"/>
        <v>1.0729547385866778</v>
      </c>
      <c r="BE33">
        <f t="shared" si="10"/>
        <v>0.904743935253981</v>
      </c>
      <c r="BF33">
        <f t="shared" si="10"/>
        <v>0.75695190951085412</v>
      </c>
      <c r="BG33">
        <f t="shared" si="10"/>
        <v>0.85786561631598945</v>
      </c>
      <c r="BH33">
        <f t="shared" si="10"/>
        <v>0.904743935253981</v>
      </c>
      <c r="BI33">
        <f t="shared" si="10"/>
        <v>1.1828115668727222</v>
      </c>
      <c r="BJ33">
        <f t="shared" si="10"/>
        <v>0.94952273223553008</v>
      </c>
      <c r="BK33">
        <f t="shared" si="10"/>
        <v>0.904743935253981</v>
      </c>
      <c r="BL33">
        <f t="shared" si="10"/>
        <v>0.64469972102836426</v>
      </c>
      <c r="BM33">
        <f t="shared" si="11"/>
        <v>0.37342898349868192</v>
      </c>
      <c r="BN33">
        <f t="shared" si="11"/>
        <v>0.10721795313111006</v>
      </c>
      <c r="BO33">
        <f t="shared" si="11"/>
        <v>0</v>
      </c>
      <c r="BP33">
        <f t="shared" si="11"/>
        <v>0</v>
      </c>
      <c r="BQ33">
        <f t="shared" si="12"/>
        <v>2.8854317792300406</v>
      </c>
      <c r="BR33">
        <v>4.6562042820453504</v>
      </c>
      <c r="BS33">
        <v>1.7096585501519395</v>
      </c>
      <c r="BT33">
        <v>1.3427136718047878</v>
      </c>
      <c r="BU33">
        <v>4.7106203592484057</v>
      </c>
      <c r="BV33">
        <v>4.6743219604914916</v>
      </c>
      <c r="BW33">
        <v>26.727777777777774</v>
      </c>
      <c r="CJ33">
        <v>517.65200000000004</v>
      </c>
      <c r="CK33">
        <v>1642.8719999999998</v>
      </c>
      <c r="CL33">
        <v>2513.5839999999998</v>
      </c>
      <c r="CM33">
        <v>3453.6380000000004</v>
      </c>
      <c r="CN33">
        <f t="shared" si="13"/>
        <v>4237.482</v>
      </c>
      <c r="CO33" s="8">
        <v>4.3547463905476143</v>
      </c>
      <c r="CP33" s="8">
        <v>4.3040524881447624</v>
      </c>
      <c r="CQ33" s="8">
        <v>4.5848915482033776</v>
      </c>
      <c r="CR33" s="48">
        <v>31.50611111111111</v>
      </c>
      <c r="CS33" s="7">
        <v>31.469444444444441</v>
      </c>
      <c r="CT33" s="7">
        <v>31.718888888888884</v>
      </c>
      <c r="CU33" s="7">
        <v>5.4011695906424961E-2</v>
      </c>
      <c r="CV33" s="7">
        <v>-7.7555555555562705E-2</v>
      </c>
      <c r="CW33" s="7">
        <v>0.2092222222222091</v>
      </c>
    </row>
    <row r="34" spans="1:101">
      <c r="A34" s="43">
        <v>37153</v>
      </c>
      <c r="B34" s="1">
        <f t="shared" si="1"/>
        <v>9</v>
      </c>
      <c r="C34" s="1">
        <f t="shared" si="2"/>
        <v>2001</v>
      </c>
      <c r="D34">
        <v>30.58</v>
      </c>
      <c r="E34">
        <v>31.09</v>
      </c>
      <c r="F34">
        <v>31.335000000000001</v>
      </c>
      <c r="G34">
        <v>31.364999999999998</v>
      </c>
      <c r="H34">
        <v>31.28</v>
      </c>
      <c r="I34">
        <v>31.335000000000001</v>
      </c>
      <c r="J34">
        <v>31.555</v>
      </c>
      <c r="K34">
        <v>31.704999999999998</v>
      </c>
      <c r="L34">
        <v>31.675000000000001</v>
      </c>
      <c r="M34">
        <v>31.45</v>
      </c>
      <c r="N34">
        <v>31.295000000000002</v>
      </c>
      <c r="O34">
        <v>31.19</v>
      </c>
      <c r="P34">
        <v>30.98</v>
      </c>
      <c r="Q34" s="7">
        <f t="shared" si="3"/>
        <v>31.417500000000004</v>
      </c>
      <c r="R34" s="7">
        <f t="shared" si="0"/>
        <v>31.337</v>
      </c>
      <c r="S34" s="7">
        <f t="shared" si="4"/>
        <v>31.421111111111113</v>
      </c>
      <c r="T34" s="7">
        <f t="shared" si="5"/>
        <v>31.462499999999999</v>
      </c>
      <c r="U34" s="7">
        <f t="shared" si="6"/>
        <v>31.295000000000002</v>
      </c>
      <c r="V34" s="7">
        <v>-2.6249999999997442E-2</v>
      </c>
      <c r="W34">
        <v>253.74249444960836</v>
      </c>
      <c r="X34" s="54">
        <v>7</v>
      </c>
      <c r="Y34">
        <v>120.53334356826207</v>
      </c>
      <c r="Z34">
        <v>60.889144450446011</v>
      </c>
      <c r="AA34">
        <v>25.917498288386867</v>
      </c>
      <c r="AB34">
        <v>9.7332089641976864</v>
      </c>
      <c r="AC34">
        <v>5.998372966307878</v>
      </c>
      <c r="AD34">
        <v>4.7534276336779406</v>
      </c>
      <c r="AE34">
        <v>3.9611896947316172</v>
      </c>
      <c r="AF34">
        <v>2.2635369684180668</v>
      </c>
      <c r="AG34">
        <v>2.3767138168389703</v>
      </c>
      <c r="AH34">
        <v>2.6030675136807768</v>
      </c>
      <c r="AI34">
        <v>1.9240064231553569</v>
      </c>
      <c r="AJ34">
        <v>2.6030675136807773</v>
      </c>
      <c r="AK34">
        <v>2.1503601199971638</v>
      </c>
      <c r="AL34">
        <v>1.9240064231553571</v>
      </c>
      <c r="AM34">
        <v>2.7162443621016803</v>
      </c>
      <c r="AN34">
        <v>1.3581221810508404</v>
      </c>
      <c r="AO34">
        <v>1.4712990294717436</v>
      </c>
      <c r="AP34">
        <v>0.56588424210451671</v>
      </c>
      <c r="AQ34">
        <v>0</v>
      </c>
      <c r="AR34">
        <v>0</v>
      </c>
      <c r="AS34">
        <v>0</v>
      </c>
      <c r="AT34">
        <v>0</v>
      </c>
      <c r="AU34">
        <f t="shared" si="8"/>
        <v>4.8001886577914421</v>
      </c>
      <c r="AV34">
        <f t="shared" si="9"/>
        <v>4.1253447919434256</v>
      </c>
      <c r="AW34">
        <f t="shared" si="10"/>
        <v>3.2927765691203592</v>
      </c>
      <c r="AX34">
        <f t="shared" si="10"/>
        <v>2.3733425766285698</v>
      </c>
      <c r="AY34">
        <f t="shared" si="10"/>
        <v>1.9456776886538989</v>
      </c>
      <c r="AZ34">
        <f t="shared" si="10"/>
        <v>1.7497957874110073</v>
      </c>
      <c r="BA34">
        <f t="shared" si="10"/>
        <v>1.6016455697843446</v>
      </c>
      <c r="BB34">
        <f t="shared" si="10"/>
        <v>1.1828115668727222</v>
      </c>
      <c r="BC34">
        <f t="shared" si="10"/>
        <v>1.2169029930208481</v>
      </c>
      <c r="BD34">
        <f t="shared" si="10"/>
        <v>1.2817855697754601</v>
      </c>
      <c r="BE34">
        <f t="shared" si="10"/>
        <v>1.0729547385866778</v>
      </c>
      <c r="BF34">
        <f t="shared" si="10"/>
        <v>1.2817855697754603</v>
      </c>
      <c r="BG34">
        <f t="shared" si="10"/>
        <v>1.1475167701116966</v>
      </c>
      <c r="BH34">
        <f t="shared" si="10"/>
        <v>1.072954738586678</v>
      </c>
      <c r="BI34">
        <f t="shared" si="10"/>
        <v>1.3127135782356272</v>
      </c>
      <c r="BJ34">
        <f t="shared" si="10"/>
        <v>0.85786561631598957</v>
      </c>
      <c r="BK34">
        <f t="shared" si="10"/>
        <v>0.904743935253981</v>
      </c>
      <c r="BL34">
        <f t="shared" si="10"/>
        <v>0.44845067536294375</v>
      </c>
      <c r="BM34">
        <f t="shared" si="11"/>
        <v>0</v>
      </c>
      <c r="BN34">
        <f t="shared" si="11"/>
        <v>0</v>
      </c>
      <c r="BO34">
        <f t="shared" si="11"/>
        <v>0</v>
      </c>
      <c r="BP34">
        <f t="shared" si="11"/>
        <v>0</v>
      </c>
      <c r="BQ34">
        <f t="shared" si="12"/>
        <v>2.9594378304137878</v>
      </c>
      <c r="BR34">
        <v>4.7612597801883325</v>
      </c>
      <c r="BS34">
        <v>2.0955783219959314</v>
      </c>
      <c r="BT34">
        <v>1.6242016980540539</v>
      </c>
      <c r="BU34">
        <v>4.8376586917126687</v>
      </c>
      <c r="BV34">
        <v>4.7832842394468535</v>
      </c>
      <c r="BW34">
        <v>27.61611111111111</v>
      </c>
      <c r="CJ34">
        <v>236.22</v>
      </c>
      <c r="CK34">
        <v>1306.83</v>
      </c>
      <c r="CL34">
        <v>2568.1939999999995</v>
      </c>
      <c r="CM34">
        <v>3210.56</v>
      </c>
      <c r="CN34">
        <f t="shared" si="13"/>
        <v>4394.9620000000004</v>
      </c>
      <c r="CO34" s="8">
        <v>4.2128382619116538</v>
      </c>
      <c r="CP34" s="8">
        <v>4.3547463905476143</v>
      </c>
      <c r="CQ34" s="8">
        <v>4.3040524881447624</v>
      </c>
      <c r="CR34" s="48">
        <v>30.458333333333332</v>
      </c>
      <c r="CS34" s="7">
        <v>31.50611111111111</v>
      </c>
      <c r="CT34" s="7">
        <v>31.469444444444441</v>
      </c>
      <c r="CU34" s="7">
        <v>-0.8083055555555525</v>
      </c>
      <c r="CV34" s="7">
        <v>5.4011695906424961E-2</v>
      </c>
      <c r="CW34" s="7">
        <v>-7.7555555555562705E-2</v>
      </c>
    </row>
    <row r="35" spans="1:101">
      <c r="A35" s="43">
        <v>37187</v>
      </c>
      <c r="B35" s="1">
        <f t="shared" si="1"/>
        <v>10</v>
      </c>
      <c r="C35" s="1">
        <f t="shared" si="2"/>
        <v>2001</v>
      </c>
      <c r="D35">
        <v>31.64</v>
      </c>
      <c r="E35">
        <v>31.324999999999999</v>
      </c>
      <c r="F35">
        <v>31.495000000000001</v>
      </c>
      <c r="G35">
        <v>31.48</v>
      </c>
      <c r="H35">
        <v>31.44</v>
      </c>
      <c r="I35">
        <v>31.655000000000001</v>
      </c>
      <c r="J35">
        <v>31.715</v>
      </c>
      <c r="K35">
        <v>31.68</v>
      </c>
      <c r="L35">
        <v>31.52</v>
      </c>
      <c r="M35">
        <v>31.39</v>
      </c>
      <c r="N35">
        <v>31.305</v>
      </c>
      <c r="O35">
        <v>31.13</v>
      </c>
      <c r="P35">
        <v>30.99</v>
      </c>
      <c r="Q35" s="7">
        <f t="shared" si="3"/>
        <v>31.53875</v>
      </c>
      <c r="R35" s="7">
        <f t="shared" si="0"/>
        <v>31.534000000000002</v>
      </c>
      <c r="S35" s="7">
        <f t="shared" si="4"/>
        <v>31.522222222222222</v>
      </c>
      <c r="T35" s="7">
        <f t="shared" si="5"/>
        <v>31.546875</v>
      </c>
      <c r="U35" s="7">
        <f t="shared" si="6"/>
        <v>31.443461538461541</v>
      </c>
      <c r="V35" s="7">
        <v>0.1</v>
      </c>
      <c r="W35">
        <v>181.42248822601348</v>
      </c>
      <c r="X35" s="54">
        <v>6</v>
      </c>
      <c r="Y35">
        <v>76.394372684109769</v>
      </c>
      <c r="Z35">
        <v>37.914244221002619</v>
      </c>
      <c r="AA35">
        <v>17.089704111556408</v>
      </c>
      <c r="AB35">
        <v>12.109922781036659</v>
      </c>
      <c r="AC35">
        <v>7.8092025410423318</v>
      </c>
      <c r="AD35">
        <v>5.8851961178869745</v>
      </c>
      <c r="AE35">
        <v>4.6402507852570372</v>
      </c>
      <c r="AF35">
        <v>3.3953054526271007</v>
      </c>
      <c r="AG35">
        <v>2.9425980589434872</v>
      </c>
      <c r="AH35">
        <v>2.6030675136807773</v>
      </c>
      <c r="AI35">
        <v>1.9240064231553569</v>
      </c>
      <c r="AJ35">
        <v>1.9240064231553569</v>
      </c>
      <c r="AK35">
        <v>2.0371832715762603</v>
      </c>
      <c r="AL35">
        <v>2.2635369684180668</v>
      </c>
      <c r="AM35">
        <v>0.90541478736722669</v>
      </c>
      <c r="AN35">
        <v>1.3581221810508401</v>
      </c>
      <c r="AO35">
        <v>0.2263536968418067</v>
      </c>
      <c r="AP35">
        <v>0</v>
      </c>
      <c r="AQ35">
        <v>0</v>
      </c>
      <c r="AR35">
        <v>0</v>
      </c>
      <c r="AS35">
        <v>0</v>
      </c>
      <c r="AT35">
        <v>0</v>
      </c>
      <c r="AU35">
        <f t="shared" si="8"/>
        <v>4.3489140736129261</v>
      </c>
      <c r="AV35">
        <f t="shared" si="9"/>
        <v>3.6613603589456809</v>
      </c>
      <c r="AW35">
        <f t="shared" si="10"/>
        <v>2.8953429428088917</v>
      </c>
      <c r="AX35">
        <f t="shared" si="10"/>
        <v>2.5733694076771525</v>
      </c>
      <c r="AY35">
        <f t="shared" si="10"/>
        <v>2.175796918375803</v>
      </c>
      <c r="AZ35">
        <f t="shared" si="10"/>
        <v>1.9293736165805946</v>
      </c>
      <c r="BA35">
        <f t="shared" si="10"/>
        <v>1.7299285299925136</v>
      </c>
      <c r="BB35">
        <f t="shared" si="10"/>
        <v>1.4805370287510446</v>
      </c>
      <c r="BC35">
        <f t="shared" si="10"/>
        <v>1.3718399118205689</v>
      </c>
      <c r="BD35">
        <f t="shared" si="10"/>
        <v>1.2817855697754603</v>
      </c>
      <c r="BE35">
        <f t="shared" si="10"/>
        <v>1.0729547385866778</v>
      </c>
      <c r="BF35">
        <f t="shared" si="10"/>
        <v>1.0729547385866778</v>
      </c>
      <c r="BG35">
        <f t="shared" si="10"/>
        <v>1.1109305304977921</v>
      </c>
      <c r="BH35">
        <f t="shared" si="10"/>
        <v>1.1828115668727222</v>
      </c>
      <c r="BI35">
        <f t="shared" si="10"/>
        <v>0.64469972102836415</v>
      </c>
      <c r="BJ35">
        <f t="shared" si="10"/>
        <v>0.85786561631598945</v>
      </c>
      <c r="BK35">
        <f t="shared" si="10"/>
        <v>0.20404529251520054</v>
      </c>
      <c r="BL35">
        <f t="shared" si="10"/>
        <v>0</v>
      </c>
      <c r="BM35">
        <f t="shared" si="11"/>
        <v>0</v>
      </c>
      <c r="BN35">
        <f t="shared" si="11"/>
        <v>0</v>
      </c>
      <c r="BO35">
        <f t="shared" si="11"/>
        <v>0</v>
      </c>
      <c r="BP35">
        <f t="shared" si="11"/>
        <v>0</v>
      </c>
      <c r="BQ35">
        <f t="shared" si="12"/>
        <v>2.9223094606712494</v>
      </c>
      <c r="BR35">
        <v>4.5303003367342702</v>
      </c>
      <c r="BS35">
        <v>2.008359036641802</v>
      </c>
      <c r="BT35">
        <v>1.6678427056638292</v>
      </c>
      <c r="BU35">
        <v>4.6178365054100459</v>
      </c>
      <c r="BV35">
        <v>4.5579684212659171</v>
      </c>
      <c r="BW35">
        <v>27.982222222222223</v>
      </c>
      <c r="CJ35">
        <v>367.79200000000003</v>
      </c>
      <c r="CK35">
        <v>1121.664</v>
      </c>
      <c r="CL35">
        <v>2598.9279999999999</v>
      </c>
      <c r="CM35">
        <v>3420.6179999999999</v>
      </c>
      <c r="CN35">
        <f t="shared" si="13"/>
        <v>4420.1080000000002</v>
      </c>
      <c r="CO35" s="8">
        <v>4.8001886577914421</v>
      </c>
      <c r="CP35" s="8">
        <v>4.2128382619116538</v>
      </c>
      <c r="CQ35" s="8">
        <v>4.3547463905476143</v>
      </c>
      <c r="CR35" s="48">
        <v>31.421111111111113</v>
      </c>
      <c r="CS35" s="7">
        <v>30.458333333333332</v>
      </c>
      <c r="CT35" s="7">
        <v>31.50611111111111</v>
      </c>
      <c r="CU35" s="7">
        <v>-2.6249999999997442E-2</v>
      </c>
      <c r="CV35" s="7">
        <v>-0.8083055555555525</v>
      </c>
      <c r="CW35" s="7">
        <v>5.4011695906424961E-2</v>
      </c>
    </row>
    <row r="36" spans="1:101">
      <c r="A36" s="43">
        <v>37216</v>
      </c>
      <c r="B36" s="1">
        <f t="shared" si="1"/>
        <v>11</v>
      </c>
      <c r="C36" s="1">
        <f t="shared" si="2"/>
        <v>2001</v>
      </c>
      <c r="D36">
        <v>30.86</v>
      </c>
      <c r="E36">
        <v>30.875</v>
      </c>
      <c r="F36">
        <v>30.94</v>
      </c>
      <c r="G36">
        <v>30.95</v>
      </c>
      <c r="H36">
        <v>31.085000000000001</v>
      </c>
      <c r="I36">
        <v>31.34</v>
      </c>
      <c r="J36">
        <v>31.89</v>
      </c>
      <c r="K36">
        <v>31.925000000000001</v>
      </c>
      <c r="L36">
        <v>31.81</v>
      </c>
      <c r="M36">
        <v>31.635000000000002</v>
      </c>
      <c r="N36">
        <v>31.475000000000001</v>
      </c>
      <c r="O36">
        <v>31.335000000000001</v>
      </c>
      <c r="P36">
        <v>31.164999999999999</v>
      </c>
      <c r="Q36" s="7">
        <f t="shared" si="3"/>
        <v>31.351875</v>
      </c>
      <c r="R36" s="7">
        <f t="shared" si="0"/>
        <v>31.331</v>
      </c>
      <c r="S36" s="7">
        <f t="shared" si="4"/>
        <v>31.383333333333333</v>
      </c>
      <c r="T36" s="7">
        <f t="shared" si="5"/>
        <v>31.446874999999999</v>
      </c>
      <c r="U36" s="7">
        <f t="shared" si="6"/>
        <v>31.329615384615387</v>
      </c>
      <c r="V36" s="7">
        <v>-0.16805555555555785</v>
      </c>
      <c r="W36">
        <v>356.05436553901336</v>
      </c>
      <c r="X36" s="54">
        <v>7</v>
      </c>
      <c r="Y36">
        <v>127.09760077667447</v>
      </c>
      <c r="Z36">
        <v>131.3983210166688</v>
      </c>
      <c r="AA36">
        <v>26.257028833649578</v>
      </c>
      <c r="AB36">
        <v>17.20288095997731</v>
      </c>
      <c r="AC36">
        <v>10.299093206302205</v>
      </c>
      <c r="AD36">
        <v>6.5642572084123945</v>
      </c>
      <c r="AE36">
        <v>5.5456655726242641</v>
      </c>
      <c r="AF36">
        <v>6.2247266631496849</v>
      </c>
      <c r="AG36">
        <v>5.2061350273615545</v>
      </c>
      <c r="AH36">
        <v>3.5084823010480037</v>
      </c>
      <c r="AI36">
        <v>4.1875433915734233</v>
      </c>
      <c r="AJ36">
        <v>3.2821286042061972</v>
      </c>
      <c r="AK36">
        <v>3.2821286042061972</v>
      </c>
      <c r="AL36">
        <v>2.9425980589434868</v>
      </c>
      <c r="AM36">
        <v>1.4712990294717436</v>
      </c>
      <c r="AN36">
        <v>1.0185916357881302</v>
      </c>
      <c r="AO36">
        <v>0.11317684842090335</v>
      </c>
      <c r="AP36">
        <v>0.33953054526271004</v>
      </c>
      <c r="AQ36">
        <v>0.11317684842090335</v>
      </c>
      <c r="AR36">
        <v>0</v>
      </c>
      <c r="AS36">
        <v>0</v>
      </c>
      <c r="AT36">
        <v>0</v>
      </c>
      <c r="AU36">
        <f t="shared" si="8"/>
        <v>4.8527924794273281</v>
      </c>
      <c r="AV36">
        <f t="shared" si="9"/>
        <v>4.8858149622795164</v>
      </c>
      <c r="AW36">
        <f t="shared" ref="AW36:BJ50" si="14">LN(AA36+1)</f>
        <v>3.3053114266982733</v>
      </c>
      <c r="AX36">
        <f t="shared" si="14"/>
        <v>2.9015798760597447</v>
      </c>
      <c r="AY36">
        <f t="shared" si="14"/>
        <v>2.4247224752684202</v>
      </c>
      <c r="AZ36">
        <f t="shared" si="14"/>
        <v>2.0234341545031649</v>
      </c>
      <c r="BA36">
        <f t="shared" si="14"/>
        <v>1.8788030859600191</v>
      </c>
      <c r="BB36">
        <f t="shared" si="14"/>
        <v>1.9775094011928354</v>
      </c>
      <c r="BC36">
        <f t="shared" si="14"/>
        <v>1.8255383233405043</v>
      </c>
      <c r="BD36">
        <f t="shared" si="14"/>
        <v>1.5059605782648584</v>
      </c>
      <c r="BE36">
        <f t="shared" si="14"/>
        <v>1.6462602501624932</v>
      </c>
      <c r="BF36">
        <f t="shared" si="14"/>
        <v>1.4544502233937888</v>
      </c>
      <c r="BG36">
        <f t="shared" si="14"/>
        <v>1.4544502233937888</v>
      </c>
      <c r="BH36">
        <f t="shared" si="14"/>
        <v>1.3718399118205689</v>
      </c>
      <c r="BI36">
        <f t="shared" si="14"/>
        <v>0.904743935253981</v>
      </c>
      <c r="BJ36">
        <f t="shared" si="14"/>
        <v>0.70240005824331042</v>
      </c>
      <c r="BK36">
        <f t="shared" si="10"/>
        <v>0.10721795313111006</v>
      </c>
      <c r="BL36">
        <f t="shared" si="11"/>
        <v>0.2923192132234641</v>
      </c>
      <c r="BM36">
        <f t="shared" si="11"/>
        <v>0.10721795313111006</v>
      </c>
      <c r="BN36">
        <f t="shared" si="11"/>
        <v>0</v>
      </c>
      <c r="BO36">
        <f t="shared" si="11"/>
        <v>0</v>
      </c>
      <c r="BP36">
        <f t="shared" si="11"/>
        <v>0</v>
      </c>
      <c r="BQ36">
        <f t="shared" si="12"/>
        <v>3.0630944002301441</v>
      </c>
      <c r="BR36">
        <v>5.3456689177820511</v>
      </c>
      <c r="BS36">
        <v>2.4830845154446943</v>
      </c>
      <c r="BT36">
        <v>1.9775094011928351</v>
      </c>
      <c r="BU36">
        <v>5.411460281873989</v>
      </c>
      <c r="BV36">
        <v>5.3622616054592465</v>
      </c>
      <c r="BW36">
        <v>28.227777777777778</v>
      </c>
      <c r="CJ36">
        <v>296.92600000000004</v>
      </c>
      <c r="CK36">
        <v>900.93799999999999</v>
      </c>
      <c r="CL36">
        <v>2543.81</v>
      </c>
      <c r="CM36">
        <v>3414.5219999999999</v>
      </c>
      <c r="CN36">
        <f t="shared" si="13"/>
        <v>4354.576</v>
      </c>
      <c r="CO36" s="8">
        <v>4.3489140736129261</v>
      </c>
      <c r="CP36" s="8">
        <v>4.8001886577914421</v>
      </c>
      <c r="CQ36" s="8">
        <v>4.2128382619116538</v>
      </c>
      <c r="CR36" s="48">
        <v>31.522222222222222</v>
      </c>
      <c r="CS36" s="7">
        <v>31.421111111111113</v>
      </c>
      <c r="CT36" s="7">
        <v>30.458333333333332</v>
      </c>
      <c r="CU36" s="7">
        <v>0.1</v>
      </c>
      <c r="CV36" s="7">
        <v>-2.6249999999997442E-2</v>
      </c>
      <c r="CW36" s="7">
        <v>-0.8083055555555525</v>
      </c>
    </row>
    <row r="37" spans="1:101">
      <c r="A37" s="43">
        <v>37242</v>
      </c>
      <c r="B37" s="1">
        <f t="shared" si="1"/>
        <v>12</v>
      </c>
      <c r="C37" s="1">
        <f t="shared" si="2"/>
        <v>2001</v>
      </c>
      <c r="D37">
        <v>29.785</v>
      </c>
      <c r="E37">
        <v>29.85</v>
      </c>
      <c r="F37">
        <v>29.94</v>
      </c>
      <c r="G37">
        <v>30.015000000000001</v>
      </c>
      <c r="H37">
        <v>30.77</v>
      </c>
      <c r="I37">
        <v>30.84</v>
      </c>
      <c r="J37">
        <v>31.045000000000002</v>
      </c>
      <c r="K37">
        <v>31.164999999999999</v>
      </c>
      <c r="L37">
        <v>31.105</v>
      </c>
      <c r="M37">
        <v>31.11</v>
      </c>
      <c r="N37">
        <v>31.114999999999998</v>
      </c>
      <c r="O37">
        <v>30.99</v>
      </c>
      <c r="P37">
        <v>30.855</v>
      </c>
      <c r="Q37" s="7">
        <f t="shared" si="3"/>
        <v>30.591249999999995</v>
      </c>
      <c r="R37" s="7">
        <f t="shared" si="0"/>
        <v>30.5625</v>
      </c>
      <c r="S37" s="7">
        <f t="shared" si="4"/>
        <v>30.648888888888887</v>
      </c>
      <c r="T37" s="7">
        <f t="shared" si="5"/>
        <v>30.748750000000001</v>
      </c>
      <c r="U37" s="7">
        <f t="shared" si="6"/>
        <v>30.660384615384618</v>
      </c>
      <c r="V37" s="7">
        <v>-0.61988131313131589</v>
      </c>
      <c r="W37">
        <v>396.23214677434385</v>
      </c>
      <c r="X37" s="54">
        <v>7</v>
      </c>
      <c r="Y37">
        <v>139.37728883034248</v>
      </c>
      <c r="Z37">
        <v>139.88658464823655</v>
      </c>
      <c r="AA37">
        <v>22.918311805232928</v>
      </c>
      <c r="AB37">
        <v>15.109109264190597</v>
      </c>
      <c r="AC37">
        <v>13.581221810508403</v>
      </c>
      <c r="AD37">
        <v>11.544038538932142</v>
      </c>
      <c r="AE37">
        <v>9.6766205399872369</v>
      </c>
      <c r="AF37">
        <v>6.6208456326228458</v>
      </c>
      <c r="AG37">
        <v>7.130141450516911</v>
      </c>
      <c r="AH37">
        <v>6.1115498147287806</v>
      </c>
      <c r="AI37">
        <v>7.6394372684109761</v>
      </c>
      <c r="AJ37">
        <v>4.7534276336779406</v>
      </c>
      <c r="AK37">
        <v>4.2441318157838754</v>
      </c>
      <c r="AL37">
        <v>3.7348359978898107</v>
      </c>
      <c r="AM37">
        <v>2.2069485442076151</v>
      </c>
      <c r="AN37">
        <v>1.0185916357881302</v>
      </c>
      <c r="AO37">
        <v>0.67906109052542007</v>
      </c>
      <c r="AP37">
        <v>0</v>
      </c>
      <c r="AQ37">
        <v>0</v>
      </c>
      <c r="AR37">
        <v>0</v>
      </c>
      <c r="AS37">
        <v>0</v>
      </c>
      <c r="AT37">
        <v>0</v>
      </c>
      <c r="AU37">
        <f t="shared" si="8"/>
        <v>4.9443337180394291</v>
      </c>
      <c r="AV37">
        <f t="shared" si="9"/>
        <v>4.9479552025068037</v>
      </c>
      <c r="AW37">
        <f t="shared" si="14"/>
        <v>3.174644349887469</v>
      </c>
      <c r="AX37">
        <f t="shared" si="14"/>
        <v>2.7793849047968853</v>
      </c>
      <c r="AY37">
        <f t="shared" si="14"/>
        <v>2.6797345235158434</v>
      </c>
      <c r="AZ37">
        <f t="shared" si="14"/>
        <v>2.5292455359034078</v>
      </c>
      <c r="BA37">
        <f t="shared" si="14"/>
        <v>2.3680563546177336</v>
      </c>
      <c r="BB37">
        <f t="shared" si="14"/>
        <v>2.0308873389510618</v>
      </c>
      <c r="BC37">
        <f t="shared" si="14"/>
        <v>2.0955783219959314</v>
      </c>
      <c r="BD37">
        <f t="shared" si="14"/>
        <v>1.961720196816771</v>
      </c>
      <c r="BE37">
        <f t="shared" si="14"/>
        <v>2.1563374497238987</v>
      </c>
      <c r="BF37">
        <f t="shared" si="14"/>
        <v>1.7497957874110073</v>
      </c>
      <c r="BG37">
        <f t="shared" si="14"/>
        <v>1.6571097020813179</v>
      </c>
      <c r="BH37">
        <f t="shared" si="14"/>
        <v>1.554947089900881</v>
      </c>
      <c r="BI37">
        <f t="shared" si="14"/>
        <v>1.1653198757452587</v>
      </c>
      <c r="BJ37">
        <f t="shared" si="14"/>
        <v>0.70240005824331042</v>
      </c>
      <c r="BK37">
        <f t="shared" si="10"/>
        <v>0.5182347624992486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si="11"/>
        <v>0</v>
      </c>
      <c r="BP37">
        <f t="shared" si="11"/>
        <v>0</v>
      </c>
      <c r="BQ37">
        <f t="shared" si="12"/>
        <v>3.0935528557801377</v>
      </c>
      <c r="BR37">
        <v>5.4270046176359719</v>
      </c>
      <c r="BS37">
        <v>2.9706408356802951</v>
      </c>
      <c r="BT37">
        <v>2.1948849329096478</v>
      </c>
      <c r="BU37">
        <v>5.5223222277197106</v>
      </c>
      <c r="BV37">
        <v>5.4535178815552579</v>
      </c>
      <c r="BW37">
        <v>27.623888888888885</v>
      </c>
      <c r="CJ37">
        <v>400.30399999999997</v>
      </c>
      <c r="CK37">
        <v>1065.0219999999999</v>
      </c>
      <c r="CL37">
        <v>2371.8519999999999</v>
      </c>
      <c r="CM37">
        <v>3633.2159999999999</v>
      </c>
      <c r="CN37">
        <f t="shared" si="13"/>
        <v>4275.5820000000003</v>
      </c>
      <c r="CO37" s="8">
        <v>4.8527924794273281</v>
      </c>
      <c r="CP37" s="8">
        <v>4.3489140736129261</v>
      </c>
      <c r="CQ37" s="8">
        <v>4.8001886577914421</v>
      </c>
      <c r="CR37" s="48">
        <v>31.383333333333333</v>
      </c>
      <c r="CS37" s="7">
        <v>31.522222222222222</v>
      </c>
      <c r="CT37" s="7">
        <v>31.421111111111113</v>
      </c>
      <c r="CU37" s="7">
        <v>-0.16805555555555785</v>
      </c>
      <c r="CV37" s="7">
        <v>0.1</v>
      </c>
      <c r="CW37" s="7">
        <v>-2.6249999999997442E-2</v>
      </c>
    </row>
    <row r="38" spans="1:101">
      <c r="A38" s="43">
        <v>37273</v>
      </c>
      <c r="B38" s="1">
        <f t="shared" si="1"/>
        <v>1</v>
      </c>
      <c r="C38" s="1">
        <f t="shared" si="2"/>
        <v>2002</v>
      </c>
      <c r="D38">
        <v>29.895</v>
      </c>
      <c r="E38">
        <v>29.84</v>
      </c>
      <c r="F38">
        <v>29.78</v>
      </c>
      <c r="G38">
        <v>29.88</v>
      </c>
      <c r="H38">
        <v>29.914999999999999</v>
      </c>
      <c r="I38">
        <v>30.25</v>
      </c>
      <c r="J38">
        <v>30.715</v>
      </c>
      <c r="K38">
        <v>30.87</v>
      </c>
      <c r="L38">
        <v>30.96</v>
      </c>
      <c r="M38">
        <v>30.85</v>
      </c>
      <c r="N38">
        <v>30.805</v>
      </c>
      <c r="O38">
        <v>30.754999999999999</v>
      </c>
      <c r="P38">
        <v>30.71</v>
      </c>
      <c r="Q38" s="7">
        <f t="shared" si="3"/>
        <v>30.276250000000001</v>
      </c>
      <c r="R38" s="7">
        <f t="shared" si="0"/>
        <v>30.295500000000004</v>
      </c>
      <c r="S38" s="7">
        <f t="shared" si="4"/>
        <v>30.34</v>
      </c>
      <c r="T38" s="7">
        <f t="shared" si="5"/>
        <v>30.4025</v>
      </c>
      <c r="U38" s="7">
        <f t="shared" si="6"/>
        <v>30.401923076923079</v>
      </c>
      <c r="V38" s="7">
        <v>-0.46226310726310516</v>
      </c>
      <c r="W38">
        <v>276.2080988868284</v>
      </c>
      <c r="X38" s="54">
        <v>7</v>
      </c>
      <c r="Y38">
        <v>109.66836611985535</v>
      </c>
      <c r="Z38">
        <v>80.638504499893642</v>
      </c>
      <c r="AA38">
        <v>18.84394526208041</v>
      </c>
      <c r="AB38">
        <v>11.713803811563498</v>
      </c>
      <c r="AC38">
        <v>12.053334356826207</v>
      </c>
      <c r="AD38">
        <v>9.3370899947245256</v>
      </c>
      <c r="AE38">
        <v>6.1115498147287806</v>
      </c>
      <c r="AF38">
        <v>6.2813150873601362</v>
      </c>
      <c r="AG38">
        <v>3.3953054526271007</v>
      </c>
      <c r="AH38">
        <v>4.0743665431525198</v>
      </c>
      <c r="AI38">
        <v>3.9046012705211655</v>
      </c>
      <c r="AJ38">
        <v>4.9231929063092954</v>
      </c>
      <c r="AK38">
        <v>2.0371832715762603</v>
      </c>
      <c r="AL38">
        <v>1.8674179989449053</v>
      </c>
      <c r="AM38">
        <v>0.67906109052542007</v>
      </c>
      <c r="AN38">
        <v>0.50929581789406508</v>
      </c>
      <c r="AO38">
        <v>0.16976527263135502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f t="shared" si="8"/>
        <v>4.7065380366351857</v>
      </c>
      <c r="AV38">
        <f t="shared" si="9"/>
        <v>4.4023010195462007</v>
      </c>
      <c r="AW38">
        <f t="shared" si="14"/>
        <v>2.9878989360234081</v>
      </c>
      <c r="AX38">
        <f t="shared" si="14"/>
        <v>2.5426883174972121</v>
      </c>
      <c r="AY38">
        <f t="shared" si="14"/>
        <v>2.5690436074027421</v>
      </c>
      <c r="AZ38">
        <f t="shared" si="14"/>
        <v>2.3357383976260864</v>
      </c>
      <c r="BA38">
        <f t="shared" si="14"/>
        <v>1.961720196816771</v>
      </c>
      <c r="BB38">
        <f t="shared" si="14"/>
        <v>1.9853114897626063</v>
      </c>
      <c r="BC38">
        <f t="shared" si="14"/>
        <v>1.4805370287510446</v>
      </c>
      <c r="BD38">
        <f t="shared" si="14"/>
        <v>1.6242016980540537</v>
      </c>
      <c r="BE38">
        <f t="shared" si="14"/>
        <v>1.590173799299456</v>
      </c>
      <c r="BF38">
        <f t="shared" si="14"/>
        <v>1.7788756457851167</v>
      </c>
      <c r="BG38">
        <f t="shared" si="14"/>
        <v>1.1109305304977921</v>
      </c>
      <c r="BH38">
        <f t="shared" si="14"/>
        <v>1.0534119729062719</v>
      </c>
      <c r="BI38">
        <f t="shared" si="14"/>
        <v>0.5182347624992486</v>
      </c>
      <c r="BJ38">
        <f t="shared" si="14"/>
        <v>0.4116431962883082</v>
      </c>
      <c r="BK38">
        <f t="shared" si="10"/>
        <v>0.1568031069998404</v>
      </c>
      <c r="BL38">
        <f t="shared" si="11"/>
        <v>0</v>
      </c>
      <c r="BM38">
        <f t="shared" si="11"/>
        <v>0</v>
      </c>
      <c r="BN38">
        <f t="shared" si="11"/>
        <v>0</v>
      </c>
      <c r="BO38">
        <f t="shared" si="11"/>
        <v>0</v>
      </c>
      <c r="BP38">
        <f t="shared" si="11"/>
        <v>0</v>
      </c>
      <c r="BQ38">
        <f t="shared" si="12"/>
        <v>3.0225790673865762</v>
      </c>
      <c r="BR38">
        <v>5.0064589069852046</v>
      </c>
      <c r="BS38">
        <v>2.6320442755367282</v>
      </c>
      <c r="BT38">
        <v>1.590173799299456</v>
      </c>
      <c r="BU38">
        <v>5.1017804015400756</v>
      </c>
      <c r="BV38">
        <v>5.0333696642260453</v>
      </c>
      <c r="BW38">
        <v>27.480555555555554</v>
      </c>
      <c r="CJ38">
        <v>319.27800000000002</v>
      </c>
      <c r="CK38">
        <v>1016.508</v>
      </c>
      <c r="CL38">
        <v>2138.172</v>
      </c>
      <c r="CM38">
        <v>3615.4359999999997</v>
      </c>
      <c r="CN38">
        <f t="shared" si="7"/>
        <v>4437.1260000000002</v>
      </c>
      <c r="CO38" s="8">
        <v>4.9443337180394291</v>
      </c>
      <c r="CP38" s="8">
        <v>4.8527924794273281</v>
      </c>
      <c r="CQ38" s="8">
        <v>4.3489140736129261</v>
      </c>
      <c r="CR38" s="48">
        <v>30.648888888888887</v>
      </c>
      <c r="CS38" s="7">
        <v>31.383333333333333</v>
      </c>
      <c r="CT38" s="7">
        <v>31.522222222222222</v>
      </c>
      <c r="CU38" s="7">
        <v>-0.61988131313131589</v>
      </c>
      <c r="CV38" s="7">
        <v>-0.16805555555555785</v>
      </c>
      <c r="CW38" s="7">
        <v>0.1</v>
      </c>
    </row>
    <row r="39" spans="1:101">
      <c r="A39" s="43">
        <v>37305</v>
      </c>
      <c r="B39" s="1">
        <f t="shared" si="1"/>
        <v>2</v>
      </c>
      <c r="C39" s="1">
        <f t="shared" si="2"/>
        <v>2002</v>
      </c>
      <c r="D39">
        <v>31.32</v>
      </c>
      <c r="E39">
        <v>30.055</v>
      </c>
      <c r="F39">
        <v>30.004999999999999</v>
      </c>
      <c r="G39">
        <v>30.004999999999999</v>
      </c>
      <c r="H39">
        <v>29.98</v>
      </c>
      <c r="I39">
        <v>30.11</v>
      </c>
      <c r="J39">
        <v>30.285</v>
      </c>
      <c r="K39">
        <v>30.33</v>
      </c>
      <c r="L39">
        <v>30.33</v>
      </c>
      <c r="M39">
        <v>30.29</v>
      </c>
      <c r="N39">
        <v>30.26</v>
      </c>
      <c r="O39">
        <v>30.27</v>
      </c>
      <c r="P39">
        <v>30.234999999999999</v>
      </c>
      <c r="Q39" s="7">
        <f t="shared" si="3"/>
        <v>30.137499999999996</v>
      </c>
      <c r="R39" s="7">
        <f t="shared" si="0"/>
        <v>30.270999999999997</v>
      </c>
      <c r="S39" s="7">
        <f t="shared" si="4"/>
        <v>30.154444444444444</v>
      </c>
      <c r="T39" s="7">
        <f t="shared" si="5"/>
        <v>30.166874999999994</v>
      </c>
      <c r="U39" s="7">
        <f t="shared" si="6"/>
        <v>30.267307692307689</v>
      </c>
      <c r="V39" s="7">
        <v>-0.42685858585859293</v>
      </c>
      <c r="W39">
        <v>454.97093117191156</v>
      </c>
      <c r="X39" s="54">
        <v>7</v>
      </c>
      <c r="Y39">
        <v>98.124327580923222</v>
      </c>
      <c r="Z39">
        <v>164.84207972504572</v>
      </c>
      <c r="AA39">
        <v>78.601321228317374</v>
      </c>
      <c r="AB39">
        <v>22.748546532601576</v>
      </c>
      <c r="AC39">
        <v>18.334649444186343</v>
      </c>
      <c r="AD39">
        <v>16.976527263135502</v>
      </c>
      <c r="AE39">
        <v>11.883569084194853</v>
      </c>
      <c r="AF39">
        <v>9.1673247220931717</v>
      </c>
      <c r="AG39">
        <v>8.8277941768304604</v>
      </c>
      <c r="AH39">
        <v>6.451080359991491</v>
      </c>
      <c r="AI39">
        <v>6.1115498147287806</v>
      </c>
      <c r="AJ39">
        <v>4.4138970884152302</v>
      </c>
      <c r="AK39">
        <v>3.9046012705211655</v>
      </c>
      <c r="AL39">
        <v>1.8674179989449051</v>
      </c>
      <c r="AM39">
        <v>1.3581221810508401</v>
      </c>
      <c r="AN39">
        <v>0.84882636315677507</v>
      </c>
      <c r="AO39">
        <v>0.33953054526271004</v>
      </c>
      <c r="AP39">
        <v>0.16976527263135502</v>
      </c>
      <c r="AQ39">
        <v>0</v>
      </c>
      <c r="AR39">
        <v>0</v>
      </c>
      <c r="AS39">
        <v>0</v>
      </c>
      <c r="AT39">
        <v>0</v>
      </c>
      <c r="AU39">
        <f t="shared" si="8"/>
        <v>4.5963748963852016</v>
      </c>
      <c r="AV39">
        <f t="shared" si="9"/>
        <v>5.1110360086003013</v>
      </c>
      <c r="AW39">
        <f t="shared" si="14"/>
        <v>4.3770306910582821</v>
      </c>
      <c r="AX39">
        <f t="shared" si="14"/>
        <v>3.167521329980636</v>
      </c>
      <c r="AY39">
        <f t="shared" si="14"/>
        <v>2.9618987942606263</v>
      </c>
      <c r="AZ39">
        <f t="shared" si="14"/>
        <v>2.8890668659579579</v>
      </c>
      <c r="BA39">
        <f t="shared" si="14"/>
        <v>2.5559527851004744</v>
      </c>
      <c r="BB39">
        <f t="shared" si="14"/>
        <v>2.3191791196138323</v>
      </c>
      <c r="BC39">
        <f t="shared" si="14"/>
        <v>2.2852145119111915</v>
      </c>
      <c r="BD39">
        <f t="shared" si="14"/>
        <v>2.008359036641802</v>
      </c>
      <c r="BE39">
        <f t="shared" si="14"/>
        <v>1.961720196816771</v>
      </c>
      <c r="BF39">
        <f t="shared" si="14"/>
        <v>1.6889691825916522</v>
      </c>
      <c r="BG39">
        <f t="shared" si="14"/>
        <v>1.590173799299456</v>
      </c>
      <c r="BH39">
        <f t="shared" si="14"/>
        <v>1.0534119729062719</v>
      </c>
      <c r="BI39">
        <f t="shared" si="14"/>
        <v>0.85786561631598945</v>
      </c>
      <c r="BJ39">
        <f t="shared" si="14"/>
        <v>0.61455103948085354</v>
      </c>
      <c r="BK39">
        <f t="shared" ref="BK39:BP87" si="15">LN(AO39+1)</f>
        <v>0.2923192132234641</v>
      </c>
      <c r="BL39">
        <f t="shared" si="15"/>
        <v>0.1568031069998404</v>
      </c>
      <c r="BM39">
        <f t="shared" si="15"/>
        <v>0</v>
      </c>
      <c r="BN39">
        <f t="shared" si="15"/>
        <v>0</v>
      </c>
      <c r="BO39">
        <f t="shared" si="15"/>
        <v>0</v>
      </c>
      <c r="BP39">
        <f t="shared" si="15"/>
        <v>0</v>
      </c>
      <c r="BQ39">
        <f t="shared" si="12"/>
        <v>3.1823333512152523</v>
      </c>
      <c r="BR39">
        <v>5.8062843448067989</v>
      </c>
      <c r="BS39">
        <v>2.8890668659579579</v>
      </c>
      <c r="BT39">
        <v>1.9127993097284577</v>
      </c>
      <c r="BU39">
        <v>5.8672126541846987</v>
      </c>
      <c r="BV39">
        <v>5.8255070434739062</v>
      </c>
      <c r="BW39">
        <v>28.143888888888888</v>
      </c>
      <c r="CJ39">
        <v>114.3</v>
      </c>
      <c r="CK39">
        <v>833.88200000000006</v>
      </c>
      <c r="CL39">
        <v>1734.82</v>
      </c>
      <c r="CM39">
        <v>3377.692</v>
      </c>
      <c r="CN39">
        <f t="shared" si="7"/>
        <v>4248.4040000000005</v>
      </c>
      <c r="CO39" s="8">
        <v>4.7065380366351857</v>
      </c>
      <c r="CP39" s="8">
        <v>4.9443337180394291</v>
      </c>
      <c r="CQ39" s="8">
        <v>4.8527924794273281</v>
      </c>
      <c r="CR39" s="48">
        <v>30.34</v>
      </c>
      <c r="CS39" s="7">
        <v>30.648888888888887</v>
      </c>
      <c r="CT39" s="7">
        <v>31.383333333333333</v>
      </c>
      <c r="CU39" s="7">
        <v>-0.46226310726310516</v>
      </c>
      <c r="CV39" s="7">
        <v>-0.61988131313131589</v>
      </c>
      <c r="CW39" s="7">
        <v>-0.16805555555555785</v>
      </c>
    </row>
    <row r="40" spans="1:101">
      <c r="A40" s="43">
        <v>37333</v>
      </c>
      <c r="B40" s="1">
        <f t="shared" si="1"/>
        <v>3</v>
      </c>
      <c r="C40" s="1">
        <f t="shared" si="2"/>
        <v>2002</v>
      </c>
      <c r="D40">
        <v>30.35</v>
      </c>
      <c r="E40">
        <v>30.355</v>
      </c>
      <c r="F40">
        <v>30.34</v>
      </c>
      <c r="G40">
        <v>30.33</v>
      </c>
      <c r="H40">
        <v>30.335000000000001</v>
      </c>
      <c r="I40">
        <v>30.38</v>
      </c>
      <c r="J40">
        <v>30.37</v>
      </c>
      <c r="K40">
        <v>30.475000000000001</v>
      </c>
      <c r="L40">
        <v>30.52</v>
      </c>
      <c r="M40">
        <v>30.434999999999999</v>
      </c>
      <c r="N40">
        <v>30.36</v>
      </c>
      <c r="O40">
        <v>30.305</v>
      </c>
      <c r="P40">
        <v>30.234999999999999</v>
      </c>
      <c r="Q40" s="7">
        <f t="shared" si="3"/>
        <v>30.388125000000002</v>
      </c>
      <c r="R40" s="7">
        <f t="shared" si="0"/>
        <v>30.388999999999999</v>
      </c>
      <c r="S40" s="7">
        <f t="shared" si="4"/>
        <v>30.393333333333334</v>
      </c>
      <c r="T40" s="7">
        <f t="shared" si="5"/>
        <v>30.398125</v>
      </c>
      <c r="U40" s="7">
        <f t="shared" si="6"/>
        <v>30.368461538461538</v>
      </c>
      <c r="V40" s="7">
        <v>-0.337361111111111</v>
      </c>
      <c r="W40">
        <v>362.95815330057718</v>
      </c>
      <c r="X40" s="54">
        <v>7</v>
      </c>
      <c r="Y40">
        <v>106.1032953945969</v>
      </c>
      <c r="Z40">
        <v>117.81709920616038</v>
      </c>
      <c r="AA40">
        <v>54.494652514664963</v>
      </c>
      <c r="AB40">
        <v>15.618405082084662</v>
      </c>
      <c r="AC40">
        <v>10.355681630512656</v>
      </c>
      <c r="AD40">
        <v>8.9975594494618161</v>
      </c>
      <c r="AE40">
        <v>5.772019269466071</v>
      </c>
      <c r="AF40">
        <v>4.4138970884152311</v>
      </c>
      <c r="AG40">
        <v>6.451080359991491</v>
      </c>
      <c r="AH40">
        <v>7.130141450516911</v>
      </c>
      <c r="AI40">
        <v>6.9603761778855562</v>
      </c>
      <c r="AJ40">
        <v>7.6394372684109761</v>
      </c>
      <c r="AK40">
        <v>5.2627234515720058</v>
      </c>
      <c r="AL40">
        <v>3.2255401799957455</v>
      </c>
      <c r="AM40">
        <v>1.6976527263135504</v>
      </c>
      <c r="AN40">
        <v>0.84882636315677518</v>
      </c>
      <c r="AO40">
        <v>0.16976527263135502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f t="shared" si="8"/>
        <v>4.6737937463043044</v>
      </c>
      <c r="AV40">
        <f t="shared" si="9"/>
        <v>4.7775853292830135</v>
      </c>
      <c r="AW40">
        <f t="shared" si="14"/>
        <v>4.0162866650232072</v>
      </c>
      <c r="AX40">
        <f t="shared" si="14"/>
        <v>2.8105108210489989</v>
      </c>
      <c r="AY40">
        <f t="shared" si="14"/>
        <v>2.4297182028630822</v>
      </c>
      <c r="AZ40">
        <f t="shared" si="14"/>
        <v>2.3023410081539462</v>
      </c>
      <c r="BA40">
        <f t="shared" si="14"/>
        <v>1.9127993097284577</v>
      </c>
      <c r="BB40">
        <f t="shared" si="14"/>
        <v>1.6889691825916524</v>
      </c>
      <c r="BC40">
        <f t="shared" si="14"/>
        <v>2.008359036641802</v>
      </c>
      <c r="BD40">
        <f t="shared" si="14"/>
        <v>2.0955783219959314</v>
      </c>
      <c r="BE40">
        <f t="shared" si="14"/>
        <v>2.0744762572679787</v>
      </c>
      <c r="BF40">
        <f t="shared" si="14"/>
        <v>2.1563374497238987</v>
      </c>
      <c r="BG40">
        <f t="shared" si="14"/>
        <v>1.8346151466641769</v>
      </c>
      <c r="BH40">
        <f t="shared" si="14"/>
        <v>1.4411471058900374</v>
      </c>
      <c r="BI40">
        <f t="shared" si="14"/>
        <v>0.99238203427256433</v>
      </c>
      <c r="BJ40">
        <f t="shared" si="14"/>
        <v>0.61455103948085354</v>
      </c>
      <c r="BK40">
        <f t="shared" si="15"/>
        <v>0.1568031069998404</v>
      </c>
      <c r="BL40">
        <f t="shared" si="15"/>
        <v>0</v>
      </c>
      <c r="BM40">
        <f t="shared" si="15"/>
        <v>0</v>
      </c>
      <c r="BN40">
        <f t="shared" si="15"/>
        <v>0</v>
      </c>
      <c r="BO40">
        <f t="shared" si="15"/>
        <v>0</v>
      </c>
      <c r="BP40">
        <f t="shared" si="15"/>
        <v>0</v>
      </c>
      <c r="BQ40">
        <f t="shared" si="12"/>
        <v>3.0915076075517165</v>
      </c>
      <c r="BR40">
        <v>5.4157465378273937</v>
      </c>
      <c r="BS40">
        <v>3.1236836535603909</v>
      </c>
      <c r="BT40">
        <v>2.2500556276585328</v>
      </c>
      <c r="BU40">
        <v>5.5290840793884515</v>
      </c>
      <c r="BV40">
        <v>5.4469551757524943</v>
      </c>
      <c r="BW40">
        <v>28.756666666666668</v>
      </c>
      <c r="CJ40">
        <v>243.84</v>
      </c>
      <c r="CK40">
        <v>677.41800000000001</v>
      </c>
      <c r="CL40">
        <v>1742.4400000000003</v>
      </c>
      <c r="CM40">
        <v>3049.2700000000004</v>
      </c>
      <c r="CN40">
        <f t="shared" si="7"/>
        <v>4310.634</v>
      </c>
      <c r="CO40" s="8">
        <v>4.5963748963852016</v>
      </c>
      <c r="CP40" s="8">
        <v>4.7065380366351857</v>
      </c>
      <c r="CQ40" s="8">
        <v>4.9443337180394291</v>
      </c>
      <c r="CR40" s="48">
        <v>30.154444444444444</v>
      </c>
      <c r="CS40" s="7">
        <v>30.34</v>
      </c>
      <c r="CT40" s="7">
        <v>30.648888888888887</v>
      </c>
      <c r="CU40" s="7">
        <v>-0.42685858585859293</v>
      </c>
      <c r="CV40" s="7">
        <v>-0.46226310726310516</v>
      </c>
      <c r="CW40" s="7">
        <v>-0.61988131313131589</v>
      </c>
    </row>
    <row r="41" spans="1:101">
      <c r="A41" s="43">
        <v>37368</v>
      </c>
      <c r="B41" s="1">
        <f t="shared" si="1"/>
        <v>4</v>
      </c>
      <c r="C41" s="1">
        <f t="shared" si="2"/>
        <v>2002</v>
      </c>
      <c r="D41">
        <v>31.03</v>
      </c>
      <c r="E41">
        <v>30.954999999999998</v>
      </c>
      <c r="F41">
        <v>30.934999999999999</v>
      </c>
      <c r="G41">
        <v>30.945</v>
      </c>
      <c r="H41">
        <v>30.924500000000002</v>
      </c>
      <c r="I41">
        <v>31</v>
      </c>
      <c r="J41">
        <v>30.995000000000001</v>
      </c>
      <c r="K41">
        <v>31.05</v>
      </c>
      <c r="L41">
        <v>31.035</v>
      </c>
      <c r="M41">
        <v>30.95</v>
      </c>
      <c r="N41">
        <v>30.93</v>
      </c>
      <c r="O41">
        <v>30.855</v>
      </c>
      <c r="P41">
        <v>30.74</v>
      </c>
      <c r="Q41" s="7">
        <f t="shared" si="3"/>
        <v>30.979937500000002</v>
      </c>
      <c r="R41" s="7">
        <f t="shared" si="0"/>
        <v>30.981950000000001</v>
      </c>
      <c r="S41" s="7">
        <f t="shared" si="4"/>
        <v>30.976611111111115</v>
      </c>
      <c r="T41" s="7">
        <f t="shared" si="5"/>
        <v>30.979312499999999</v>
      </c>
      <c r="U41" s="7">
        <f t="shared" si="6"/>
        <v>30.949576923076926</v>
      </c>
      <c r="V41" s="7">
        <v>-0.2314138888888877</v>
      </c>
      <c r="W41">
        <v>485.18914973482208</v>
      </c>
      <c r="X41" s="54">
        <v>7</v>
      </c>
      <c r="Y41">
        <v>76.394372684109769</v>
      </c>
      <c r="Z41">
        <v>184.36508607765157</v>
      </c>
      <c r="AA41">
        <v>98.973153944079996</v>
      </c>
      <c r="AB41">
        <v>33.44375870837694</v>
      </c>
      <c r="AC41">
        <v>17.655588353660924</v>
      </c>
      <c r="AD41">
        <v>14.090517628402468</v>
      </c>
      <c r="AE41">
        <v>8.8277941768304604</v>
      </c>
      <c r="AF41">
        <v>7.130141450516911</v>
      </c>
      <c r="AG41">
        <v>8.3184983589363952</v>
      </c>
      <c r="AH41">
        <v>8.4882636315677509</v>
      </c>
      <c r="AI41">
        <v>9.8463858126185908</v>
      </c>
      <c r="AJ41">
        <v>7.4696719957796205</v>
      </c>
      <c r="AK41">
        <v>5.772019269466071</v>
      </c>
      <c r="AL41">
        <v>2.5464790894703251</v>
      </c>
      <c r="AM41">
        <v>1.3581221810508401</v>
      </c>
      <c r="AN41">
        <v>0.50929581789406508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f t="shared" si="8"/>
        <v>4.3489140736129261</v>
      </c>
      <c r="AV41">
        <f t="shared" si="9"/>
        <v>5.2223273186646617</v>
      </c>
      <c r="AW41">
        <f t="shared" si="14"/>
        <v>4.6049016893869048</v>
      </c>
      <c r="AX41">
        <f t="shared" si="14"/>
        <v>3.5393278114783207</v>
      </c>
      <c r="AY41">
        <f t="shared" si="14"/>
        <v>2.9261457448335704</v>
      </c>
      <c r="AZ41">
        <f t="shared" si="14"/>
        <v>2.714066574935134</v>
      </c>
      <c r="BA41">
        <f t="shared" si="14"/>
        <v>2.2852145119111915</v>
      </c>
      <c r="BB41">
        <f t="shared" si="14"/>
        <v>2.0955783219959314</v>
      </c>
      <c r="BC41">
        <f t="shared" si="14"/>
        <v>2.2320014954304375</v>
      </c>
      <c r="BD41">
        <f t="shared" si="14"/>
        <v>2.2500556276585328</v>
      </c>
      <c r="BE41">
        <f t="shared" si="14"/>
        <v>2.3838319196669522</v>
      </c>
      <c r="BF41">
        <f t="shared" si="14"/>
        <v>2.1364917825043888</v>
      </c>
      <c r="BG41">
        <f t="shared" si="14"/>
        <v>1.9127993097284577</v>
      </c>
      <c r="BH41">
        <f t="shared" si="14"/>
        <v>1.2659553055395136</v>
      </c>
      <c r="BI41">
        <f t="shared" si="14"/>
        <v>0.85786561631598945</v>
      </c>
      <c r="BJ41">
        <f t="shared" si="14"/>
        <v>0.4116431962883082</v>
      </c>
      <c r="BK41">
        <f t="shared" si="15"/>
        <v>0</v>
      </c>
      <c r="BL41">
        <f t="shared" si="15"/>
        <v>0</v>
      </c>
      <c r="BM41">
        <f t="shared" si="15"/>
        <v>0</v>
      </c>
      <c r="BN41">
        <f t="shared" si="15"/>
        <v>0</v>
      </c>
      <c r="BO41">
        <f t="shared" si="15"/>
        <v>0</v>
      </c>
      <c r="BP41">
        <f t="shared" si="15"/>
        <v>0</v>
      </c>
      <c r="BQ41">
        <f t="shared" si="12"/>
        <v>3.1927652191299436</v>
      </c>
      <c r="BR41">
        <v>5.9237330369981915</v>
      </c>
      <c r="BS41">
        <v>3.2885631222777123</v>
      </c>
      <c r="BT41">
        <v>2.2320014954304375</v>
      </c>
      <c r="BU41">
        <v>6.0048270681495337</v>
      </c>
      <c r="BV41">
        <v>5.9461868132429538</v>
      </c>
      <c r="BW41">
        <v>28.963333333333328</v>
      </c>
      <c r="CJ41">
        <v>153.416</v>
      </c>
      <c r="CK41">
        <v>511.55599999999998</v>
      </c>
      <c r="CL41">
        <v>1528.0640000000003</v>
      </c>
      <c r="CM41">
        <v>2649.7280000000001</v>
      </c>
      <c r="CN41">
        <f t="shared" si="7"/>
        <v>4126.9920000000002</v>
      </c>
      <c r="CO41" s="8">
        <v>4.6737937463043044</v>
      </c>
      <c r="CP41" s="8">
        <v>4.5963748963852016</v>
      </c>
      <c r="CQ41" s="8">
        <v>4.7065380366351857</v>
      </c>
      <c r="CR41" s="48">
        <v>30.393333333333334</v>
      </c>
      <c r="CS41" s="7">
        <v>30.154444444444444</v>
      </c>
      <c r="CT41" s="7">
        <v>30.34</v>
      </c>
      <c r="CU41" s="7">
        <v>-0.337361111111111</v>
      </c>
      <c r="CV41" s="7">
        <v>-0.42685858585859293</v>
      </c>
      <c r="CW41" s="7">
        <v>-0.46226310726310516</v>
      </c>
    </row>
    <row r="42" spans="1:101">
      <c r="A42" s="43">
        <v>37396</v>
      </c>
      <c r="B42" s="1">
        <f t="shared" si="1"/>
        <v>5</v>
      </c>
      <c r="C42" s="1">
        <f t="shared" si="2"/>
        <v>2002</v>
      </c>
      <c r="D42">
        <v>31.204999999999998</v>
      </c>
      <c r="E42">
        <v>31.13</v>
      </c>
      <c r="F42">
        <v>31.094999999999999</v>
      </c>
      <c r="G42">
        <v>31.125</v>
      </c>
      <c r="H42">
        <v>31.25</v>
      </c>
      <c r="I42">
        <v>31.3</v>
      </c>
      <c r="J42">
        <v>31.3</v>
      </c>
      <c r="K42">
        <v>31.38</v>
      </c>
      <c r="L42">
        <v>31.375</v>
      </c>
      <c r="M42">
        <v>31.3</v>
      </c>
      <c r="N42">
        <v>31.21</v>
      </c>
      <c r="O42">
        <v>31.114999999999998</v>
      </c>
      <c r="P42">
        <v>31.015000000000001</v>
      </c>
      <c r="Q42" s="7">
        <f t="shared" si="3"/>
        <v>31.244375000000002</v>
      </c>
      <c r="R42" s="7">
        <f t="shared" si="0"/>
        <v>31.246000000000002</v>
      </c>
      <c r="S42" s="7">
        <f t="shared" si="4"/>
        <v>31.250555555555554</v>
      </c>
      <c r="T42" s="7">
        <f t="shared" si="5"/>
        <v>31.265625</v>
      </c>
      <c r="U42" s="7">
        <f t="shared" si="6"/>
        <v>31.215384615384615</v>
      </c>
      <c r="V42" s="7">
        <v>-0.25911111111112106</v>
      </c>
      <c r="W42">
        <v>254.3083786923595</v>
      </c>
      <c r="X42" s="54">
        <v>7</v>
      </c>
      <c r="Y42">
        <v>26.822913075754094</v>
      </c>
      <c r="Z42">
        <v>85.391932133571572</v>
      </c>
      <c r="AA42">
        <v>62.813150873601359</v>
      </c>
      <c r="AB42">
        <v>19.183475807343118</v>
      </c>
      <c r="AC42">
        <v>10.355681630512656</v>
      </c>
      <c r="AD42">
        <v>7.130141450516911</v>
      </c>
      <c r="AE42">
        <v>6.451080359991491</v>
      </c>
      <c r="AF42">
        <v>5.772019269466071</v>
      </c>
      <c r="AG42">
        <v>3.9046012705211659</v>
      </c>
      <c r="AH42">
        <v>5.4324887242033606</v>
      </c>
      <c r="AI42">
        <v>7.130141450516911</v>
      </c>
      <c r="AJ42">
        <v>5.6022539968347154</v>
      </c>
      <c r="AK42">
        <v>2.0371832715762603</v>
      </c>
      <c r="AL42">
        <v>3.5650707252584555</v>
      </c>
      <c r="AM42">
        <v>2.3767138168389703</v>
      </c>
      <c r="AN42">
        <v>0.16976527263135502</v>
      </c>
      <c r="AO42">
        <v>0.16976527263135502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f t="shared" si="8"/>
        <v>3.3258598925789911</v>
      </c>
      <c r="AV42">
        <f t="shared" si="9"/>
        <v>4.4588942933663427</v>
      </c>
      <c r="AW42">
        <f t="shared" si="14"/>
        <v>4.1559592956550624</v>
      </c>
      <c r="AX42">
        <f t="shared" si="14"/>
        <v>3.0048642402991299</v>
      </c>
      <c r="AY42">
        <f t="shared" si="14"/>
        <v>2.4297182028630822</v>
      </c>
      <c r="AZ42">
        <f t="shared" si="14"/>
        <v>2.0955783219959314</v>
      </c>
      <c r="BA42">
        <f t="shared" si="14"/>
        <v>2.008359036641802</v>
      </c>
      <c r="BB42">
        <f t="shared" si="14"/>
        <v>1.9127993097284577</v>
      </c>
      <c r="BC42">
        <f t="shared" si="14"/>
        <v>1.590173799299456</v>
      </c>
      <c r="BD42">
        <f t="shared" si="14"/>
        <v>1.8613615122306573</v>
      </c>
      <c r="BE42">
        <f t="shared" si="14"/>
        <v>2.0955783219959314</v>
      </c>
      <c r="BF42">
        <f t="shared" si="14"/>
        <v>1.8874111054014446</v>
      </c>
      <c r="BG42">
        <f t="shared" si="14"/>
        <v>1.1109305304977921</v>
      </c>
      <c r="BH42">
        <f t="shared" si="14"/>
        <v>1.5184340068641475</v>
      </c>
      <c r="BI42">
        <f t="shared" si="14"/>
        <v>1.2169029930208481</v>
      </c>
      <c r="BJ42">
        <f t="shared" si="14"/>
        <v>0.1568031069998404</v>
      </c>
      <c r="BK42">
        <f t="shared" si="15"/>
        <v>0.1568031069998404</v>
      </c>
      <c r="BL42">
        <f t="shared" si="15"/>
        <v>0</v>
      </c>
      <c r="BM42">
        <f t="shared" si="15"/>
        <v>0</v>
      </c>
      <c r="BN42">
        <f t="shared" si="15"/>
        <v>0</v>
      </c>
      <c r="BO42">
        <f t="shared" si="15"/>
        <v>0</v>
      </c>
      <c r="BP42">
        <f t="shared" si="15"/>
        <v>0</v>
      </c>
      <c r="BQ42">
        <f t="shared" si="12"/>
        <v>3.0190031074450645</v>
      </c>
      <c r="BR42">
        <v>5.3082780082169805</v>
      </c>
      <c r="BS42">
        <v>2.9530796550654936</v>
      </c>
      <c r="BT42">
        <v>1.8874111054014446</v>
      </c>
      <c r="BU42">
        <v>5.4035965549728431</v>
      </c>
      <c r="BV42">
        <v>5.3348159719703707</v>
      </c>
      <c r="BW42">
        <v>28.289444444444442</v>
      </c>
      <c r="CJ42">
        <v>358.90199999999999</v>
      </c>
      <c r="CK42">
        <v>756.15800000000013</v>
      </c>
      <c r="CL42">
        <v>1590.0400000000002</v>
      </c>
      <c r="CM42">
        <v>2490.9780000000001</v>
      </c>
      <c r="CN42">
        <f t="shared" si="7"/>
        <v>4133.8500000000004</v>
      </c>
      <c r="CO42" s="8">
        <v>4.3489140736129261</v>
      </c>
      <c r="CP42" s="8">
        <v>4.6737937463043044</v>
      </c>
      <c r="CQ42" s="8">
        <v>4.5963748963852016</v>
      </c>
      <c r="CR42" s="48">
        <v>30.976611111111115</v>
      </c>
      <c r="CS42" s="7">
        <v>30.393333333333334</v>
      </c>
      <c r="CT42" s="7">
        <v>30.154444444444444</v>
      </c>
      <c r="CU42" s="7">
        <v>-0.2314138888888877</v>
      </c>
      <c r="CV42" s="7">
        <v>-0.337361111111111</v>
      </c>
      <c r="CW42" s="7">
        <v>-0.42685858585859293</v>
      </c>
    </row>
    <row r="43" spans="1:101">
      <c r="A43" s="43">
        <v>37425</v>
      </c>
      <c r="B43" s="1">
        <f t="shared" si="1"/>
        <v>6</v>
      </c>
      <c r="C43" s="1">
        <f t="shared" si="2"/>
        <v>2002</v>
      </c>
      <c r="D43">
        <v>31.15</v>
      </c>
      <c r="E43">
        <v>30.905000000000001</v>
      </c>
      <c r="F43">
        <v>30.91</v>
      </c>
      <c r="G43">
        <v>30.87</v>
      </c>
      <c r="H43">
        <v>30.83</v>
      </c>
      <c r="I43">
        <v>30.93</v>
      </c>
      <c r="J43">
        <v>30.975000000000001</v>
      </c>
      <c r="K43">
        <v>31.03</v>
      </c>
      <c r="L43">
        <v>31.04</v>
      </c>
      <c r="M43">
        <v>31.035</v>
      </c>
      <c r="N43">
        <v>31</v>
      </c>
      <c r="O43">
        <v>30.885000000000002</v>
      </c>
      <c r="P43">
        <v>30.79</v>
      </c>
      <c r="Q43" s="7">
        <f t="shared" si="3"/>
        <v>30.936249999999998</v>
      </c>
      <c r="R43" s="7">
        <f t="shared" si="0"/>
        <v>30.967500000000008</v>
      </c>
      <c r="S43" s="7">
        <f t="shared" si="4"/>
        <v>30.947222222222219</v>
      </c>
      <c r="T43" s="7">
        <f t="shared" si="5"/>
        <v>30.952499999999997</v>
      </c>
      <c r="U43" s="7">
        <f t="shared" si="6"/>
        <v>30.950000000000006</v>
      </c>
      <c r="V43" s="7">
        <v>-0.59977777777778485</v>
      </c>
      <c r="W43">
        <v>199.13466502412399</v>
      </c>
      <c r="X43" s="54">
        <v>7</v>
      </c>
      <c r="Y43">
        <v>18.504414716817699</v>
      </c>
      <c r="Z43">
        <v>30.048453255749841</v>
      </c>
      <c r="AA43">
        <v>62.134089783075943</v>
      </c>
      <c r="AB43">
        <v>26.483382530491383</v>
      </c>
      <c r="AC43">
        <v>16.636996717872794</v>
      </c>
      <c r="AD43">
        <v>11.034742721038079</v>
      </c>
      <c r="AE43">
        <v>5.2627234515720058</v>
      </c>
      <c r="AF43">
        <v>6.1115498147287806</v>
      </c>
      <c r="AG43">
        <v>3.7348359978898102</v>
      </c>
      <c r="AH43">
        <v>4.9231929063092954</v>
      </c>
      <c r="AI43">
        <v>4.2441318157838754</v>
      </c>
      <c r="AJ43">
        <v>4.2441318157838754</v>
      </c>
      <c r="AK43">
        <v>2.3767138168389703</v>
      </c>
      <c r="AL43">
        <v>1.3581221810508404</v>
      </c>
      <c r="AM43">
        <v>1.5278874536821951</v>
      </c>
      <c r="AN43">
        <v>0.33953054526271004</v>
      </c>
      <c r="AO43">
        <v>0.16976527263135502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f t="shared" si="8"/>
        <v>2.9706408356802951</v>
      </c>
      <c r="AV43">
        <f t="shared" si="9"/>
        <v>3.4355489925090632</v>
      </c>
      <c r="AW43">
        <f t="shared" si="14"/>
        <v>4.1452608737925933</v>
      </c>
      <c r="AX43">
        <f t="shared" si="14"/>
        <v>3.3135815504083537</v>
      </c>
      <c r="AY43">
        <f t="shared" si="14"/>
        <v>2.8699987819949286</v>
      </c>
      <c r="AZ43">
        <f t="shared" si="14"/>
        <v>2.4877976934442616</v>
      </c>
      <c r="BA43">
        <f t="shared" si="14"/>
        <v>1.8346151466641769</v>
      </c>
      <c r="BB43">
        <f t="shared" si="14"/>
        <v>1.961720196816771</v>
      </c>
      <c r="BC43">
        <f t="shared" si="14"/>
        <v>1.554947089900881</v>
      </c>
      <c r="BD43">
        <f t="shared" si="14"/>
        <v>1.7788756457851167</v>
      </c>
      <c r="BE43">
        <f t="shared" si="14"/>
        <v>1.6571097020813179</v>
      </c>
      <c r="BF43">
        <f t="shared" si="14"/>
        <v>1.6571097020813179</v>
      </c>
      <c r="BG43">
        <f t="shared" si="14"/>
        <v>1.2169029930208481</v>
      </c>
      <c r="BH43">
        <f t="shared" si="14"/>
        <v>0.85786561631598957</v>
      </c>
      <c r="BI43">
        <f t="shared" si="14"/>
        <v>0.92738395538937568</v>
      </c>
      <c r="BJ43">
        <f t="shared" si="14"/>
        <v>0.2923192132234641</v>
      </c>
      <c r="BK43">
        <f t="shared" si="15"/>
        <v>0.1568031069998404</v>
      </c>
      <c r="BL43">
        <f t="shared" si="15"/>
        <v>0</v>
      </c>
      <c r="BM43">
        <f t="shared" si="15"/>
        <v>0</v>
      </c>
      <c r="BN43">
        <f t="shared" si="15"/>
        <v>0</v>
      </c>
      <c r="BO43">
        <f t="shared" si="15"/>
        <v>0</v>
      </c>
      <c r="BP43">
        <f t="shared" si="15"/>
        <v>0</v>
      </c>
      <c r="BQ43">
        <f t="shared" si="12"/>
        <v>3.0068121013263487</v>
      </c>
      <c r="BR43">
        <v>5.0903504051769257</v>
      </c>
      <c r="BS43">
        <v>2.668023483173807</v>
      </c>
      <c r="BT43">
        <v>1.554947089900881</v>
      </c>
      <c r="BU43">
        <v>5.1831025936074182</v>
      </c>
      <c r="BV43">
        <v>5.1202067344254374</v>
      </c>
      <c r="BW43">
        <v>28.320555555555554</v>
      </c>
      <c r="CJ43">
        <v>695.70600000000002</v>
      </c>
      <c r="CK43">
        <v>1208.0240000000001</v>
      </c>
      <c r="CL43">
        <v>1885.442</v>
      </c>
      <c r="CM43">
        <v>2950.4639999999999</v>
      </c>
      <c r="CN43">
        <f t="shared" si="7"/>
        <v>4257.2940000000008</v>
      </c>
      <c r="CO43" s="8">
        <v>3.3258598925789911</v>
      </c>
      <c r="CP43" s="8">
        <v>4.3489140736129261</v>
      </c>
      <c r="CQ43" s="8">
        <v>4.6737937463043044</v>
      </c>
      <c r="CR43" s="48">
        <v>31.250555555555554</v>
      </c>
      <c r="CS43" s="7">
        <v>30.976611111111115</v>
      </c>
      <c r="CT43" s="7">
        <v>30.393333333333334</v>
      </c>
      <c r="CU43" s="7">
        <v>-0.25911111111112106</v>
      </c>
      <c r="CV43" s="7">
        <v>-0.2314138888888877</v>
      </c>
      <c r="CW43" s="7">
        <v>-0.337361111111111</v>
      </c>
    </row>
    <row r="44" spans="1:101">
      <c r="A44" s="43">
        <v>37453</v>
      </c>
      <c r="B44" s="1">
        <f t="shared" si="1"/>
        <v>7</v>
      </c>
      <c r="C44" s="1">
        <f t="shared" si="2"/>
        <v>2002</v>
      </c>
      <c r="D44">
        <v>28.135000000000002</v>
      </c>
      <c r="E44">
        <v>30.55</v>
      </c>
      <c r="F44">
        <v>30.675000000000001</v>
      </c>
      <c r="G44">
        <v>30.679000000000002</v>
      </c>
      <c r="H44">
        <v>30.71</v>
      </c>
      <c r="I44">
        <v>30.69</v>
      </c>
      <c r="J44">
        <v>30.774999999999999</v>
      </c>
      <c r="K44">
        <v>30.815000000000001</v>
      </c>
      <c r="L44">
        <v>30.824999999999999</v>
      </c>
      <c r="M44">
        <v>30.734999999999999</v>
      </c>
      <c r="N44">
        <v>30.65</v>
      </c>
      <c r="O44">
        <v>30.664999999999999</v>
      </c>
      <c r="P44">
        <v>30.635000000000002</v>
      </c>
      <c r="Q44" s="7">
        <f t="shared" si="3"/>
        <v>30.714874999999999</v>
      </c>
      <c r="R44" s="7">
        <f t="shared" si="0"/>
        <v>30.4589</v>
      </c>
      <c r="S44" s="7">
        <f t="shared" si="4"/>
        <v>30.717111111111112</v>
      </c>
      <c r="T44" s="7">
        <f t="shared" si="5"/>
        <v>30.738</v>
      </c>
      <c r="U44" s="7">
        <f t="shared" si="6"/>
        <v>30.503</v>
      </c>
      <c r="V44" s="7">
        <v>-0.73498830409357296</v>
      </c>
      <c r="W44">
        <v>280.11270016181123</v>
      </c>
      <c r="X44" s="54">
        <v>7</v>
      </c>
      <c r="Y44">
        <v>14.939343991559243</v>
      </c>
      <c r="Z44">
        <v>46.855215246253991</v>
      </c>
      <c r="AA44">
        <v>103.04752048723249</v>
      </c>
      <c r="AB44">
        <v>36.499533615741328</v>
      </c>
      <c r="AC44">
        <v>19.692771625237185</v>
      </c>
      <c r="AD44">
        <v>12.562630174720272</v>
      </c>
      <c r="AE44">
        <v>7.130141450516911</v>
      </c>
      <c r="AF44">
        <v>6.6208456326228458</v>
      </c>
      <c r="AG44">
        <v>7.130141450516911</v>
      </c>
      <c r="AH44">
        <v>7.4696719957796205</v>
      </c>
      <c r="AI44">
        <v>6.2813150873601362</v>
      </c>
      <c r="AJ44">
        <v>5.772019269466071</v>
      </c>
      <c r="AK44">
        <v>4.2441318157838754</v>
      </c>
      <c r="AL44">
        <v>1.1883569084194852</v>
      </c>
      <c r="AM44">
        <v>0.50929581789406508</v>
      </c>
      <c r="AN44">
        <v>0.16976527263135502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f t="shared" si="8"/>
        <v>2.7687905176569187</v>
      </c>
      <c r="AV44">
        <f t="shared" si="9"/>
        <v>3.8681801035220715</v>
      </c>
      <c r="AW44">
        <f t="shared" si="14"/>
        <v>4.6448477225435223</v>
      </c>
      <c r="AX44">
        <f t="shared" si="14"/>
        <v>3.6243284959854614</v>
      </c>
      <c r="AY44">
        <f t="shared" si="14"/>
        <v>3.0297844424394613</v>
      </c>
      <c r="AZ44">
        <f t="shared" si="14"/>
        <v>2.6073182293906734</v>
      </c>
      <c r="BA44">
        <f t="shared" si="14"/>
        <v>2.0955783219959314</v>
      </c>
      <c r="BB44">
        <f t="shared" si="14"/>
        <v>2.0308873389510618</v>
      </c>
      <c r="BC44">
        <f t="shared" si="14"/>
        <v>2.0955783219959314</v>
      </c>
      <c r="BD44">
        <f t="shared" si="14"/>
        <v>2.1364917825043888</v>
      </c>
      <c r="BE44">
        <f t="shared" si="14"/>
        <v>1.9853114897626063</v>
      </c>
      <c r="BF44">
        <f t="shared" si="14"/>
        <v>1.9127993097284577</v>
      </c>
      <c r="BG44">
        <f t="shared" si="14"/>
        <v>1.6571097020813179</v>
      </c>
      <c r="BH44">
        <f t="shared" si="14"/>
        <v>0.7831509921068317</v>
      </c>
      <c r="BI44">
        <f t="shared" si="14"/>
        <v>0.4116431962883082</v>
      </c>
      <c r="BJ44">
        <f t="shared" si="14"/>
        <v>0.1568031069998404</v>
      </c>
      <c r="BK44">
        <f t="shared" si="15"/>
        <v>0</v>
      </c>
      <c r="BL44">
        <f t="shared" si="15"/>
        <v>0</v>
      </c>
      <c r="BM44">
        <f t="shared" si="15"/>
        <v>0</v>
      </c>
      <c r="BN44">
        <f t="shared" si="15"/>
        <v>0</v>
      </c>
      <c r="BO44">
        <f t="shared" si="15"/>
        <v>0</v>
      </c>
      <c r="BP44">
        <f t="shared" si="15"/>
        <v>0</v>
      </c>
      <c r="BQ44">
        <f t="shared" si="12"/>
        <v>3.0700625197529905</v>
      </c>
      <c r="BR44">
        <v>5.4828814057762392</v>
      </c>
      <c r="BS44">
        <v>3.0215465179828493</v>
      </c>
      <c r="BT44">
        <v>1.8613615122306573</v>
      </c>
      <c r="BU44">
        <v>5.5771072876886842</v>
      </c>
      <c r="BV44">
        <v>5.5134629055759845</v>
      </c>
      <c r="BW44">
        <v>28.671111111111113</v>
      </c>
      <c r="CJ44">
        <v>205.48599999999999</v>
      </c>
      <c r="CK44">
        <v>1260.0940000000001</v>
      </c>
      <c r="CL44">
        <v>1771.6499999999999</v>
      </c>
      <c r="CM44">
        <v>2788.1580000000004</v>
      </c>
      <c r="CN44">
        <f t="shared" si="7"/>
        <v>3909.822000000001</v>
      </c>
      <c r="CO44" s="8">
        <v>2.9706408356802951</v>
      </c>
      <c r="CP44" s="8">
        <v>3.3258598925789911</v>
      </c>
      <c r="CQ44" s="8">
        <v>4.3489140736129261</v>
      </c>
      <c r="CR44" s="48">
        <v>30.947222222222219</v>
      </c>
      <c r="CS44" s="7">
        <v>31.250555555555554</v>
      </c>
      <c r="CT44" s="7">
        <v>30.976611111111115</v>
      </c>
      <c r="CU44" s="7">
        <v>-0.59977777777778485</v>
      </c>
      <c r="CV44" s="7">
        <v>-0.25911111111112106</v>
      </c>
      <c r="CW44" s="7">
        <v>-0.2314138888888877</v>
      </c>
    </row>
    <row r="45" spans="1:101">
      <c r="A45" s="43">
        <v>37482</v>
      </c>
      <c r="B45" s="1">
        <f t="shared" si="1"/>
        <v>8</v>
      </c>
      <c r="C45" s="1">
        <f t="shared" si="2"/>
        <v>2002</v>
      </c>
      <c r="D45">
        <v>29.16</v>
      </c>
      <c r="E45">
        <v>29.19</v>
      </c>
      <c r="F45">
        <v>29.19</v>
      </c>
      <c r="G45">
        <v>29.17</v>
      </c>
      <c r="H45">
        <v>29.17</v>
      </c>
      <c r="I45">
        <v>29.175000000000001</v>
      </c>
      <c r="J45">
        <v>29.175000000000001</v>
      </c>
      <c r="K45">
        <v>29.2</v>
      </c>
      <c r="L45">
        <v>29.405000000000001</v>
      </c>
      <c r="M45">
        <v>29.855</v>
      </c>
      <c r="N45">
        <v>30.035</v>
      </c>
      <c r="O45">
        <v>30.105</v>
      </c>
      <c r="P45">
        <v>30.16</v>
      </c>
      <c r="Q45" s="7">
        <f t="shared" si="3"/>
        <v>29.209375000000001</v>
      </c>
      <c r="R45" s="7">
        <f t="shared" si="0"/>
        <v>29.269000000000005</v>
      </c>
      <c r="S45" s="7">
        <f t="shared" si="4"/>
        <v>29.281111111111116</v>
      </c>
      <c r="T45" s="7">
        <f t="shared" si="5"/>
        <v>29.292499999999997</v>
      </c>
      <c r="U45" s="7">
        <f t="shared" si="6"/>
        <v>29.460769230769241</v>
      </c>
      <c r="V45" s="7">
        <v>-1.9855277777777687</v>
      </c>
      <c r="W45">
        <v>389.44153586133029</v>
      </c>
      <c r="X45" s="54">
        <v>7</v>
      </c>
      <c r="Y45">
        <v>20.371832715762604</v>
      </c>
      <c r="Z45">
        <v>51.778408152563287</v>
      </c>
      <c r="AA45">
        <v>137.17034028613489</v>
      </c>
      <c r="AB45">
        <v>68.245639597804711</v>
      </c>
      <c r="AC45">
        <v>39.725073795737075</v>
      </c>
      <c r="AD45">
        <v>20.032302170499893</v>
      </c>
      <c r="AE45">
        <v>12.053334356826207</v>
      </c>
      <c r="AF45">
        <v>9.16732472209317</v>
      </c>
      <c r="AG45">
        <v>9.3370899947245256</v>
      </c>
      <c r="AH45">
        <v>8.3184983589363952</v>
      </c>
      <c r="AI45">
        <v>5.4324887242033606</v>
      </c>
      <c r="AJ45">
        <v>4.583662361046585</v>
      </c>
      <c r="AK45">
        <v>2.2069485442076151</v>
      </c>
      <c r="AL45">
        <v>0.67906109052542007</v>
      </c>
      <c r="AM45">
        <v>0.16976527263135502</v>
      </c>
      <c r="AN45">
        <v>0.16976527263135502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f t="shared" si="8"/>
        <v>3.0620738268031755</v>
      </c>
      <c r="AV45">
        <f t="shared" si="9"/>
        <v>3.966102170570398</v>
      </c>
      <c r="AW45">
        <f t="shared" si="14"/>
        <v>4.9284872738732091</v>
      </c>
      <c r="AX45">
        <f t="shared" si="14"/>
        <v>4.2376601769883173</v>
      </c>
      <c r="AY45">
        <f t="shared" si="14"/>
        <v>3.7068439665364874</v>
      </c>
      <c r="AZ45">
        <f t="shared" si="14"/>
        <v>3.0460594545029531</v>
      </c>
      <c r="BA45">
        <f t="shared" si="14"/>
        <v>2.5690436074027421</v>
      </c>
      <c r="BB45">
        <f t="shared" si="14"/>
        <v>2.3191791196138323</v>
      </c>
      <c r="BC45">
        <f t="shared" si="14"/>
        <v>2.3357383976260864</v>
      </c>
      <c r="BD45">
        <f t="shared" si="14"/>
        <v>2.2320014954304375</v>
      </c>
      <c r="BE45">
        <f t="shared" si="14"/>
        <v>1.8613615122306573</v>
      </c>
      <c r="BF45">
        <f t="shared" si="14"/>
        <v>1.7198448982033434</v>
      </c>
      <c r="BG45">
        <f t="shared" si="14"/>
        <v>1.1653198757452587</v>
      </c>
      <c r="BH45">
        <f t="shared" si="14"/>
        <v>0.5182347624992486</v>
      </c>
      <c r="BI45">
        <f t="shared" si="14"/>
        <v>0.1568031069998404</v>
      </c>
      <c r="BJ45">
        <f t="shared" si="14"/>
        <v>0.1568031069998404</v>
      </c>
      <c r="BK45">
        <f t="shared" si="15"/>
        <v>0</v>
      </c>
      <c r="BL45">
        <f t="shared" si="15"/>
        <v>0</v>
      </c>
      <c r="BM45">
        <f t="shared" si="15"/>
        <v>0</v>
      </c>
      <c r="BN45">
        <f t="shared" si="15"/>
        <v>0</v>
      </c>
      <c r="BO45">
        <f t="shared" si="15"/>
        <v>0</v>
      </c>
      <c r="BP45">
        <f t="shared" si="15"/>
        <v>0</v>
      </c>
      <c r="BQ45">
        <f t="shared" si="12"/>
        <v>3.1758525288136692</v>
      </c>
      <c r="BR45">
        <v>5.8536655270342832</v>
      </c>
      <c r="BS45">
        <v>2.9618987942606259</v>
      </c>
      <c r="BT45">
        <v>1.3573828302967541</v>
      </c>
      <c r="BU45">
        <v>5.9109351468192459</v>
      </c>
      <c r="BV45">
        <v>5.8772539050102983</v>
      </c>
      <c r="BW45">
        <v>29.028888888888886</v>
      </c>
      <c r="CJ45">
        <v>304.03799999999995</v>
      </c>
      <c r="CK45">
        <v>1205.23</v>
      </c>
      <c r="CL45">
        <v>1961.3879999999997</v>
      </c>
      <c r="CM45">
        <v>2795.2700000000004</v>
      </c>
      <c r="CN45">
        <f t="shared" si="7"/>
        <v>3696.2080000000001</v>
      </c>
      <c r="CO45" s="8">
        <v>2.7687905176569187</v>
      </c>
      <c r="CP45" s="8">
        <v>2.9706408356802951</v>
      </c>
      <c r="CQ45" s="8">
        <v>3.3258598925789911</v>
      </c>
      <c r="CR45" s="48">
        <v>30.717111111111112</v>
      </c>
      <c r="CS45" s="7">
        <v>30.947222222222219</v>
      </c>
      <c r="CT45" s="7">
        <v>31.250555555555554</v>
      </c>
      <c r="CU45" s="7">
        <v>-0.73498830409357296</v>
      </c>
      <c r="CV45" s="7">
        <v>-0.59977777777778485</v>
      </c>
      <c r="CW45" s="7">
        <v>-0.25911111111112106</v>
      </c>
    </row>
    <row r="46" spans="1:101">
      <c r="A46" s="43">
        <v>37515</v>
      </c>
      <c r="B46" s="1">
        <f t="shared" si="1"/>
        <v>9</v>
      </c>
      <c r="C46" s="1">
        <f t="shared" si="2"/>
        <v>2002</v>
      </c>
      <c r="D46">
        <v>29.535</v>
      </c>
      <c r="E46">
        <v>29.555</v>
      </c>
      <c r="F46">
        <v>29.55</v>
      </c>
      <c r="G46">
        <v>29.555</v>
      </c>
      <c r="H46">
        <v>29.555</v>
      </c>
      <c r="I46">
        <v>29.65</v>
      </c>
      <c r="J46">
        <v>29.795000000000002</v>
      </c>
      <c r="K46">
        <v>30.155000000000001</v>
      </c>
      <c r="L46">
        <v>30.14</v>
      </c>
      <c r="M46">
        <v>30.12</v>
      </c>
      <c r="N46">
        <v>30.09</v>
      </c>
      <c r="O46">
        <v>30.035</v>
      </c>
      <c r="P46">
        <v>29.95</v>
      </c>
      <c r="Q46" s="7">
        <f t="shared" si="3"/>
        <v>29.744375000000005</v>
      </c>
      <c r="R46" s="7">
        <f t="shared" si="0"/>
        <v>29.761000000000003</v>
      </c>
      <c r="S46" s="7">
        <f t="shared" si="4"/>
        <v>29.786111111111115</v>
      </c>
      <c r="T46" s="7">
        <f t="shared" si="5"/>
        <v>29.815000000000005</v>
      </c>
      <c r="U46" s="7">
        <f t="shared" si="6"/>
        <v>29.821923076923078</v>
      </c>
      <c r="V46" s="7">
        <v>-1.6612499999999955</v>
      </c>
      <c r="W46">
        <v>351.58388002127941</v>
      </c>
      <c r="X46" s="54">
        <v>7</v>
      </c>
      <c r="Y46">
        <v>47.194745791516702</v>
      </c>
      <c r="Z46">
        <v>49.401694335724315</v>
      </c>
      <c r="AA46">
        <v>85.901227951465643</v>
      </c>
      <c r="AB46">
        <v>53.645826151508189</v>
      </c>
      <c r="AC46">
        <v>33.273993435745581</v>
      </c>
      <c r="AD46">
        <v>19.692771625237182</v>
      </c>
      <c r="AE46">
        <v>10.864977448406721</v>
      </c>
      <c r="AF46">
        <v>13.411456537877047</v>
      </c>
      <c r="AG46">
        <v>10.864977448406723</v>
      </c>
      <c r="AH46">
        <v>8.6580289041991065</v>
      </c>
      <c r="AI46">
        <v>8.8277941768304604</v>
      </c>
      <c r="AJ46">
        <v>4.9231929063092954</v>
      </c>
      <c r="AK46">
        <v>4.0743665431525207</v>
      </c>
      <c r="AL46">
        <v>0.84882636315677518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f t="shared" si="8"/>
        <v>3.8752500066399418</v>
      </c>
      <c r="AV46">
        <f t="shared" si="9"/>
        <v>3.9200247922845661</v>
      </c>
      <c r="AW46">
        <f t="shared" si="14"/>
        <v>4.4647721627982726</v>
      </c>
      <c r="AX46">
        <f t="shared" si="14"/>
        <v>4.0008728375340379</v>
      </c>
      <c r="AY46">
        <f t="shared" si="14"/>
        <v>3.5343868577157815</v>
      </c>
      <c r="AZ46">
        <f t="shared" si="14"/>
        <v>3.0297844424394613</v>
      </c>
      <c r="BA46">
        <f t="shared" si="14"/>
        <v>2.473590989203807</v>
      </c>
      <c r="BB46">
        <f t="shared" si="14"/>
        <v>2.668023483173807</v>
      </c>
      <c r="BC46">
        <f t="shared" si="14"/>
        <v>2.473590989203807</v>
      </c>
      <c r="BD46">
        <f t="shared" si="14"/>
        <v>2.2677895802196102</v>
      </c>
      <c r="BE46">
        <f t="shared" si="14"/>
        <v>2.2852145119111915</v>
      </c>
      <c r="BF46">
        <f t="shared" si="14"/>
        <v>1.7788756457851167</v>
      </c>
      <c r="BG46">
        <f t="shared" si="14"/>
        <v>1.6242016980540539</v>
      </c>
      <c r="BH46">
        <f t="shared" si="14"/>
        <v>0.61455103948085354</v>
      </c>
      <c r="BI46">
        <f t="shared" si="14"/>
        <v>0</v>
      </c>
      <c r="BJ46">
        <f t="shared" si="14"/>
        <v>0</v>
      </c>
      <c r="BK46">
        <f t="shared" si="15"/>
        <v>0</v>
      </c>
      <c r="BL46">
        <f t="shared" si="15"/>
        <v>0</v>
      </c>
      <c r="BM46">
        <f t="shared" si="15"/>
        <v>0</v>
      </c>
      <c r="BN46">
        <f t="shared" si="15"/>
        <v>0</v>
      </c>
      <c r="BO46">
        <f t="shared" si="15"/>
        <v>0</v>
      </c>
      <c r="BP46">
        <f t="shared" si="15"/>
        <v>0</v>
      </c>
      <c r="BQ46">
        <f t="shared" si="12"/>
        <v>3.1707392732228636</v>
      </c>
      <c r="BR46">
        <v>5.6278258586799277</v>
      </c>
      <c r="BS46">
        <v>3.1531212467594343</v>
      </c>
      <c r="BT46">
        <v>1.7788756457851167</v>
      </c>
      <c r="BU46">
        <v>5.7188034510162762</v>
      </c>
      <c r="BV46">
        <v>5.6584885300173298</v>
      </c>
      <c r="BW46">
        <v>29.554444444444446</v>
      </c>
      <c r="CJ46">
        <v>221.74199999999999</v>
      </c>
      <c r="CK46">
        <v>731.26599999999996</v>
      </c>
      <c r="CL46">
        <v>1939.2899999999997</v>
      </c>
      <c r="CM46">
        <v>2616.7079999999996</v>
      </c>
      <c r="CN46">
        <f t="shared" si="7"/>
        <v>3681.73</v>
      </c>
      <c r="CO46" s="8">
        <v>3.0620738268031755</v>
      </c>
      <c r="CP46" s="8">
        <v>2.7687905176569187</v>
      </c>
      <c r="CQ46" s="8">
        <v>2.9706408356802951</v>
      </c>
      <c r="CR46" s="48">
        <v>29.281111111111116</v>
      </c>
      <c r="CS46" s="7">
        <v>30.717111111111112</v>
      </c>
      <c r="CT46" s="7">
        <v>30.947222222222219</v>
      </c>
      <c r="CU46" s="7">
        <v>-1.9855277777777687</v>
      </c>
      <c r="CV46" s="7">
        <v>-0.73498830409357296</v>
      </c>
      <c r="CW46" s="7">
        <v>-0.59977777777778485</v>
      </c>
    </row>
    <row r="47" spans="1:101">
      <c r="A47" s="43">
        <v>37544</v>
      </c>
      <c r="B47" s="1">
        <f t="shared" si="1"/>
        <v>10</v>
      </c>
      <c r="C47" s="1">
        <f t="shared" si="2"/>
        <v>2002</v>
      </c>
      <c r="D47">
        <v>30.545000000000002</v>
      </c>
      <c r="E47">
        <v>30.43</v>
      </c>
      <c r="F47">
        <v>30.375</v>
      </c>
      <c r="G47">
        <v>30.36</v>
      </c>
      <c r="H47">
        <v>30.27</v>
      </c>
      <c r="I47">
        <v>30.234999999999999</v>
      </c>
      <c r="J47">
        <v>30.414999999999999</v>
      </c>
      <c r="K47">
        <v>30.52</v>
      </c>
      <c r="L47">
        <v>30.504999999999999</v>
      </c>
      <c r="M47">
        <v>30.414999999999999</v>
      </c>
      <c r="N47">
        <v>30.335000000000001</v>
      </c>
      <c r="O47">
        <v>30.27</v>
      </c>
      <c r="P47">
        <v>30.17</v>
      </c>
      <c r="Q47" s="7">
        <f t="shared" si="3"/>
        <v>30.388749999999998</v>
      </c>
      <c r="R47" s="7">
        <f t="shared" si="0"/>
        <v>30.407</v>
      </c>
      <c r="S47" s="7">
        <f t="shared" si="4"/>
        <v>30.391666666666666</v>
      </c>
      <c r="T47" s="7">
        <f t="shared" si="5"/>
        <v>30.386875</v>
      </c>
      <c r="U47" s="7">
        <f t="shared" si="6"/>
        <v>30.372692307692304</v>
      </c>
      <c r="V47" s="7">
        <v>-1.03</v>
      </c>
      <c r="W47">
        <v>283.33824034549269</v>
      </c>
      <c r="X47" s="54">
        <v>7</v>
      </c>
      <c r="Y47">
        <v>43.969205611520955</v>
      </c>
      <c r="Z47">
        <v>25.125260349440545</v>
      </c>
      <c r="AA47">
        <v>57.21089687676664</v>
      </c>
      <c r="AB47">
        <v>45.666858337834505</v>
      </c>
      <c r="AC47">
        <v>31.067044891537972</v>
      </c>
      <c r="AD47">
        <v>19.013710534711766</v>
      </c>
      <c r="AE47">
        <v>13.411456537877047</v>
      </c>
      <c r="AF47">
        <v>11.544038538932142</v>
      </c>
      <c r="AG47">
        <v>7.2999067231482657</v>
      </c>
      <c r="AH47">
        <v>7.8092025410423318</v>
      </c>
      <c r="AI47">
        <v>8.6580289041991065</v>
      </c>
      <c r="AJ47">
        <v>5.9417845420974249</v>
      </c>
      <c r="AK47">
        <v>3.5650707252584555</v>
      </c>
      <c r="AL47">
        <v>1.6976527263135504</v>
      </c>
      <c r="AM47">
        <v>0.84882636315677518</v>
      </c>
      <c r="AN47">
        <v>0.50929581789406508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f t="shared" si="8"/>
        <v>3.8059779357727095</v>
      </c>
      <c r="AV47">
        <f t="shared" si="9"/>
        <v>3.2629026757641442</v>
      </c>
      <c r="AW47">
        <f t="shared" si="14"/>
        <v>4.0640725687713157</v>
      </c>
      <c r="AX47">
        <f t="shared" si="14"/>
        <v>3.8430342411720706</v>
      </c>
      <c r="AY47">
        <f t="shared" si="14"/>
        <v>3.4678288638883981</v>
      </c>
      <c r="AZ47">
        <f t="shared" si="14"/>
        <v>2.9964175654234584</v>
      </c>
      <c r="BA47">
        <f t="shared" si="14"/>
        <v>2.668023483173807</v>
      </c>
      <c r="BB47">
        <f t="shared" si="14"/>
        <v>2.5292455359034078</v>
      </c>
      <c r="BC47">
        <f t="shared" si="14"/>
        <v>2.1162442765644958</v>
      </c>
      <c r="BD47">
        <f t="shared" si="14"/>
        <v>2.175796918375803</v>
      </c>
      <c r="BE47">
        <f t="shared" si="14"/>
        <v>2.2677895802196102</v>
      </c>
      <c r="BF47">
        <f t="shared" si="14"/>
        <v>1.9375588800949946</v>
      </c>
      <c r="BG47">
        <f t="shared" si="14"/>
        <v>1.5184340068641475</v>
      </c>
      <c r="BH47">
        <f t="shared" si="14"/>
        <v>0.99238203427256433</v>
      </c>
      <c r="BI47">
        <f t="shared" si="14"/>
        <v>0.61455103948085354</v>
      </c>
      <c r="BJ47">
        <f t="shared" si="14"/>
        <v>0.4116431962883082</v>
      </c>
      <c r="BK47">
        <f t="shared" si="15"/>
        <v>0</v>
      </c>
      <c r="BL47">
        <f t="shared" si="15"/>
        <v>0</v>
      </c>
      <c r="BM47">
        <f t="shared" si="15"/>
        <v>0</v>
      </c>
      <c r="BN47">
        <f t="shared" si="15"/>
        <v>0</v>
      </c>
      <c r="BO47">
        <f t="shared" si="15"/>
        <v>0</v>
      </c>
      <c r="BP47">
        <f t="shared" si="15"/>
        <v>0</v>
      </c>
      <c r="BQ47">
        <f t="shared" si="12"/>
        <v>3.1108555017584889</v>
      </c>
      <c r="BR47">
        <v>5.3534642968869735</v>
      </c>
      <c r="BS47">
        <v>3.1531212467594343</v>
      </c>
      <c r="BT47">
        <v>1.8346151466641769</v>
      </c>
      <c r="BU47">
        <v>5.4693810384202788</v>
      </c>
      <c r="BV47">
        <v>5.3897490133364991</v>
      </c>
      <c r="BW47">
        <v>28.762777777777771</v>
      </c>
      <c r="CJ47">
        <v>220.98000000000002</v>
      </c>
      <c r="CK47">
        <v>746.76</v>
      </c>
      <c r="CL47">
        <v>2006.8540000000003</v>
      </c>
      <c r="CM47">
        <v>2518.41</v>
      </c>
      <c r="CN47">
        <f t="shared" si="7"/>
        <v>3534.9180000000001</v>
      </c>
      <c r="CO47" s="8">
        <v>3.8752500066399418</v>
      </c>
      <c r="CP47" s="8">
        <v>3.0620738268031755</v>
      </c>
      <c r="CQ47" s="8">
        <v>2.7687905176569187</v>
      </c>
      <c r="CR47" s="48">
        <v>29.786111111111115</v>
      </c>
      <c r="CS47" s="7">
        <v>29.281111111111116</v>
      </c>
      <c r="CT47" s="7">
        <v>30.717111111111112</v>
      </c>
      <c r="CU47" s="7">
        <v>-1.6612499999999955</v>
      </c>
      <c r="CV47" s="7">
        <v>-1.9855277777777687</v>
      </c>
      <c r="CW47" s="7">
        <v>-0.73498830409357296</v>
      </c>
    </row>
    <row r="48" spans="1:101">
      <c r="A48" s="43">
        <v>37575</v>
      </c>
      <c r="B48" s="1">
        <f t="shared" si="1"/>
        <v>11</v>
      </c>
      <c r="C48" s="1">
        <f t="shared" si="2"/>
        <v>2002</v>
      </c>
      <c r="D48">
        <v>31.754999999999999</v>
      </c>
      <c r="E48">
        <v>31.47</v>
      </c>
      <c r="F48">
        <v>31.52</v>
      </c>
      <c r="G48">
        <v>31.59</v>
      </c>
      <c r="H48">
        <v>31.65</v>
      </c>
      <c r="I48">
        <v>31.68</v>
      </c>
      <c r="J48">
        <v>31.58</v>
      </c>
      <c r="K48">
        <v>31.41</v>
      </c>
      <c r="L48">
        <v>31.23</v>
      </c>
      <c r="M48">
        <v>31.085000000000001</v>
      </c>
      <c r="N48">
        <v>30.925000000000001</v>
      </c>
      <c r="O48">
        <v>30.774999999999999</v>
      </c>
      <c r="P48">
        <v>30.65</v>
      </c>
      <c r="Q48" s="7">
        <f t="shared" si="3"/>
        <v>31.516249999999999</v>
      </c>
      <c r="R48" s="7">
        <f t="shared" si="0"/>
        <v>31.496999999999996</v>
      </c>
      <c r="S48" s="7">
        <f t="shared" si="4"/>
        <v>31.46833333333333</v>
      </c>
      <c r="T48" s="7">
        <f t="shared" si="5"/>
        <v>31.468124999999997</v>
      </c>
      <c r="U48" s="7">
        <f t="shared" si="6"/>
        <v>31.332307692307687</v>
      </c>
      <c r="V48" s="7">
        <v>-8.3055555555560545E-2</v>
      </c>
      <c r="W48">
        <v>114.42179388427924</v>
      </c>
      <c r="X48" s="54">
        <v>6</v>
      </c>
      <c r="Y48">
        <v>24.672552955756927</v>
      </c>
      <c r="Z48">
        <v>15.16569768840105</v>
      </c>
      <c r="AA48">
        <v>11.204507993669433</v>
      </c>
      <c r="AB48">
        <v>13.241691265245692</v>
      </c>
      <c r="AC48">
        <v>13.241691265245693</v>
      </c>
      <c r="AD48">
        <v>8.2619099347259439</v>
      </c>
      <c r="AE48">
        <v>6.7906109052542005</v>
      </c>
      <c r="AF48">
        <v>5.3193118757824571</v>
      </c>
      <c r="AG48">
        <v>3.2821286042061972</v>
      </c>
      <c r="AH48">
        <v>3.1689517557852938</v>
      </c>
      <c r="AI48">
        <v>3.9611896947316172</v>
      </c>
      <c r="AJ48">
        <v>3.5084823010480042</v>
      </c>
      <c r="AK48">
        <v>1.9240064231553569</v>
      </c>
      <c r="AL48">
        <v>0.2263536968418067</v>
      </c>
      <c r="AM48">
        <v>0.4527073936836134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f t="shared" si="8"/>
        <v>3.2454224428306895</v>
      </c>
      <c r="AV48">
        <f t="shared" si="9"/>
        <v>2.7828915706791109</v>
      </c>
      <c r="AW48">
        <f t="shared" si="14"/>
        <v>2.5018053911658837</v>
      </c>
      <c r="AX48">
        <f t="shared" si="14"/>
        <v>2.6561736675581988</v>
      </c>
      <c r="AY48">
        <f t="shared" si="14"/>
        <v>2.6561736675581988</v>
      </c>
      <c r="AZ48">
        <f t="shared" si="14"/>
        <v>2.2259102838400366</v>
      </c>
      <c r="BA48">
        <f t="shared" si="14"/>
        <v>2.0529192785349459</v>
      </c>
      <c r="BB48">
        <f t="shared" si="14"/>
        <v>1.8436103218166953</v>
      </c>
      <c r="BC48">
        <f t="shared" si="14"/>
        <v>1.4544502233937888</v>
      </c>
      <c r="BD48">
        <f t="shared" si="14"/>
        <v>1.4276646267005662</v>
      </c>
      <c r="BE48">
        <f t="shared" si="14"/>
        <v>1.6016455697843446</v>
      </c>
      <c r="BF48">
        <f t="shared" si="14"/>
        <v>1.5059605782648586</v>
      </c>
      <c r="BG48">
        <f t="shared" si="14"/>
        <v>1.0729547385866778</v>
      </c>
      <c r="BH48">
        <f t="shared" si="14"/>
        <v>0.20404529251520054</v>
      </c>
      <c r="BI48">
        <f t="shared" si="14"/>
        <v>0.37342898349868192</v>
      </c>
      <c r="BJ48">
        <f t="shared" si="14"/>
        <v>0</v>
      </c>
      <c r="BK48">
        <f t="shared" si="15"/>
        <v>0</v>
      </c>
      <c r="BL48">
        <f t="shared" si="15"/>
        <v>0</v>
      </c>
      <c r="BM48">
        <f t="shared" si="15"/>
        <v>0</v>
      </c>
      <c r="BN48">
        <f t="shared" si="15"/>
        <v>0</v>
      </c>
      <c r="BO48">
        <f t="shared" si="15"/>
        <v>0</v>
      </c>
      <c r="BP48">
        <f t="shared" si="15"/>
        <v>0</v>
      </c>
      <c r="BQ48">
        <f t="shared" si="12"/>
        <v>2.837227454584486</v>
      </c>
      <c r="BR48">
        <v>4.3503753449379081</v>
      </c>
      <c r="BS48">
        <v>2.4543292009114142</v>
      </c>
      <c r="BT48">
        <v>1.1475167701116964</v>
      </c>
      <c r="BU48">
        <v>4.5005891409890753</v>
      </c>
      <c r="BV48">
        <v>4.390447346854633</v>
      </c>
      <c r="BW48">
        <v>29.185555555555553</v>
      </c>
      <c r="CJ48">
        <v>330.45400000000001</v>
      </c>
      <c r="CK48">
        <v>773.17599999999993</v>
      </c>
      <c r="CL48">
        <v>1978.4060000000002</v>
      </c>
      <c r="CM48">
        <v>2734.5640000000003</v>
      </c>
      <c r="CN48">
        <f t="shared" si="7"/>
        <v>3568.4460000000004</v>
      </c>
      <c r="CO48" s="8">
        <v>3.8059779357727095</v>
      </c>
      <c r="CP48" s="8">
        <v>3.8752500066399418</v>
      </c>
      <c r="CQ48" s="8">
        <v>3.0620738268031755</v>
      </c>
      <c r="CR48" s="48">
        <v>30.391666666666666</v>
      </c>
      <c r="CS48" s="7">
        <v>29.786111111111115</v>
      </c>
      <c r="CT48" s="7">
        <v>29.281111111111116</v>
      </c>
      <c r="CU48" s="7">
        <v>-1.03</v>
      </c>
      <c r="CV48" s="7">
        <v>-1.6612499999999955</v>
      </c>
      <c r="CW48" s="7">
        <v>-1.9855277777777687</v>
      </c>
    </row>
    <row r="49" spans="1:101">
      <c r="A49" s="43">
        <v>37606</v>
      </c>
      <c r="B49" s="1">
        <f t="shared" si="1"/>
        <v>12</v>
      </c>
      <c r="C49" s="1">
        <f t="shared" si="2"/>
        <v>2002</v>
      </c>
      <c r="D49">
        <v>30.67</v>
      </c>
      <c r="E49">
        <v>30.565000000000001</v>
      </c>
      <c r="F49">
        <v>30.64</v>
      </c>
      <c r="G49">
        <v>30.785</v>
      </c>
      <c r="H49">
        <v>30.94</v>
      </c>
      <c r="I49">
        <v>30.945</v>
      </c>
      <c r="J49">
        <v>31.02</v>
      </c>
      <c r="K49">
        <v>31.14</v>
      </c>
      <c r="L49">
        <v>31.13</v>
      </c>
      <c r="M49">
        <v>31.055</v>
      </c>
      <c r="N49">
        <v>30.94</v>
      </c>
      <c r="O49">
        <v>30.91</v>
      </c>
      <c r="P49">
        <v>30.844999999999999</v>
      </c>
      <c r="Q49" s="7">
        <f t="shared" si="3"/>
        <v>30.895625000000003</v>
      </c>
      <c r="R49" s="7">
        <f t="shared" si="0"/>
        <v>30.888999999999999</v>
      </c>
      <c r="S49" s="7">
        <f t="shared" si="4"/>
        <v>30.913333333333338</v>
      </c>
      <c r="T49" s="7">
        <f t="shared" si="5"/>
        <v>30.956875000000004</v>
      </c>
      <c r="U49" s="7">
        <f t="shared" si="6"/>
        <v>30.891153846153848</v>
      </c>
      <c r="V49" s="7">
        <v>-0.35543686868686564</v>
      </c>
      <c r="W49">
        <v>140.22611535373096</v>
      </c>
      <c r="X49" s="54">
        <v>6</v>
      </c>
      <c r="Y49">
        <v>25.464790894703256</v>
      </c>
      <c r="Z49">
        <v>29.70892271048713</v>
      </c>
      <c r="AA49">
        <v>11.713803811563498</v>
      </c>
      <c r="AB49">
        <v>13.071925992614339</v>
      </c>
      <c r="AC49">
        <v>13.411456537877047</v>
      </c>
      <c r="AD49">
        <v>12.392864902088917</v>
      </c>
      <c r="AE49">
        <v>10.016151085249946</v>
      </c>
      <c r="AF49">
        <v>6.9603761778855562</v>
      </c>
      <c r="AG49">
        <v>4.0743665431525198</v>
      </c>
      <c r="AH49">
        <v>2.8860096347330355</v>
      </c>
      <c r="AI49">
        <v>3.3953054526271003</v>
      </c>
      <c r="AJ49">
        <v>3.9046012705211655</v>
      </c>
      <c r="AK49">
        <v>1.8674179989449053</v>
      </c>
      <c r="AL49">
        <v>1.1883569084194852</v>
      </c>
      <c r="AM49">
        <v>0.16976527263135502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f t="shared" si="8"/>
        <v>3.2758152040772721</v>
      </c>
      <c r="AV49">
        <f t="shared" si="9"/>
        <v>3.4245532544003483</v>
      </c>
      <c r="AW49">
        <f t="shared" si="14"/>
        <v>2.5426883174972121</v>
      </c>
      <c r="AX49">
        <f t="shared" si="14"/>
        <v>2.6441817482268806</v>
      </c>
      <c r="AY49">
        <f t="shared" si="14"/>
        <v>2.668023483173807</v>
      </c>
      <c r="AZ49">
        <f t="shared" si="14"/>
        <v>2.5947220951510115</v>
      </c>
      <c r="BA49">
        <f t="shared" si="14"/>
        <v>2.3993624764058277</v>
      </c>
      <c r="BB49">
        <f t="shared" si="14"/>
        <v>2.0744762572679787</v>
      </c>
      <c r="BC49">
        <f t="shared" si="14"/>
        <v>1.6242016980540537</v>
      </c>
      <c r="BD49">
        <f t="shared" si="14"/>
        <v>1.3573828302967541</v>
      </c>
      <c r="BE49">
        <f t="shared" si="14"/>
        <v>1.4805370287510446</v>
      </c>
      <c r="BF49">
        <f t="shared" si="14"/>
        <v>1.590173799299456</v>
      </c>
      <c r="BG49">
        <f t="shared" si="14"/>
        <v>1.0534119729062719</v>
      </c>
      <c r="BH49">
        <f t="shared" si="14"/>
        <v>0.7831509921068317</v>
      </c>
      <c r="BI49">
        <f t="shared" si="14"/>
        <v>0.1568031069998404</v>
      </c>
      <c r="BJ49">
        <f t="shared" si="14"/>
        <v>0</v>
      </c>
      <c r="BK49">
        <f t="shared" si="15"/>
        <v>0</v>
      </c>
      <c r="BL49">
        <f t="shared" si="15"/>
        <v>0</v>
      </c>
      <c r="BM49">
        <f t="shared" si="15"/>
        <v>0</v>
      </c>
      <c r="BN49">
        <f t="shared" si="15"/>
        <v>0</v>
      </c>
      <c r="BO49">
        <f t="shared" si="15"/>
        <v>0</v>
      </c>
      <c r="BP49">
        <f t="shared" si="15"/>
        <v>0</v>
      </c>
      <c r="BQ49">
        <f t="shared" si="12"/>
        <v>2.8986696848166211</v>
      </c>
      <c r="BR49">
        <v>4.6283970200783147</v>
      </c>
      <c r="BS49">
        <v>2.4146555189783867</v>
      </c>
      <c r="BT49">
        <v>1.400141768536975</v>
      </c>
      <c r="BU49">
        <v>4.7397290690937002</v>
      </c>
      <c r="BV49">
        <v>4.6562042820453504</v>
      </c>
      <c r="BW49">
        <v>29.372777777777774</v>
      </c>
      <c r="CJ49">
        <v>154.17800000000003</v>
      </c>
      <c r="CK49">
        <v>705.61199999999997</v>
      </c>
      <c r="CL49">
        <v>1436.8779999999997</v>
      </c>
      <c r="CM49">
        <v>2644.902</v>
      </c>
      <c r="CN49">
        <f t="shared" si="7"/>
        <v>3322.32</v>
      </c>
      <c r="CO49" s="8">
        <v>3.2454224428306895</v>
      </c>
      <c r="CP49" s="8">
        <v>3.8059779357727095</v>
      </c>
      <c r="CQ49" s="8">
        <v>3.8752500066399418</v>
      </c>
      <c r="CR49" s="48">
        <v>31.46833333333333</v>
      </c>
      <c r="CS49" s="7">
        <v>30.391666666666666</v>
      </c>
      <c r="CT49" s="7">
        <v>29.786111111111115</v>
      </c>
      <c r="CU49" s="7">
        <v>-8.3055555555560545E-2</v>
      </c>
      <c r="CV49" s="7">
        <v>-1.03</v>
      </c>
      <c r="CW49" s="7">
        <v>-1.6612499999999955</v>
      </c>
    </row>
    <row r="50" spans="1:101">
      <c r="A50" s="43">
        <v>37636</v>
      </c>
      <c r="B50" s="1">
        <f t="shared" si="1"/>
        <v>1</v>
      </c>
      <c r="C50" s="1">
        <f t="shared" si="2"/>
        <v>2003</v>
      </c>
      <c r="D50">
        <v>29.58</v>
      </c>
      <c r="E50">
        <v>29.6</v>
      </c>
      <c r="F50">
        <v>29.625</v>
      </c>
      <c r="G50">
        <v>29.6</v>
      </c>
      <c r="H50">
        <v>29.56</v>
      </c>
      <c r="I50">
        <v>29.56</v>
      </c>
      <c r="J50">
        <v>29.59</v>
      </c>
      <c r="K50">
        <v>29.65</v>
      </c>
      <c r="L50">
        <v>29.84</v>
      </c>
      <c r="M50">
        <v>30.14</v>
      </c>
      <c r="N50">
        <v>30.18</v>
      </c>
      <c r="O50">
        <v>30.274999999999999</v>
      </c>
      <c r="P50">
        <v>30.245000000000001</v>
      </c>
      <c r="Q50" s="7">
        <f t="shared" si="3"/>
        <v>29.628125000000001</v>
      </c>
      <c r="R50" s="7">
        <f t="shared" si="0"/>
        <v>29.674500000000002</v>
      </c>
      <c r="S50" s="7">
        <f t="shared" si="4"/>
        <v>29.685000000000002</v>
      </c>
      <c r="T50" s="7">
        <f t="shared" si="5"/>
        <v>29.695625</v>
      </c>
      <c r="U50" s="7">
        <f t="shared" si="6"/>
        <v>29.803461538461537</v>
      </c>
      <c r="V50" s="7">
        <v>-1.1172631072631027</v>
      </c>
      <c r="W50">
        <v>169.42574227968944</v>
      </c>
      <c r="X50" s="54">
        <v>6</v>
      </c>
      <c r="Y50">
        <v>33.613523981008299</v>
      </c>
      <c r="Z50">
        <v>28.520565802067644</v>
      </c>
      <c r="AA50">
        <v>23.540784471547902</v>
      </c>
      <c r="AB50">
        <v>11.317684842090335</v>
      </c>
      <c r="AC50">
        <v>9.1673247220931717</v>
      </c>
      <c r="AD50">
        <v>10.864977448406721</v>
      </c>
      <c r="AE50">
        <v>9.3936784189349787</v>
      </c>
      <c r="AF50">
        <v>8.9409710252513648</v>
      </c>
      <c r="AG50">
        <v>8.2619099347259439</v>
      </c>
      <c r="AH50">
        <v>6.903787753675104</v>
      </c>
      <c r="AI50">
        <v>5.6588424210451675</v>
      </c>
      <c r="AJ50">
        <v>6.4510803599914901</v>
      </c>
      <c r="AK50">
        <v>3.6216591494689068</v>
      </c>
      <c r="AL50">
        <v>2.0371832715762603</v>
      </c>
      <c r="AM50">
        <v>0.79223793894632344</v>
      </c>
      <c r="AN50">
        <v>0.33953054526271004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f t="shared" si="8"/>
        <v>3.5442444721983963</v>
      </c>
      <c r="AV50">
        <f t="shared" si="9"/>
        <v>3.385087166285301</v>
      </c>
      <c r="AW50">
        <f t="shared" si="14"/>
        <v>3.2003364058275716</v>
      </c>
      <c r="AX50">
        <f t="shared" si="14"/>
        <v>2.511036021784951</v>
      </c>
      <c r="AY50">
        <f t="shared" si="14"/>
        <v>2.3191791196138323</v>
      </c>
      <c r="AZ50">
        <f t="shared" si="14"/>
        <v>2.473590989203807</v>
      </c>
      <c r="BA50">
        <f t="shared" si="14"/>
        <v>2.3411977770018901</v>
      </c>
      <c r="BB50">
        <f t="shared" ref="BB50:BJ84" si="16">LN(AF50+1)</f>
        <v>2.2966647045543356</v>
      </c>
      <c r="BC50">
        <f t="shared" si="16"/>
        <v>2.2259102838400366</v>
      </c>
      <c r="BD50">
        <f t="shared" si="16"/>
        <v>2.0673421070580824</v>
      </c>
      <c r="BE50">
        <f t="shared" si="16"/>
        <v>1.8959456587915968</v>
      </c>
      <c r="BF50">
        <f t="shared" si="16"/>
        <v>2.008359036641802</v>
      </c>
      <c r="BG50">
        <f t="shared" si="16"/>
        <v>1.5307537638859916</v>
      </c>
      <c r="BH50">
        <f t="shared" si="16"/>
        <v>1.1109305304977921</v>
      </c>
      <c r="BI50">
        <f t="shared" si="16"/>
        <v>0.58346508416833121</v>
      </c>
      <c r="BJ50">
        <f t="shared" si="16"/>
        <v>0.2923192132234641</v>
      </c>
      <c r="BK50">
        <f t="shared" si="15"/>
        <v>0</v>
      </c>
      <c r="BL50">
        <f t="shared" si="15"/>
        <v>0</v>
      </c>
      <c r="BM50">
        <f t="shared" si="15"/>
        <v>0</v>
      </c>
      <c r="BN50">
        <f t="shared" si="15"/>
        <v>0</v>
      </c>
      <c r="BO50">
        <f t="shared" si="15"/>
        <v>0</v>
      </c>
      <c r="BP50">
        <f t="shared" si="15"/>
        <v>0</v>
      </c>
      <c r="BQ50">
        <f t="shared" si="12"/>
        <v>2.9141682604230623</v>
      </c>
      <c r="BR50">
        <v>4.7096013399091143</v>
      </c>
      <c r="BS50">
        <v>2.9964175654234584</v>
      </c>
      <c r="BT50">
        <v>1.8959456587915966</v>
      </c>
      <c r="BU50">
        <v>4.8951740585943799</v>
      </c>
      <c r="BV50">
        <v>4.7699359071178993</v>
      </c>
      <c r="BW50">
        <v>29.449444444444445</v>
      </c>
      <c r="CJ50">
        <v>225.55199999999999</v>
      </c>
      <c r="CK50">
        <v>710.18399999999997</v>
      </c>
      <c r="CL50">
        <v>1456.944</v>
      </c>
      <c r="CM50">
        <v>2717.038</v>
      </c>
      <c r="CN50">
        <f t="shared" si="7"/>
        <v>3228.5940000000005</v>
      </c>
      <c r="CO50" s="8">
        <v>3.2758152040772721</v>
      </c>
      <c r="CP50" s="8">
        <v>3.2454224428306895</v>
      </c>
      <c r="CQ50" s="8">
        <v>3.8059779357727095</v>
      </c>
      <c r="CR50" s="48">
        <v>30.913333333333338</v>
      </c>
      <c r="CS50" s="7">
        <v>31.46833333333333</v>
      </c>
      <c r="CT50" s="7">
        <v>30.391666666666666</v>
      </c>
      <c r="CU50" s="7">
        <v>-0.35543686868686564</v>
      </c>
      <c r="CV50" s="7">
        <v>-8.3055555555560545E-2</v>
      </c>
      <c r="CW50" s="7">
        <v>-1.03</v>
      </c>
    </row>
    <row r="51" spans="1:101">
      <c r="A51" s="43">
        <v>37669</v>
      </c>
      <c r="B51" s="1">
        <f t="shared" si="1"/>
        <v>2</v>
      </c>
      <c r="C51" s="1">
        <f t="shared" si="2"/>
        <v>2003</v>
      </c>
      <c r="D51">
        <v>29.695</v>
      </c>
      <c r="E51">
        <v>29.664999999999999</v>
      </c>
      <c r="F51">
        <v>29.63</v>
      </c>
      <c r="G51">
        <v>29.61</v>
      </c>
      <c r="H51">
        <v>29.605</v>
      </c>
      <c r="I51">
        <v>29.614999999999998</v>
      </c>
      <c r="J51">
        <v>29.73</v>
      </c>
      <c r="K51">
        <v>29.79</v>
      </c>
      <c r="L51">
        <v>30.06</v>
      </c>
      <c r="M51">
        <v>30.125</v>
      </c>
      <c r="N51">
        <v>30.094999999999999</v>
      </c>
      <c r="O51">
        <v>30.045000000000002</v>
      </c>
      <c r="P51">
        <v>29.98</v>
      </c>
      <c r="Q51" s="7">
        <f t="shared" si="3"/>
        <v>29.713124999999998</v>
      </c>
      <c r="R51" s="7">
        <f t="shared" si="0"/>
        <v>29.752499999999998</v>
      </c>
      <c r="S51" s="7">
        <f t="shared" si="4"/>
        <v>29.758888888888887</v>
      </c>
      <c r="T51" s="7">
        <f t="shared" si="5"/>
        <v>29.770624999999999</v>
      </c>
      <c r="U51" s="7">
        <f t="shared" si="6"/>
        <v>29.818846153846156</v>
      </c>
      <c r="V51" s="7">
        <v>-0.82241414141414992</v>
      </c>
      <c r="W51">
        <v>187.25109592635016</v>
      </c>
      <c r="X51" s="54">
        <v>6</v>
      </c>
      <c r="Y51">
        <v>54.834183059927682</v>
      </c>
      <c r="Z51">
        <v>12.392864902088917</v>
      </c>
      <c r="AA51">
        <v>31.236810164169327</v>
      </c>
      <c r="AB51">
        <v>23.257842350495636</v>
      </c>
      <c r="AC51">
        <v>8.6580289041991065</v>
      </c>
      <c r="AD51">
        <v>7.130141450516911</v>
      </c>
      <c r="AE51">
        <v>6.451080359991491</v>
      </c>
      <c r="AF51">
        <v>6.4510803599914901</v>
      </c>
      <c r="AG51">
        <v>6.6208456326228458</v>
      </c>
      <c r="AH51">
        <v>8.6580289041991065</v>
      </c>
      <c r="AI51">
        <v>8.1487330863050413</v>
      </c>
      <c r="AJ51">
        <v>5.6022539968347163</v>
      </c>
      <c r="AK51">
        <v>3.9046012705211655</v>
      </c>
      <c r="AL51">
        <v>2.7162443621016803</v>
      </c>
      <c r="AM51">
        <v>0.84882636315677518</v>
      </c>
      <c r="AN51">
        <v>0.16976527263135502</v>
      </c>
      <c r="AO51">
        <v>0.16976527263135502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f t="shared" si="8"/>
        <v>4.0223862814649829</v>
      </c>
      <c r="AV51">
        <f t="shared" si="9"/>
        <v>2.5947220951510115</v>
      </c>
      <c r="AW51">
        <f t="shared" ref="AW51:BD90" si="17">LN(AA51+1)</f>
        <v>3.473108972426183</v>
      </c>
      <c r="AX51">
        <f t="shared" si="17"/>
        <v>3.1887399609990377</v>
      </c>
      <c r="AY51">
        <f t="shared" si="17"/>
        <v>2.2677895802196102</v>
      </c>
      <c r="AZ51">
        <f t="shared" si="17"/>
        <v>2.0955783219959314</v>
      </c>
      <c r="BA51">
        <f t="shared" si="17"/>
        <v>2.008359036641802</v>
      </c>
      <c r="BB51">
        <f t="shared" si="16"/>
        <v>2.008359036641802</v>
      </c>
      <c r="BC51">
        <f t="shared" si="16"/>
        <v>2.0308873389510618</v>
      </c>
      <c r="BD51">
        <f t="shared" si="16"/>
        <v>2.2677895802196102</v>
      </c>
      <c r="BE51">
        <f t="shared" si="16"/>
        <v>2.2136154091877778</v>
      </c>
      <c r="BF51">
        <f t="shared" si="16"/>
        <v>1.8874111054014449</v>
      </c>
      <c r="BG51">
        <f t="shared" si="16"/>
        <v>1.590173799299456</v>
      </c>
      <c r="BH51">
        <f t="shared" si="16"/>
        <v>1.3127135782356272</v>
      </c>
      <c r="BI51">
        <f t="shared" si="16"/>
        <v>0.61455103948085354</v>
      </c>
      <c r="BJ51">
        <f t="shared" si="16"/>
        <v>0.1568031069998404</v>
      </c>
      <c r="BK51">
        <f t="shared" si="15"/>
        <v>0.1568031069998404</v>
      </c>
      <c r="BL51">
        <f t="shared" si="15"/>
        <v>0</v>
      </c>
      <c r="BM51">
        <f t="shared" si="15"/>
        <v>0</v>
      </c>
      <c r="BN51">
        <f t="shared" si="15"/>
        <v>0</v>
      </c>
      <c r="BO51">
        <f t="shared" si="15"/>
        <v>0</v>
      </c>
      <c r="BP51">
        <f t="shared" si="15"/>
        <v>0</v>
      </c>
      <c r="BQ51">
        <f t="shared" si="12"/>
        <v>2.9254345446244874</v>
      </c>
      <c r="BR51">
        <v>4.6366561991309263</v>
      </c>
      <c r="BS51">
        <v>3.1531212467594347</v>
      </c>
      <c r="BT51">
        <v>2.0308873389510618</v>
      </c>
      <c r="BU51">
        <v>4.8637759452072373</v>
      </c>
      <c r="BV51">
        <v>4.7172187936690895</v>
      </c>
      <c r="BW51">
        <v>29.112222222222222</v>
      </c>
      <c r="CJ51">
        <v>342.39199999999994</v>
      </c>
      <c r="CK51">
        <v>722.12199999999996</v>
      </c>
      <c r="CL51">
        <v>1495.298</v>
      </c>
      <c r="CM51">
        <v>2700.5279999999998</v>
      </c>
      <c r="CN51">
        <f t="shared" si="7"/>
        <v>3456.6860000000001</v>
      </c>
      <c r="CO51" s="8">
        <v>3.5442444721983963</v>
      </c>
      <c r="CP51" s="8">
        <v>3.2758152040772721</v>
      </c>
      <c r="CQ51" s="8">
        <v>3.2454224428306895</v>
      </c>
      <c r="CR51" s="48">
        <v>29.685000000000002</v>
      </c>
      <c r="CS51" s="7">
        <v>30.913333333333338</v>
      </c>
      <c r="CT51" s="7">
        <v>31.46833333333333</v>
      </c>
      <c r="CU51" s="7">
        <v>-1.1172631072631027</v>
      </c>
      <c r="CV51" s="7">
        <v>-0.35543686868686564</v>
      </c>
      <c r="CW51" s="7">
        <v>-8.3055555555560545E-2</v>
      </c>
    </row>
    <row r="52" spans="1:101">
      <c r="A52" s="43">
        <v>37699</v>
      </c>
      <c r="B52" s="1">
        <f t="shared" si="1"/>
        <v>3</v>
      </c>
      <c r="C52" s="1">
        <f t="shared" si="2"/>
        <v>2003</v>
      </c>
      <c r="D52">
        <v>30.68</v>
      </c>
      <c r="E52">
        <v>30.594999999999999</v>
      </c>
      <c r="F52">
        <v>30.515000000000001</v>
      </c>
      <c r="G52">
        <v>30.495000000000001</v>
      </c>
      <c r="H52">
        <v>30.434999999999999</v>
      </c>
      <c r="I52">
        <v>30.49</v>
      </c>
      <c r="J52">
        <v>30.324999999999999</v>
      </c>
      <c r="K52">
        <v>30.484999999999999</v>
      </c>
      <c r="L52">
        <v>30.504999999999999</v>
      </c>
      <c r="M52">
        <v>30.445</v>
      </c>
      <c r="N52">
        <v>30.395</v>
      </c>
      <c r="O52">
        <v>30.27</v>
      </c>
      <c r="P52">
        <v>30.234999999999999</v>
      </c>
      <c r="Q52" s="7">
        <f t="shared" si="3"/>
        <v>30.480624999999996</v>
      </c>
      <c r="R52" s="7">
        <f t="shared" si="0"/>
        <v>30.496999999999996</v>
      </c>
      <c r="S52" s="7">
        <f t="shared" si="4"/>
        <v>30.476666666666663</v>
      </c>
      <c r="T52" s="7">
        <f t="shared" si="5"/>
        <v>30.461874999999999</v>
      </c>
      <c r="U52" s="7">
        <f t="shared" si="6"/>
        <v>30.451538461538458</v>
      </c>
      <c r="V52" s="7">
        <v>-0.2540277777777824</v>
      </c>
      <c r="W52">
        <v>158.22123427321699</v>
      </c>
      <c r="X52" s="54">
        <v>6</v>
      </c>
      <c r="Y52">
        <v>65.189864690440331</v>
      </c>
      <c r="Z52">
        <v>8.9409710252513648</v>
      </c>
      <c r="AA52">
        <v>11.430861690511239</v>
      </c>
      <c r="AB52">
        <v>13.015337568403886</v>
      </c>
      <c r="AC52">
        <v>7.9223793894632344</v>
      </c>
      <c r="AD52">
        <v>4.8666044820988432</v>
      </c>
      <c r="AE52">
        <v>5.5456655726242641</v>
      </c>
      <c r="AF52">
        <v>5.8851961178869736</v>
      </c>
      <c r="AG52">
        <v>6.903787753675104</v>
      </c>
      <c r="AH52">
        <v>8.6014404799886552</v>
      </c>
      <c r="AI52">
        <v>6.7906109052542005</v>
      </c>
      <c r="AJ52">
        <v>6.677434056833297</v>
      </c>
      <c r="AK52">
        <v>4.1875433915734241</v>
      </c>
      <c r="AL52">
        <v>1.3581221810508401</v>
      </c>
      <c r="AM52">
        <v>0.56588424210451671</v>
      </c>
      <c r="AN52">
        <v>0.33953054526271004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f t="shared" si="8"/>
        <v>4.1925273498688886</v>
      </c>
      <c r="AV52">
        <f t="shared" si="9"/>
        <v>2.2966647045543356</v>
      </c>
      <c r="AW52">
        <f t="shared" si="17"/>
        <v>2.5201822265720919</v>
      </c>
      <c r="AX52">
        <f t="shared" si="17"/>
        <v>2.6401522705488656</v>
      </c>
      <c r="AY52">
        <f t="shared" si="17"/>
        <v>2.1885626587187486</v>
      </c>
      <c r="AZ52">
        <f t="shared" si="17"/>
        <v>1.7692760136775771</v>
      </c>
      <c r="BA52">
        <f t="shared" si="17"/>
        <v>1.8788030859600191</v>
      </c>
      <c r="BB52">
        <f t="shared" si="16"/>
        <v>1.9293736165805944</v>
      </c>
      <c r="BC52">
        <f t="shared" si="16"/>
        <v>2.0673421070580824</v>
      </c>
      <c r="BD52">
        <f t="shared" si="16"/>
        <v>2.2619131372162338</v>
      </c>
      <c r="BE52">
        <f t="shared" si="16"/>
        <v>2.0529192785349459</v>
      </c>
      <c r="BF52">
        <f t="shared" si="16"/>
        <v>2.0382853841501762</v>
      </c>
      <c r="BG52">
        <f t="shared" si="16"/>
        <v>1.6462602501624934</v>
      </c>
      <c r="BH52">
        <f t="shared" si="16"/>
        <v>0.85786561631598945</v>
      </c>
      <c r="BI52">
        <f t="shared" si="16"/>
        <v>0.44845067536294375</v>
      </c>
      <c r="BJ52">
        <f t="shared" si="16"/>
        <v>0.2923192132234641</v>
      </c>
      <c r="BK52">
        <f t="shared" si="15"/>
        <v>0</v>
      </c>
      <c r="BL52">
        <f t="shared" si="15"/>
        <v>0</v>
      </c>
      <c r="BM52">
        <f t="shared" si="15"/>
        <v>0</v>
      </c>
      <c r="BN52">
        <f t="shared" si="15"/>
        <v>0</v>
      </c>
      <c r="BO52">
        <f t="shared" si="15"/>
        <v>0</v>
      </c>
      <c r="BP52">
        <f t="shared" si="15"/>
        <v>0</v>
      </c>
      <c r="BQ52">
        <f t="shared" si="12"/>
        <v>2.8098462851511852</v>
      </c>
      <c r="BR52">
        <v>4.182215069496741</v>
      </c>
      <c r="BS52">
        <v>3.1385107677356259</v>
      </c>
      <c r="BT52">
        <v>1.8788030859600191</v>
      </c>
      <c r="BU52">
        <v>4.519261826998358</v>
      </c>
      <c r="BV52">
        <v>4.305580755897533</v>
      </c>
      <c r="BW52">
        <v>29.04111111111111</v>
      </c>
      <c r="CJ52">
        <v>194.31</v>
      </c>
      <c r="CK52">
        <v>762.25399999999991</v>
      </c>
      <c r="CL52">
        <v>1467.866</v>
      </c>
      <c r="CM52">
        <v>2199.1320000000001</v>
      </c>
      <c r="CN52">
        <f t="shared" si="7"/>
        <v>3407.1559999999995</v>
      </c>
      <c r="CO52" s="8">
        <v>4.0223862814649829</v>
      </c>
      <c r="CP52" s="8">
        <v>3.5442444721983963</v>
      </c>
      <c r="CQ52" s="8">
        <v>3.2758152040772721</v>
      </c>
      <c r="CR52" s="48">
        <v>29.758888888888887</v>
      </c>
      <c r="CS52" s="7">
        <v>29.685000000000002</v>
      </c>
      <c r="CT52" s="7">
        <v>30.913333333333338</v>
      </c>
      <c r="CU52" s="7">
        <v>-0.82241414141414992</v>
      </c>
      <c r="CV52" s="7">
        <v>-1.1172631072631027</v>
      </c>
      <c r="CW52" s="7">
        <v>-0.35543686868686564</v>
      </c>
    </row>
    <row r="53" spans="1:101">
      <c r="A53" s="43">
        <v>37726</v>
      </c>
      <c r="B53" s="1">
        <f t="shared" si="1"/>
        <v>4</v>
      </c>
      <c r="C53" s="1">
        <f t="shared" si="2"/>
        <v>2003</v>
      </c>
      <c r="D53">
        <v>31.425000000000001</v>
      </c>
      <c r="E53">
        <v>31.23</v>
      </c>
      <c r="F53">
        <v>31.085000000000001</v>
      </c>
      <c r="G53">
        <v>31.045000000000002</v>
      </c>
      <c r="H53">
        <v>30.995000000000001</v>
      </c>
      <c r="I53">
        <v>31.02</v>
      </c>
      <c r="J53">
        <v>31.035</v>
      </c>
      <c r="K53">
        <v>31.03</v>
      </c>
      <c r="L53">
        <v>31.01</v>
      </c>
      <c r="M53">
        <v>30.855</v>
      </c>
      <c r="N53">
        <v>30.73</v>
      </c>
      <c r="O53">
        <v>30.605</v>
      </c>
      <c r="P53">
        <v>30.53</v>
      </c>
      <c r="Q53" s="7">
        <f t="shared" si="3"/>
        <v>31.056249999999999</v>
      </c>
      <c r="R53" s="7">
        <f t="shared" si="0"/>
        <v>31.073</v>
      </c>
      <c r="S53" s="7">
        <f t="shared" si="4"/>
        <v>31.033888888888889</v>
      </c>
      <c r="T53" s="7">
        <f t="shared" si="5"/>
        <v>31.009374999999999</v>
      </c>
      <c r="U53" s="7">
        <f t="shared" si="6"/>
        <v>30.968846153846155</v>
      </c>
      <c r="V53" s="7">
        <v>-0.17413611111111393</v>
      </c>
      <c r="W53">
        <v>206.4345717556136</v>
      </c>
      <c r="X53" s="54">
        <v>7</v>
      </c>
      <c r="Y53">
        <v>67.396813234647951</v>
      </c>
      <c r="Z53">
        <v>32.255401799957454</v>
      </c>
      <c r="AA53">
        <v>12.90216071998298</v>
      </c>
      <c r="AB53">
        <v>19.183475807343118</v>
      </c>
      <c r="AC53">
        <v>14.939343991559241</v>
      </c>
      <c r="AD53">
        <v>10.695212175775367</v>
      </c>
      <c r="AE53">
        <v>5.772019269466071</v>
      </c>
      <c r="AF53">
        <v>4.2441318157838754</v>
      </c>
      <c r="AG53">
        <v>7.4696719957796205</v>
      </c>
      <c r="AH53">
        <v>7.9789678136736866</v>
      </c>
      <c r="AI53">
        <v>8.1487330863050413</v>
      </c>
      <c r="AJ53">
        <v>8.4882636315677509</v>
      </c>
      <c r="AK53">
        <v>4.0743665431525198</v>
      </c>
      <c r="AL53">
        <v>1.6976527263135504</v>
      </c>
      <c r="AM53">
        <v>1.1883569084194852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f t="shared" si="8"/>
        <v>4.2253262334064248</v>
      </c>
      <c r="AV53">
        <f t="shared" si="9"/>
        <v>3.5042172140557386</v>
      </c>
      <c r="AW53">
        <f t="shared" si="17"/>
        <v>2.6320442755367282</v>
      </c>
      <c r="AX53">
        <f t="shared" si="17"/>
        <v>3.0048642402991299</v>
      </c>
      <c r="AY53">
        <f t="shared" si="17"/>
        <v>2.7687905176569187</v>
      </c>
      <c r="AZ53">
        <f t="shared" si="17"/>
        <v>2.4591795423064031</v>
      </c>
      <c r="BA53">
        <f t="shared" si="17"/>
        <v>1.9127993097284577</v>
      </c>
      <c r="BB53">
        <f t="shared" si="16"/>
        <v>1.6571097020813179</v>
      </c>
      <c r="BC53">
        <f t="shared" si="16"/>
        <v>2.1364917825043888</v>
      </c>
      <c r="BD53">
        <f t="shared" si="16"/>
        <v>2.1948849329096483</v>
      </c>
      <c r="BE53">
        <f t="shared" si="16"/>
        <v>2.2136154091877778</v>
      </c>
      <c r="BF53">
        <f t="shared" si="16"/>
        <v>2.2500556276585328</v>
      </c>
      <c r="BG53">
        <f t="shared" si="16"/>
        <v>1.6242016980540537</v>
      </c>
      <c r="BH53">
        <f t="shared" si="16"/>
        <v>0.99238203427256433</v>
      </c>
      <c r="BI53">
        <f t="shared" si="16"/>
        <v>0.7831509921068317</v>
      </c>
      <c r="BJ53">
        <f t="shared" si="16"/>
        <v>0</v>
      </c>
      <c r="BK53">
        <f t="shared" si="15"/>
        <v>0</v>
      </c>
      <c r="BL53">
        <f t="shared" si="15"/>
        <v>0</v>
      </c>
      <c r="BM53">
        <f t="shared" si="15"/>
        <v>0</v>
      </c>
      <c r="BN53">
        <f t="shared" si="15"/>
        <v>0</v>
      </c>
      <c r="BO53">
        <f t="shared" si="15"/>
        <v>0</v>
      </c>
      <c r="BP53">
        <f t="shared" si="15"/>
        <v>0</v>
      </c>
      <c r="BQ53">
        <f t="shared" si="12"/>
        <v>2.9752449350829364</v>
      </c>
      <c r="BR53">
        <v>4.6863945113592909</v>
      </c>
      <c r="BS53">
        <v>3.2432157716323227</v>
      </c>
      <c r="BT53">
        <v>1.9127993097284575</v>
      </c>
      <c r="BU53">
        <v>4.9210879672137198</v>
      </c>
      <c r="BV53">
        <v>4.7573794286393909</v>
      </c>
      <c r="BW53">
        <v>29.11333333333333</v>
      </c>
      <c r="CJ53">
        <v>224.02799999999999</v>
      </c>
      <c r="CK53">
        <v>760.7299999999999</v>
      </c>
      <c r="CL53">
        <v>1470.914</v>
      </c>
      <c r="CM53">
        <v>2217.674</v>
      </c>
      <c r="CN53">
        <f t="shared" si="7"/>
        <v>3477.7679999999996</v>
      </c>
      <c r="CO53" s="8">
        <v>4.1925273498688886</v>
      </c>
      <c r="CP53" s="8">
        <v>4.0223862814649829</v>
      </c>
      <c r="CQ53" s="8">
        <v>3.5442444721983963</v>
      </c>
      <c r="CR53" s="48">
        <v>30.476666666666663</v>
      </c>
      <c r="CS53" s="7">
        <v>29.758888888888887</v>
      </c>
      <c r="CT53" s="7">
        <v>29.685000000000002</v>
      </c>
      <c r="CU53" s="7">
        <v>-0.2540277777777824</v>
      </c>
      <c r="CV53" s="7">
        <v>-0.82241414141414992</v>
      </c>
      <c r="CW53" s="7">
        <v>-1.1172631072631027</v>
      </c>
    </row>
    <row r="54" spans="1:101">
      <c r="A54" s="43">
        <v>37757</v>
      </c>
      <c r="B54" s="1">
        <f t="shared" si="1"/>
        <v>5</v>
      </c>
      <c r="C54" s="1">
        <f t="shared" si="2"/>
        <v>2003</v>
      </c>
      <c r="D54">
        <v>30.78</v>
      </c>
      <c r="E54">
        <v>30.8</v>
      </c>
      <c r="F54">
        <v>30.785</v>
      </c>
      <c r="G54">
        <v>30.875</v>
      </c>
      <c r="H54">
        <v>31.004999999999999</v>
      </c>
      <c r="I54">
        <v>31.125</v>
      </c>
      <c r="J54">
        <v>31.004999999999999</v>
      </c>
      <c r="K54">
        <v>31.265000000000001</v>
      </c>
      <c r="L54">
        <v>31.3</v>
      </c>
      <c r="M54">
        <v>31.195</v>
      </c>
      <c r="N54">
        <v>31.155000000000001</v>
      </c>
      <c r="O54">
        <v>31.01</v>
      </c>
      <c r="P54">
        <v>30.895</v>
      </c>
      <c r="Q54" s="7">
        <f t="shared" si="3"/>
        <v>31.020000000000003</v>
      </c>
      <c r="R54" s="7">
        <f t="shared" si="0"/>
        <v>31.013500000000001</v>
      </c>
      <c r="S54" s="7">
        <f t="shared" si="4"/>
        <v>31.039444444444445</v>
      </c>
      <c r="T54" s="7">
        <f t="shared" si="5"/>
        <v>31.069375000000001</v>
      </c>
      <c r="U54" s="7">
        <f t="shared" si="6"/>
        <v>31.014999999999993</v>
      </c>
      <c r="V54" s="7">
        <v>-0.47022222222222965</v>
      </c>
      <c r="W54">
        <v>134.68044977476984</v>
      </c>
      <c r="X54" s="54">
        <v>6</v>
      </c>
      <c r="Y54">
        <v>23.880315016810609</v>
      </c>
      <c r="Z54">
        <v>44.252147732573206</v>
      </c>
      <c r="AA54">
        <v>11.430861690511239</v>
      </c>
      <c r="AB54">
        <v>4.1875433915734241</v>
      </c>
      <c r="AC54">
        <v>4.9797813305197467</v>
      </c>
      <c r="AD54">
        <v>8.1487330863050413</v>
      </c>
      <c r="AE54">
        <v>4.0743665431525198</v>
      </c>
      <c r="AF54">
        <v>4.4138970884152302</v>
      </c>
      <c r="AG54">
        <v>4.5270739368361337</v>
      </c>
      <c r="AH54">
        <v>5.4324887242033615</v>
      </c>
      <c r="AI54">
        <v>5.4324887242033606</v>
      </c>
      <c r="AJ54">
        <v>6.3379035115705875</v>
      </c>
      <c r="AK54">
        <v>4.1875433915734241</v>
      </c>
      <c r="AL54">
        <v>2.3767138168389703</v>
      </c>
      <c r="AM54">
        <v>0.9054147873672268</v>
      </c>
      <c r="AN54">
        <v>0.11317684842090335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f t="shared" si="8"/>
        <v>3.2140769292381952</v>
      </c>
      <c r="AV54">
        <f t="shared" si="9"/>
        <v>3.8122501327228444</v>
      </c>
      <c r="AW54">
        <f t="shared" si="17"/>
        <v>2.5201822265720919</v>
      </c>
      <c r="AX54">
        <f t="shared" si="17"/>
        <v>1.6462602501624934</v>
      </c>
      <c r="AY54">
        <f t="shared" si="17"/>
        <v>1.7883840004912406</v>
      </c>
      <c r="AZ54">
        <f t="shared" si="17"/>
        <v>2.2136154091877778</v>
      </c>
      <c r="BA54">
        <f t="shared" si="17"/>
        <v>1.6242016980540537</v>
      </c>
      <c r="BB54">
        <f t="shared" si="16"/>
        <v>1.6889691825916522</v>
      </c>
      <c r="BC54">
        <f t="shared" si="16"/>
        <v>1.7096585501519395</v>
      </c>
      <c r="BD54">
        <f t="shared" si="16"/>
        <v>1.8613615122306575</v>
      </c>
      <c r="BE54">
        <f t="shared" si="16"/>
        <v>1.8613615122306573</v>
      </c>
      <c r="BF54">
        <f t="shared" si="16"/>
        <v>1.9930531767011759</v>
      </c>
      <c r="BG54">
        <f t="shared" si="16"/>
        <v>1.6462602501624934</v>
      </c>
      <c r="BH54">
        <f t="shared" si="16"/>
        <v>1.2169029930208481</v>
      </c>
      <c r="BI54">
        <f t="shared" si="16"/>
        <v>0.64469972102836426</v>
      </c>
      <c r="BJ54">
        <f t="shared" si="16"/>
        <v>0.10721795313111006</v>
      </c>
      <c r="BK54">
        <f t="shared" si="15"/>
        <v>0</v>
      </c>
      <c r="BL54">
        <f t="shared" si="15"/>
        <v>0</v>
      </c>
      <c r="BM54">
        <f t="shared" si="15"/>
        <v>0</v>
      </c>
      <c r="BN54">
        <f t="shared" si="15"/>
        <v>0</v>
      </c>
      <c r="BO54">
        <f t="shared" si="15"/>
        <v>0</v>
      </c>
      <c r="BP54">
        <f t="shared" si="15"/>
        <v>0</v>
      </c>
      <c r="BQ54">
        <f t="shared" si="12"/>
        <v>2.784688285672162</v>
      </c>
      <c r="BR54">
        <v>4.4660736773614733</v>
      </c>
      <c r="BS54">
        <v>2.9015798760597447</v>
      </c>
      <c r="BT54">
        <v>2.0234341545031649</v>
      </c>
      <c r="BU54">
        <v>4.6858726373807551</v>
      </c>
      <c r="BV54">
        <v>4.526634355582158</v>
      </c>
      <c r="BW54">
        <v>29.214444444444446</v>
      </c>
      <c r="CJ54">
        <v>445.00799999999998</v>
      </c>
      <c r="CK54">
        <v>863.346</v>
      </c>
      <c r="CL54">
        <v>1585.4679999999998</v>
      </c>
      <c r="CM54">
        <v>2358.6439999999998</v>
      </c>
      <c r="CN54">
        <f t="shared" si="7"/>
        <v>3563.8739999999993</v>
      </c>
      <c r="CO54" s="8">
        <v>4.2253262334064248</v>
      </c>
      <c r="CP54" s="8">
        <v>4.1925273498688886</v>
      </c>
      <c r="CQ54" s="8">
        <v>4.0223862814649829</v>
      </c>
      <c r="CR54" s="48">
        <v>31.033888888888889</v>
      </c>
      <c r="CS54" s="7">
        <v>30.476666666666663</v>
      </c>
      <c r="CT54" s="7">
        <v>29.758888888888887</v>
      </c>
      <c r="CU54" s="7">
        <v>-0.17413611111111393</v>
      </c>
      <c r="CV54" s="7">
        <v>-0.2540277777777824</v>
      </c>
      <c r="CW54" s="7">
        <v>-0.82241414141414992</v>
      </c>
    </row>
    <row r="55" spans="1:101">
      <c r="A55" s="43">
        <v>37789</v>
      </c>
      <c r="B55" s="1">
        <f t="shared" si="1"/>
        <v>6</v>
      </c>
      <c r="C55" s="1">
        <f t="shared" si="2"/>
        <v>2003</v>
      </c>
      <c r="D55">
        <v>30.434999999999999</v>
      </c>
      <c r="E55">
        <v>30.38</v>
      </c>
      <c r="F55">
        <v>30.315000000000001</v>
      </c>
      <c r="G55">
        <v>30.31</v>
      </c>
      <c r="H55">
        <v>30.36</v>
      </c>
      <c r="I55">
        <v>30.32</v>
      </c>
      <c r="J55">
        <v>30.465</v>
      </c>
      <c r="K55">
        <v>30.745000000000001</v>
      </c>
      <c r="L55">
        <v>30.795000000000002</v>
      </c>
      <c r="M55">
        <v>30.734999999999999</v>
      </c>
      <c r="N55">
        <v>30.675000000000001</v>
      </c>
      <c r="O55">
        <v>30.574999999999999</v>
      </c>
      <c r="P55">
        <v>30.46</v>
      </c>
      <c r="Q55" s="7">
        <f t="shared" si="3"/>
        <v>30.46125</v>
      </c>
      <c r="R55" s="7">
        <f t="shared" si="0"/>
        <v>30.486000000000001</v>
      </c>
      <c r="S55" s="7">
        <f t="shared" si="4"/>
        <v>30.491666666666667</v>
      </c>
      <c r="T55" s="7">
        <f t="shared" si="5"/>
        <v>30.505625000000002</v>
      </c>
      <c r="U55" s="7">
        <f t="shared" si="6"/>
        <v>30.505384615384614</v>
      </c>
      <c r="V55" s="7">
        <v>-1.055333333333337</v>
      </c>
      <c r="W55">
        <v>84.033810048543373</v>
      </c>
      <c r="X55" s="54">
        <v>6</v>
      </c>
      <c r="Y55">
        <v>11.544038538932142</v>
      </c>
      <c r="Z55">
        <v>19.692771625237182</v>
      </c>
      <c r="AA55">
        <v>11.883569084194853</v>
      </c>
      <c r="AB55">
        <v>3.0557749073643903</v>
      </c>
      <c r="AC55">
        <v>3.3953054526271007</v>
      </c>
      <c r="AD55">
        <v>2.5464790894703251</v>
      </c>
      <c r="AE55">
        <v>2.0371832715762603</v>
      </c>
      <c r="AF55">
        <v>3.0557749073643903</v>
      </c>
      <c r="AG55">
        <v>4.9231929063092954</v>
      </c>
      <c r="AH55">
        <v>4.583662361046585</v>
      </c>
      <c r="AI55">
        <v>4.4138970884152302</v>
      </c>
      <c r="AJ55">
        <v>5.0929581789406502</v>
      </c>
      <c r="AK55">
        <v>3.9046012705211655</v>
      </c>
      <c r="AL55">
        <v>1.8674179989449051</v>
      </c>
      <c r="AM55">
        <v>1.3581221810508401</v>
      </c>
      <c r="AN55">
        <v>0.33953054526271004</v>
      </c>
      <c r="AO55">
        <v>0.33953054526271004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f t="shared" ref="AU55:AU92" si="18">LN(Y55+1)</f>
        <v>2.5292455359034078</v>
      </c>
      <c r="AV55">
        <f t="shared" ref="AV55:AV92" si="19">LN(Z55+1)</f>
        <v>3.0297844424394613</v>
      </c>
      <c r="AW55">
        <f t="shared" si="17"/>
        <v>2.5559527851004744</v>
      </c>
      <c r="AX55">
        <f t="shared" si="17"/>
        <v>1.400141768536975</v>
      </c>
      <c r="AY55">
        <f t="shared" si="17"/>
        <v>1.4805370287510446</v>
      </c>
      <c r="AZ55">
        <f t="shared" si="17"/>
        <v>1.2659553055395136</v>
      </c>
      <c r="BA55">
        <f t="shared" si="17"/>
        <v>1.1109305304977921</v>
      </c>
      <c r="BB55">
        <f t="shared" si="16"/>
        <v>1.400141768536975</v>
      </c>
      <c r="BC55">
        <f t="shared" si="16"/>
        <v>1.7788756457851167</v>
      </c>
      <c r="BD55">
        <f t="shared" si="16"/>
        <v>1.7198448982033434</v>
      </c>
      <c r="BE55">
        <f t="shared" si="16"/>
        <v>1.6889691825916522</v>
      </c>
      <c r="BF55">
        <f t="shared" si="16"/>
        <v>1.8071337074549547</v>
      </c>
      <c r="BG55">
        <f t="shared" si="16"/>
        <v>1.590173799299456</v>
      </c>
      <c r="BH55">
        <f t="shared" si="16"/>
        <v>1.0534119729062719</v>
      </c>
      <c r="BI55">
        <f t="shared" si="16"/>
        <v>0.85786561631598945</v>
      </c>
      <c r="BJ55">
        <f t="shared" si="16"/>
        <v>0.2923192132234641</v>
      </c>
      <c r="BK55">
        <f t="shared" si="15"/>
        <v>0.2923192132234641</v>
      </c>
      <c r="BL55">
        <f t="shared" si="15"/>
        <v>0</v>
      </c>
      <c r="BM55">
        <f t="shared" si="15"/>
        <v>0</v>
      </c>
      <c r="BN55">
        <f t="shared" si="15"/>
        <v>0</v>
      </c>
      <c r="BO55">
        <f t="shared" si="15"/>
        <v>0</v>
      </c>
      <c r="BP55">
        <f t="shared" si="15"/>
        <v>0</v>
      </c>
      <c r="BQ55">
        <f t="shared" si="12"/>
        <v>2.5848739129403784</v>
      </c>
      <c r="BR55">
        <v>3.9433288485521265</v>
      </c>
      <c r="BS55">
        <v>2.714066574935134</v>
      </c>
      <c r="BT55">
        <v>1.9127993097284577</v>
      </c>
      <c r="BU55">
        <v>4.242551471980093</v>
      </c>
      <c r="BV55">
        <v>4.0284489180350969</v>
      </c>
      <c r="BW55">
        <v>28.902777777777771</v>
      </c>
      <c r="CJ55">
        <v>353.05999999999995</v>
      </c>
      <c r="CK55">
        <v>1022.096</v>
      </c>
      <c r="CL55">
        <v>1784.35</v>
      </c>
      <c r="CM55">
        <v>2489.962</v>
      </c>
      <c r="CN55">
        <f t="shared" si="7"/>
        <v>3221.2279999999996</v>
      </c>
      <c r="CO55" s="8">
        <v>3.2140769292381952</v>
      </c>
      <c r="CP55" s="8">
        <v>4.2253262334064248</v>
      </c>
      <c r="CQ55" s="8">
        <v>4.1925273498688886</v>
      </c>
      <c r="CR55" s="48">
        <v>31.039444444444445</v>
      </c>
      <c r="CS55" s="7">
        <v>31.033888888888889</v>
      </c>
      <c r="CT55" s="7">
        <v>30.476666666666663</v>
      </c>
      <c r="CU55" s="7">
        <v>-0.47022222222222965</v>
      </c>
      <c r="CV55" s="7">
        <v>-0.17413611111111393</v>
      </c>
      <c r="CW55" s="7">
        <v>-0.2540277777777824</v>
      </c>
    </row>
    <row r="56" spans="1:101">
      <c r="A56" s="43">
        <v>37817</v>
      </c>
      <c r="B56" s="1">
        <f t="shared" si="1"/>
        <v>7</v>
      </c>
      <c r="C56" s="1">
        <f t="shared" si="2"/>
        <v>2003</v>
      </c>
      <c r="D56">
        <v>30.594999999999999</v>
      </c>
      <c r="E56">
        <v>30.55</v>
      </c>
      <c r="F56">
        <v>30.48</v>
      </c>
      <c r="G56">
        <v>30.515000000000001</v>
      </c>
      <c r="H56">
        <v>30.664999999999999</v>
      </c>
      <c r="I56">
        <v>31.074999999999999</v>
      </c>
      <c r="J56">
        <v>30.73</v>
      </c>
      <c r="K56">
        <v>31.204999999999998</v>
      </c>
      <c r="L56">
        <v>31.175000000000001</v>
      </c>
      <c r="M56">
        <v>31.085000000000001</v>
      </c>
      <c r="N56">
        <v>30.984999999999999</v>
      </c>
      <c r="O56">
        <v>30.864999999999998</v>
      </c>
      <c r="P56">
        <v>30.774999999999999</v>
      </c>
      <c r="Q56" s="7">
        <f t="shared" si="3"/>
        <v>30.799374999999998</v>
      </c>
      <c r="R56" s="7">
        <f t="shared" si="0"/>
        <v>30.807499999999997</v>
      </c>
      <c r="S56" s="7">
        <f t="shared" si="4"/>
        <v>30.831111111111106</v>
      </c>
      <c r="T56" s="7">
        <f t="shared" si="5"/>
        <v>30.866250000000004</v>
      </c>
      <c r="U56" s="7">
        <f t="shared" si="6"/>
        <v>30.823076923076922</v>
      </c>
      <c r="V56" s="7">
        <v>-0.6209883040935793</v>
      </c>
      <c r="W56">
        <v>133.94480025919336</v>
      </c>
      <c r="X56" s="54">
        <v>6</v>
      </c>
      <c r="Y56">
        <v>51.099347062037864</v>
      </c>
      <c r="Z56">
        <v>8.6580289041991065</v>
      </c>
      <c r="AA56">
        <v>23.767138168389703</v>
      </c>
      <c r="AB56">
        <v>10.1859163578813</v>
      </c>
      <c r="AC56">
        <v>2.3767138168389703</v>
      </c>
      <c r="AD56">
        <v>3.0557749073643903</v>
      </c>
      <c r="AE56">
        <v>2.0371832715762603</v>
      </c>
      <c r="AF56">
        <v>1.8674179989449051</v>
      </c>
      <c r="AG56">
        <v>5.2627234515720058</v>
      </c>
      <c r="AH56">
        <v>5.4324887242033606</v>
      </c>
      <c r="AI56">
        <v>5.0929581789406502</v>
      </c>
      <c r="AJ56">
        <v>5.0929581789406502</v>
      </c>
      <c r="AK56">
        <v>5.2627234515720058</v>
      </c>
      <c r="AL56">
        <v>3.0557749073643903</v>
      </c>
      <c r="AM56">
        <v>0.84882636315677518</v>
      </c>
      <c r="AN56">
        <v>0.84882636315677518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f t="shared" si="18"/>
        <v>3.9531524162822844</v>
      </c>
      <c r="AV56">
        <f t="shared" si="19"/>
        <v>2.2677895802196102</v>
      </c>
      <c r="AW56">
        <f t="shared" si="17"/>
        <v>3.2095177006290192</v>
      </c>
      <c r="AX56">
        <f t="shared" si="17"/>
        <v>2.4146555189783867</v>
      </c>
      <c r="AY56">
        <f t="shared" si="17"/>
        <v>1.2169029930208481</v>
      </c>
      <c r="AZ56">
        <f t="shared" si="17"/>
        <v>1.400141768536975</v>
      </c>
      <c r="BA56">
        <f t="shared" si="17"/>
        <v>1.1109305304977921</v>
      </c>
      <c r="BB56">
        <f t="shared" si="16"/>
        <v>1.0534119729062719</v>
      </c>
      <c r="BC56">
        <f t="shared" si="16"/>
        <v>1.8346151466641769</v>
      </c>
      <c r="BD56">
        <f t="shared" si="16"/>
        <v>1.8613615122306573</v>
      </c>
      <c r="BE56">
        <f t="shared" si="16"/>
        <v>1.8071337074549547</v>
      </c>
      <c r="BF56">
        <f t="shared" si="16"/>
        <v>1.8071337074549547</v>
      </c>
      <c r="BG56">
        <f t="shared" si="16"/>
        <v>1.8346151466641769</v>
      </c>
      <c r="BH56">
        <f t="shared" si="16"/>
        <v>1.400141768536975</v>
      </c>
      <c r="BI56">
        <f t="shared" si="16"/>
        <v>0.61455103948085354</v>
      </c>
      <c r="BJ56">
        <f t="shared" si="16"/>
        <v>0.61455103948085354</v>
      </c>
      <c r="BK56">
        <f t="shared" si="15"/>
        <v>0</v>
      </c>
      <c r="BL56">
        <f t="shared" si="15"/>
        <v>0</v>
      </c>
      <c r="BM56">
        <f t="shared" si="15"/>
        <v>0</v>
      </c>
      <c r="BN56">
        <f t="shared" si="15"/>
        <v>0</v>
      </c>
      <c r="BO56">
        <f t="shared" si="15"/>
        <v>0</v>
      </c>
      <c r="BP56">
        <f t="shared" si="15"/>
        <v>0</v>
      </c>
      <c r="BQ56">
        <f t="shared" si="12"/>
        <v>2.7383957473501992</v>
      </c>
      <c r="BR56">
        <v>4.0640725687713157</v>
      </c>
      <c r="BS56">
        <v>2.8105108210489989</v>
      </c>
      <c r="BT56">
        <v>2.2320014954304375</v>
      </c>
      <c r="BU56">
        <v>4.3706120531353143</v>
      </c>
      <c r="BV56">
        <v>4.153295401315555</v>
      </c>
      <c r="BW56">
        <v>28.92</v>
      </c>
      <c r="CJ56">
        <v>635.76200000000006</v>
      </c>
      <c r="CK56">
        <v>1433.8300000000002</v>
      </c>
      <c r="CL56">
        <v>2194.56</v>
      </c>
      <c r="CM56">
        <v>2904.7440000000001</v>
      </c>
      <c r="CN56">
        <f t="shared" si="7"/>
        <v>3651.5039999999995</v>
      </c>
      <c r="CO56" s="8">
        <v>2.5292455359034078</v>
      </c>
      <c r="CP56" s="8">
        <v>3.2140769292381952</v>
      </c>
      <c r="CQ56" s="8">
        <v>4.2253262334064248</v>
      </c>
      <c r="CR56" s="48">
        <v>30.491666666666667</v>
      </c>
      <c r="CS56" s="7">
        <v>31.039444444444445</v>
      </c>
      <c r="CT56" s="7">
        <v>31.033888888888889</v>
      </c>
      <c r="CU56" s="7">
        <v>-1.055333333333337</v>
      </c>
      <c r="CV56" s="7">
        <v>-0.47022222222222965</v>
      </c>
      <c r="CW56" s="7">
        <v>-0.17413611111111393</v>
      </c>
    </row>
    <row r="57" spans="1:101">
      <c r="A57" s="43">
        <v>37848</v>
      </c>
      <c r="B57" s="1">
        <f t="shared" si="1"/>
        <v>8</v>
      </c>
      <c r="C57" s="1">
        <f t="shared" si="2"/>
        <v>2003</v>
      </c>
      <c r="D57">
        <v>30.93</v>
      </c>
      <c r="E57">
        <v>30.58</v>
      </c>
      <c r="F57">
        <v>30.594999999999999</v>
      </c>
      <c r="G57">
        <v>30.63</v>
      </c>
      <c r="H57">
        <v>30.61</v>
      </c>
      <c r="I57">
        <v>30.754999999999999</v>
      </c>
      <c r="J57">
        <v>30.92</v>
      </c>
      <c r="K57">
        <v>30.98</v>
      </c>
      <c r="L57">
        <v>30.87</v>
      </c>
      <c r="M57">
        <v>30.82</v>
      </c>
      <c r="N57">
        <v>30.75</v>
      </c>
      <c r="O57">
        <v>30.695</v>
      </c>
      <c r="P57">
        <v>30.635000000000002</v>
      </c>
      <c r="Q57" s="7">
        <f t="shared" si="3"/>
        <v>30.742499999999996</v>
      </c>
      <c r="R57" s="7">
        <f t="shared" si="0"/>
        <v>30.768999999999995</v>
      </c>
      <c r="S57" s="7">
        <f t="shared" si="4"/>
        <v>30.751111111111111</v>
      </c>
      <c r="T57" s="7">
        <f t="shared" si="5"/>
        <v>30.772499999999997</v>
      </c>
      <c r="U57" s="7">
        <f t="shared" si="6"/>
        <v>30.751538461538455</v>
      </c>
      <c r="V57" s="7">
        <v>-0.51552777777777337</v>
      </c>
      <c r="W57">
        <v>147.80896420659613</v>
      </c>
      <c r="X57" s="54">
        <v>6</v>
      </c>
      <c r="Y57">
        <v>58.512430633607032</v>
      </c>
      <c r="Z57">
        <v>23.427607623126995</v>
      </c>
      <c r="AA57">
        <v>13.581221810508403</v>
      </c>
      <c r="AB57">
        <v>11.657215387353045</v>
      </c>
      <c r="AC57">
        <v>4.4138970884152311</v>
      </c>
      <c r="AD57">
        <v>2.9425980589434868</v>
      </c>
      <c r="AE57">
        <v>2.2635369684180668</v>
      </c>
      <c r="AF57">
        <v>2.9425980589434868</v>
      </c>
      <c r="AG57">
        <v>3.1689517557852938</v>
      </c>
      <c r="AH57">
        <v>4.8666044820988441</v>
      </c>
      <c r="AI57">
        <v>5.5456655726242641</v>
      </c>
      <c r="AJ57">
        <v>5.998372966307878</v>
      </c>
      <c r="AK57">
        <v>5.0929581789406502</v>
      </c>
      <c r="AL57">
        <v>1.8108295747344536</v>
      </c>
      <c r="AM57">
        <v>1.2449453326299369</v>
      </c>
      <c r="AN57">
        <v>0.33953054526271004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f t="shared" si="18"/>
        <v>4.0861852089430961</v>
      </c>
      <c r="AV57">
        <f t="shared" si="19"/>
        <v>3.1957139526449749</v>
      </c>
      <c r="AW57">
        <f t="shared" si="17"/>
        <v>2.6797345235158434</v>
      </c>
      <c r="AX57">
        <f t="shared" si="17"/>
        <v>2.5382274389170836</v>
      </c>
      <c r="AY57">
        <f t="shared" si="17"/>
        <v>1.6889691825916524</v>
      </c>
      <c r="AZ57">
        <f t="shared" si="17"/>
        <v>1.3718399118205689</v>
      </c>
      <c r="BA57">
        <f t="shared" si="17"/>
        <v>1.1828115668727222</v>
      </c>
      <c r="BB57">
        <f t="shared" si="16"/>
        <v>1.3718399118205689</v>
      </c>
      <c r="BC57">
        <f t="shared" si="16"/>
        <v>1.4276646267005662</v>
      </c>
      <c r="BD57">
        <f t="shared" si="16"/>
        <v>1.7692760136775774</v>
      </c>
      <c r="BE57">
        <f t="shared" si="16"/>
        <v>1.8788030859600191</v>
      </c>
      <c r="BF57">
        <f t="shared" si="16"/>
        <v>1.9456776886538989</v>
      </c>
      <c r="BG57">
        <f t="shared" si="16"/>
        <v>1.8071337074549547</v>
      </c>
      <c r="BH57">
        <f t="shared" si="16"/>
        <v>1.033479662101547</v>
      </c>
      <c r="BI57">
        <f t="shared" si="16"/>
        <v>0.8086811701761023</v>
      </c>
      <c r="BJ57">
        <f t="shared" si="16"/>
        <v>0.2923192132234641</v>
      </c>
      <c r="BK57">
        <f t="shared" si="15"/>
        <v>0</v>
      </c>
      <c r="BL57">
        <f t="shared" si="15"/>
        <v>0</v>
      </c>
      <c r="BM57">
        <f t="shared" si="15"/>
        <v>0</v>
      </c>
      <c r="BN57">
        <f t="shared" si="15"/>
        <v>0</v>
      </c>
      <c r="BO57">
        <f t="shared" si="15"/>
        <v>0</v>
      </c>
      <c r="BP57">
        <f t="shared" si="15"/>
        <v>0</v>
      </c>
      <c r="BQ57">
        <f t="shared" si="12"/>
        <v>2.8070306202657487</v>
      </c>
      <c r="BR57">
        <v>4.1804859696012651</v>
      </c>
      <c r="BS57">
        <v>2.85708168710328</v>
      </c>
      <c r="BT57">
        <v>2.0673421070580824</v>
      </c>
      <c r="BU57">
        <v>4.4647721627982726</v>
      </c>
      <c r="BV57">
        <v>4.2522628675349514</v>
      </c>
      <c r="BW57">
        <v>28.254444444444445</v>
      </c>
      <c r="CJ57">
        <v>344.678</v>
      </c>
      <c r="CK57">
        <v>1333.5000000000002</v>
      </c>
      <c r="CL57">
        <v>2196.846</v>
      </c>
      <c r="CM57">
        <v>2918.9680000000003</v>
      </c>
      <c r="CN57">
        <f t="shared" si="7"/>
        <v>3692.1439999999998</v>
      </c>
      <c r="CO57" s="8">
        <v>3.9531524162822844</v>
      </c>
      <c r="CP57" s="8">
        <v>2.5292455359034078</v>
      </c>
      <c r="CQ57" s="8">
        <v>3.2140769292381952</v>
      </c>
      <c r="CR57" s="48">
        <v>30.831111111111106</v>
      </c>
      <c r="CS57" s="7">
        <v>30.491666666666667</v>
      </c>
      <c r="CT57" s="7">
        <v>31.039444444444445</v>
      </c>
      <c r="CU57" s="7">
        <v>-0.6209883040935793</v>
      </c>
      <c r="CV57" s="7">
        <v>-1.055333333333337</v>
      </c>
      <c r="CW57" s="7">
        <v>-0.47022222222222965</v>
      </c>
    </row>
    <row r="58" spans="1:101">
      <c r="A58" s="43">
        <v>37879</v>
      </c>
      <c r="B58" s="1">
        <f t="shared" si="1"/>
        <v>9</v>
      </c>
      <c r="C58" s="1">
        <f t="shared" si="2"/>
        <v>2003</v>
      </c>
      <c r="D58">
        <v>29.754999999999999</v>
      </c>
      <c r="E58">
        <v>30.61</v>
      </c>
      <c r="F58">
        <v>30.72</v>
      </c>
      <c r="G58">
        <v>30.81</v>
      </c>
      <c r="H58">
        <v>30.774999999999999</v>
      </c>
      <c r="I58">
        <v>30.76</v>
      </c>
      <c r="J58">
        <v>30.954999999999998</v>
      </c>
      <c r="K58">
        <v>31.07</v>
      </c>
      <c r="L58">
        <v>31.004999999999999</v>
      </c>
      <c r="M58">
        <v>30.795000000000002</v>
      </c>
      <c r="N58">
        <v>30.805</v>
      </c>
      <c r="O58">
        <v>30.725000000000001</v>
      </c>
      <c r="P58">
        <v>30.57</v>
      </c>
      <c r="Q58" s="7">
        <f t="shared" si="3"/>
        <v>30.838124999999998</v>
      </c>
      <c r="R58" s="7">
        <f t="shared" si="0"/>
        <v>30.7255</v>
      </c>
      <c r="S58" s="7">
        <f t="shared" si="4"/>
        <v>30.833333333333332</v>
      </c>
      <c r="T58" s="7">
        <f t="shared" si="5"/>
        <v>30.861249999999998</v>
      </c>
      <c r="U58" s="7">
        <f t="shared" si="6"/>
        <v>30.719615384615388</v>
      </c>
      <c r="V58" s="7">
        <v>-0.61402777777777828</v>
      </c>
      <c r="W58">
        <v>180.12095446768586</v>
      </c>
      <c r="X58" s="54">
        <v>6</v>
      </c>
      <c r="Y58">
        <v>51.778408152563287</v>
      </c>
      <c r="Z58">
        <v>40.064604340999786</v>
      </c>
      <c r="AA58">
        <v>17.316057808398213</v>
      </c>
      <c r="AB58">
        <v>15.788170354716019</v>
      </c>
      <c r="AC58">
        <v>11.713803811563498</v>
      </c>
      <c r="AD58">
        <v>7.130141450516911</v>
      </c>
      <c r="AE58">
        <v>3.3953054526271003</v>
      </c>
      <c r="AF58">
        <v>2.8860096347330355</v>
      </c>
      <c r="AG58">
        <v>2.5464790894703251</v>
      </c>
      <c r="AH58">
        <v>4.9231929063092954</v>
      </c>
      <c r="AI58">
        <v>7.80920254104233</v>
      </c>
      <c r="AJ58">
        <v>5.6022539968347154</v>
      </c>
      <c r="AK58">
        <v>4.0743665431525207</v>
      </c>
      <c r="AL58">
        <v>2.2069485442076155</v>
      </c>
      <c r="AM58">
        <v>1.8674179989449053</v>
      </c>
      <c r="AN58">
        <v>1.0185916357881302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f t="shared" si="18"/>
        <v>3.966102170570398</v>
      </c>
      <c r="AV58">
        <f t="shared" si="19"/>
        <v>3.7151465422011341</v>
      </c>
      <c r="AW58">
        <f t="shared" si="17"/>
        <v>2.9077781509592402</v>
      </c>
      <c r="AX58">
        <f t="shared" si="17"/>
        <v>2.8206744928296774</v>
      </c>
      <c r="AY58">
        <f t="shared" si="17"/>
        <v>2.5426883174972121</v>
      </c>
      <c r="AZ58">
        <f t="shared" si="17"/>
        <v>2.0955783219959314</v>
      </c>
      <c r="BA58">
        <f t="shared" si="17"/>
        <v>1.4805370287510446</v>
      </c>
      <c r="BB58">
        <f t="shared" si="16"/>
        <v>1.3573828302967541</v>
      </c>
      <c r="BC58">
        <f t="shared" si="16"/>
        <v>1.2659553055395136</v>
      </c>
      <c r="BD58">
        <f t="shared" si="16"/>
        <v>1.7788756457851167</v>
      </c>
      <c r="BE58">
        <f t="shared" si="16"/>
        <v>2.1757969183758026</v>
      </c>
      <c r="BF58">
        <f t="shared" si="16"/>
        <v>1.8874111054014446</v>
      </c>
      <c r="BG58">
        <f t="shared" si="16"/>
        <v>1.6242016980540539</v>
      </c>
      <c r="BH58">
        <f t="shared" si="16"/>
        <v>1.165319875745259</v>
      </c>
      <c r="BI58">
        <f t="shared" si="16"/>
        <v>1.0534119729062719</v>
      </c>
      <c r="BJ58">
        <f t="shared" si="16"/>
        <v>0.70240005824331042</v>
      </c>
      <c r="BK58">
        <f t="shared" si="15"/>
        <v>0</v>
      </c>
      <c r="BL58">
        <f t="shared" si="15"/>
        <v>0</v>
      </c>
      <c r="BM58">
        <f t="shared" si="15"/>
        <v>0</v>
      </c>
      <c r="BN58">
        <f t="shared" si="15"/>
        <v>0</v>
      </c>
      <c r="BO58">
        <f t="shared" si="15"/>
        <v>0</v>
      </c>
      <c r="BP58">
        <f t="shared" si="15"/>
        <v>0</v>
      </c>
      <c r="BQ58">
        <f t="shared" si="12"/>
        <v>2.9469604290095672</v>
      </c>
      <c r="BR58">
        <v>4.6234085703274976</v>
      </c>
      <c r="BS58">
        <v>2.9618987942606259</v>
      </c>
      <c r="BT58">
        <v>1.9853114897626063</v>
      </c>
      <c r="BU58">
        <v>4.8222923485154139</v>
      </c>
      <c r="BV58">
        <v>4.6706185885205196</v>
      </c>
      <c r="BW58">
        <v>27.933888888888887</v>
      </c>
      <c r="CI58"/>
      <c r="CJ58">
        <v>601.21799999999996</v>
      </c>
      <c r="CK58">
        <v>1581.6580000000001</v>
      </c>
      <c r="CL58">
        <v>2603.7539999999999</v>
      </c>
      <c r="CM58">
        <v>3366.0079999999998</v>
      </c>
      <c r="CN58">
        <f t="shared" si="7"/>
        <v>4071.62</v>
      </c>
      <c r="CO58" s="8">
        <v>4.0861852089430961</v>
      </c>
      <c r="CP58" s="8">
        <v>3.9531524162822844</v>
      </c>
      <c r="CQ58" s="8">
        <v>2.5292455359034078</v>
      </c>
      <c r="CR58" s="48">
        <v>30.751111111111111</v>
      </c>
      <c r="CS58" s="7">
        <v>30.831111111111106</v>
      </c>
      <c r="CT58" s="7">
        <v>30.491666666666667</v>
      </c>
      <c r="CU58" s="7">
        <v>-0.51552777777777337</v>
      </c>
      <c r="CV58" s="7">
        <v>-0.6209883040935793</v>
      </c>
      <c r="CW58" s="7">
        <v>-1.055333333333337</v>
      </c>
    </row>
    <row r="59" spans="1:101">
      <c r="A59" s="43">
        <v>37908</v>
      </c>
      <c r="B59" s="1">
        <f t="shared" si="1"/>
        <v>10</v>
      </c>
      <c r="C59" s="1">
        <f t="shared" si="2"/>
        <v>2003</v>
      </c>
      <c r="D59">
        <v>31.254999999999999</v>
      </c>
      <c r="E59">
        <v>31.055</v>
      </c>
      <c r="F59">
        <v>30.925000000000001</v>
      </c>
      <c r="G59">
        <v>30.99</v>
      </c>
      <c r="H59">
        <v>30.79</v>
      </c>
      <c r="I59">
        <v>31.135000000000002</v>
      </c>
      <c r="J59">
        <v>31.324999999999999</v>
      </c>
      <c r="K59">
        <v>31.36</v>
      </c>
      <c r="L59">
        <v>31.18</v>
      </c>
      <c r="M59">
        <v>31.1</v>
      </c>
      <c r="N59">
        <v>31.004999999999999</v>
      </c>
      <c r="O59">
        <v>30.89</v>
      </c>
      <c r="P59">
        <v>30.75</v>
      </c>
      <c r="Q59" s="7">
        <f t="shared" si="3"/>
        <v>31.094999999999999</v>
      </c>
      <c r="R59" s="7">
        <f t="shared" si="0"/>
        <v>31.111499999999999</v>
      </c>
      <c r="S59" s="7">
        <f t="shared" si="4"/>
        <v>31.095555555555556</v>
      </c>
      <c r="T59" s="7">
        <f t="shared" si="5"/>
        <v>31.100624999999997</v>
      </c>
      <c r="U59" s="7">
        <f t="shared" si="6"/>
        <v>31.058461538461536</v>
      </c>
      <c r="V59" s="7">
        <v>-0.32</v>
      </c>
      <c r="W59">
        <v>235.52102183302188</v>
      </c>
      <c r="X59" s="54">
        <v>7</v>
      </c>
      <c r="Y59">
        <v>38.706482159948948</v>
      </c>
      <c r="Z59">
        <v>64.171273054652204</v>
      </c>
      <c r="AA59">
        <v>33.387170284166487</v>
      </c>
      <c r="AB59">
        <v>16.636996717872794</v>
      </c>
      <c r="AC59">
        <v>16.297466172610079</v>
      </c>
      <c r="AD59">
        <v>11.770392235773947</v>
      </c>
      <c r="AE59">
        <v>8.3750867831468483</v>
      </c>
      <c r="AF59">
        <v>7.4696719957796214</v>
      </c>
      <c r="AG59">
        <v>6.7906109052542014</v>
      </c>
      <c r="AH59">
        <v>5.2061350273615536</v>
      </c>
      <c r="AI59">
        <v>8.4882636315677509</v>
      </c>
      <c r="AJ59">
        <v>5.8851961178869736</v>
      </c>
      <c r="AK59">
        <v>6.224726663149684</v>
      </c>
      <c r="AL59">
        <v>3.5084823010480033</v>
      </c>
      <c r="AM59">
        <v>1.5844758778926469</v>
      </c>
      <c r="AN59">
        <v>0.79223793894632344</v>
      </c>
      <c r="AO59">
        <v>0.11317684842090335</v>
      </c>
      <c r="AP59">
        <v>0.11317684842090335</v>
      </c>
      <c r="AQ59">
        <v>0</v>
      </c>
      <c r="AR59">
        <v>0</v>
      </c>
      <c r="AS59">
        <v>0</v>
      </c>
      <c r="AT59">
        <v>0</v>
      </c>
      <c r="AU59">
        <f t="shared" si="18"/>
        <v>3.6815144529527815</v>
      </c>
      <c r="AV59">
        <f t="shared" si="19"/>
        <v>4.1770187745198024</v>
      </c>
      <c r="AW59">
        <f t="shared" si="17"/>
        <v>3.537683537958022</v>
      </c>
      <c r="AX59">
        <f t="shared" si="17"/>
        <v>2.8699987819949286</v>
      </c>
      <c r="AY59">
        <f t="shared" si="17"/>
        <v>2.8505600267658546</v>
      </c>
      <c r="AZ59">
        <f t="shared" si="17"/>
        <v>2.5471293849818188</v>
      </c>
      <c r="BA59">
        <f t="shared" si="17"/>
        <v>2.2380558286826271</v>
      </c>
      <c r="BB59">
        <f t="shared" si="16"/>
        <v>2.1364917825043888</v>
      </c>
      <c r="BC59">
        <f t="shared" si="16"/>
        <v>2.0529192785349459</v>
      </c>
      <c r="BD59">
        <f t="shared" si="16"/>
        <v>1.825538323340504</v>
      </c>
      <c r="BE59">
        <f t="shared" si="16"/>
        <v>2.2500556276585328</v>
      </c>
      <c r="BF59">
        <f t="shared" si="16"/>
        <v>1.9293736165805944</v>
      </c>
      <c r="BG59">
        <f t="shared" si="16"/>
        <v>1.9775094011928351</v>
      </c>
      <c r="BH59">
        <f t="shared" si="16"/>
        <v>1.5059605782648584</v>
      </c>
      <c r="BI59">
        <f t="shared" si="16"/>
        <v>0.94952273223553008</v>
      </c>
      <c r="BJ59">
        <f t="shared" si="16"/>
        <v>0.58346508416833121</v>
      </c>
      <c r="BK59">
        <f t="shared" si="15"/>
        <v>0.10721795313111006</v>
      </c>
      <c r="BL59">
        <f t="shared" si="15"/>
        <v>0.10721795313111006</v>
      </c>
      <c r="BM59">
        <f t="shared" si="15"/>
        <v>0</v>
      </c>
      <c r="BN59">
        <f t="shared" si="15"/>
        <v>0</v>
      </c>
      <c r="BO59">
        <f t="shared" si="15"/>
        <v>0</v>
      </c>
      <c r="BP59">
        <f t="shared" si="15"/>
        <v>0</v>
      </c>
      <c r="BQ59">
        <f t="shared" si="12"/>
        <v>3.0283884564398154</v>
      </c>
      <c r="BR59">
        <v>5.1113771691307575</v>
      </c>
      <c r="BS59">
        <v>3.0243000400670685</v>
      </c>
      <c r="BT59">
        <v>2.3733425766285698</v>
      </c>
      <c r="BU59">
        <v>5.2559472450746076</v>
      </c>
      <c r="BV59">
        <v>5.1422762528397072</v>
      </c>
      <c r="BW59">
        <v>27.167777777777776</v>
      </c>
      <c r="CI59"/>
      <c r="CJ59">
        <v>300.22800000000001</v>
      </c>
      <c r="CK59">
        <v>1246.124</v>
      </c>
      <c r="CL59">
        <v>2679.9540000000002</v>
      </c>
      <c r="CM59">
        <v>3440.6840000000002</v>
      </c>
      <c r="CN59">
        <f t="shared" si="7"/>
        <v>4150.8679999999995</v>
      </c>
      <c r="CO59" s="8">
        <v>3.966102170570398</v>
      </c>
      <c r="CP59" s="8">
        <v>4.0861852089430961</v>
      </c>
      <c r="CQ59" s="8">
        <v>3.9531524162822844</v>
      </c>
      <c r="CR59" s="48">
        <v>30.833333333333332</v>
      </c>
      <c r="CS59" s="7">
        <v>30.751111111111111</v>
      </c>
      <c r="CT59" s="7">
        <v>30.831111111111106</v>
      </c>
      <c r="CU59" s="7">
        <v>-0.61402777777777828</v>
      </c>
      <c r="CV59" s="7">
        <v>-0.51552777777777337</v>
      </c>
      <c r="CW59" s="7">
        <v>-0.6209883040935793</v>
      </c>
    </row>
    <row r="60" spans="1:101">
      <c r="A60" s="43">
        <v>37939</v>
      </c>
      <c r="B60" s="1">
        <f t="shared" si="1"/>
        <v>11</v>
      </c>
      <c r="C60" s="1">
        <f t="shared" si="2"/>
        <v>2003</v>
      </c>
      <c r="D60">
        <v>31.2</v>
      </c>
      <c r="E60">
        <v>31.25</v>
      </c>
      <c r="F60">
        <v>31.184999999999999</v>
      </c>
      <c r="G60">
        <v>31.17</v>
      </c>
      <c r="H60">
        <v>31.215</v>
      </c>
      <c r="I60">
        <v>31.195</v>
      </c>
      <c r="J60">
        <v>31.225000000000001</v>
      </c>
      <c r="K60">
        <v>31.324999999999999</v>
      </c>
      <c r="L60">
        <v>31.215</v>
      </c>
      <c r="M60">
        <v>31.094999999999999</v>
      </c>
      <c r="N60">
        <v>31.004999999999999</v>
      </c>
      <c r="O60">
        <v>30.925000000000001</v>
      </c>
      <c r="P60">
        <v>30.815000000000001</v>
      </c>
      <c r="Q60" s="7">
        <f t="shared" si="3"/>
        <v>31.2225</v>
      </c>
      <c r="R60" s="7">
        <f t="shared" si="0"/>
        <v>31.207499999999992</v>
      </c>
      <c r="S60" s="7">
        <f t="shared" si="4"/>
        <v>31.208333333333332</v>
      </c>
      <c r="T60" s="7">
        <f t="shared" si="5"/>
        <v>31.203125</v>
      </c>
      <c r="U60" s="7">
        <f t="shared" si="6"/>
        <v>31.139999999999993</v>
      </c>
      <c r="V60" s="7">
        <v>-0.34305555555555856</v>
      </c>
      <c r="W60">
        <v>220.80803152149238</v>
      </c>
      <c r="X60" s="54">
        <v>7</v>
      </c>
      <c r="Y60">
        <v>35.311176707321842</v>
      </c>
      <c r="Z60">
        <v>57.2674853009771</v>
      </c>
      <c r="AA60">
        <v>41.422726522050624</v>
      </c>
      <c r="AB60">
        <v>15.731581930505566</v>
      </c>
      <c r="AC60">
        <v>10.1859163578813</v>
      </c>
      <c r="AD60">
        <v>9.6200321157767839</v>
      </c>
      <c r="AE60">
        <v>9.6200321157767839</v>
      </c>
      <c r="AF60">
        <v>7.3564951473587179</v>
      </c>
      <c r="AG60">
        <v>7.6960256926214274</v>
      </c>
      <c r="AH60">
        <v>6.3379035115705875</v>
      </c>
      <c r="AI60">
        <v>5.4324887242033606</v>
      </c>
      <c r="AJ60">
        <v>4.1875433915734241</v>
      </c>
      <c r="AK60">
        <v>4.6402507852570372</v>
      </c>
      <c r="AL60">
        <v>3.0557749073643907</v>
      </c>
      <c r="AM60">
        <v>1.6976527263135504</v>
      </c>
      <c r="AN60">
        <v>0.67906109052542007</v>
      </c>
      <c r="AO60">
        <v>0.33953054526271004</v>
      </c>
      <c r="AP60">
        <v>0.2263536968418067</v>
      </c>
      <c r="AQ60">
        <v>0</v>
      </c>
      <c r="AR60">
        <v>0</v>
      </c>
      <c r="AS60">
        <v>0</v>
      </c>
      <c r="AT60">
        <v>0</v>
      </c>
      <c r="AU60">
        <f t="shared" si="18"/>
        <v>3.5921255921531881</v>
      </c>
      <c r="AV60">
        <f t="shared" si="19"/>
        <v>4.0650442242425644</v>
      </c>
      <c r="AW60">
        <f t="shared" si="17"/>
        <v>3.7476842215182322</v>
      </c>
      <c r="AX60">
        <f t="shared" si="17"/>
        <v>2.8172980670441219</v>
      </c>
      <c r="AY60">
        <f t="shared" si="17"/>
        <v>2.4146555189783867</v>
      </c>
      <c r="AZ60">
        <f t="shared" si="17"/>
        <v>2.3627420398936634</v>
      </c>
      <c r="BA60">
        <f t="shared" si="17"/>
        <v>2.3627420398936634</v>
      </c>
      <c r="BB60">
        <f t="shared" si="16"/>
        <v>2.1230390984440737</v>
      </c>
      <c r="BC60">
        <f t="shared" si="16"/>
        <v>2.1628661043478266</v>
      </c>
      <c r="BD60">
        <f t="shared" si="16"/>
        <v>1.9930531767011759</v>
      </c>
      <c r="BE60">
        <f t="shared" si="16"/>
        <v>1.8613615122306573</v>
      </c>
      <c r="BF60">
        <f t="shared" si="16"/>
        <v>1.6462602501624934</v>
      </c>
      <c r="BG60">
        <f t="shared" si="16"/>
        <v>1.7299285299925136</v>
      </c>
      <c r="BH60">
        <f t="shared" si="16"/>
        <v>1.4001417685369753</v>
      </c>
      <c r="BI60">
        <f t="shared" si="16"/>
        <v>0.99238203427256433</v>
      </c>
      <c r="BJ60">
        <f t="shared" si="16"/>
        <v>0.5182347624992486</v>
      </c>
      <c r="BK60">
        <f t="shared" si="15"/>
        <v>0.2923192132234641</v>
      </c>
      <c r="BL60">
        <f t="shared" si="15"/>
        <v>0.20404529251520054</v>
      </c>
      <c r="BM60">
        <f t="shared" si="15"/>
        <v>0</v>
      </c>
      <c r="BN60">
        <f t="shared" si="15"/>
        <v>0</v>
      </c>
      <c r="BO60">
        <f t="shared" si="15"/>
        <v>0</v>
      </c>
      <c r="BP60">
        <f t="shared" si="15"/>
        <v>0</v>
      </c>
      <c r="BQ60">
        <f t="shared" si="12"/>
        <v>2.9957097564919919</v>
      </c>
      <c r="BR60">
        <v>5.0745504658854106</v>
      </c>
      <c r="BS60">
        <v>2.8307359028696157</v>
      </c>
      <c r="BT60">
        <v>2.1628661043478266</v>
      </c>
      <c r="BU60">
        <v>5.1957223655245484</v>
      </c>
      <c r="BV60">
        <v>5.1134216917202613</v>
      </c>
      <c r="BW60">
        <v>26.769444444444442</v>
      </c>
      <c r="CI60"/>
      <c r="CJ60">
        <v>339.85199999999998</v>
      </c>
      <c r="CK60">
        <v>1241.298</v>
      </c>
      <c r="CL60">
        <v>2574.7980000000002</v>
      </c>
      <c r="CM60">
        <v>3438.1440000000002</v>
      </c>
      <c r="CN60">
        <f t="shared" si="7"/>
        <v>4160.2659999999996</v>
      </c>
      <c r="CO60" s="8">
        <v>3.6815144529527815</v>
      </c>
      <c r="CP60" s="8">
        <v>3.966102170570398</v>
      </c>
      <c r="CQ60" s="8">
        <v>4.0861852089430961</v>
      </c>
      <c r="CR60" s="48">
        <v>31.095555555555556</v>
      </c>
      <c r="CS60" s="7">
        <v>30.833333333333332</v>
      </c>
      <c r="CT60" s="7">
        <v>30.751111111111111</v>
      </c>
      <c r="CU60" s="7">
        <v>-0.32</v>
      </c>
      <c r="CV60" s="7">
        <v>-0.61402777777777828</v>
      </c>
      <c r="CW60" s="7">
        <v>-0.51552777777777337</v>
      </c>
    </row>
    <row r="61" spans="1:101">
      <c r="A61" s="43">
        <v>37971</v>
      </c>
      <c r="B61" s="1">
        <f t="shared" si="1"/>
        <v>12</v>
      </c>
      <c r="C61" s="1">
        <f t="shared" si="2"/>
        <v>2003</v>
      </c>
      <c r="D61">
        <v>30.745000000000001</v>
      </c>
      <c r="E61">
        <v>30.725000000000001</v>
      </c>
      <c r="F61">
        <v>30.655000000000001</v>
      </c>
      <c r="G61">
        <v>30.67</v>
      </c>
      <c r="H61">
        <v>30.734999999999999</v>
      </c>
      <c r="I61">
        <v>30.77</v>
      </c>
      <c r="J61">
        <v>30.774999999999999</v>
      </c>
      <c r="K61">
        <v>30.72</v>
      </c>
      <c r="L61">
        <v>30.645</v>
      </c>
      <c r="M61">
        <v>30.64</v>
      </c>
      <c r="N61">
        <v>30.56</v>
      </c>
      <c r="O61">
        <v>30.52</v>
      </c>
      <c r="P61">
        <v>30.42</v>
      </c>
      <c r="Q61" s="7">
        <f t="shared" si="3"/>
        <v>30.711875000000003</v>
      </c>
      <c r="R61" s="7">
        <f t="shared" si="0"/>
        <v>30.707999999999998</v>
      </c>
      <c r="S61" s="7">
        <f t="shared" si="4"/>
        <v>30.703888888888894</v>
      </c>
      <c r="T61" s="7">
        <f t="shared" si="5"/>
        <v>30.701250000000002</v>
      </c>
      <c r="U61" s="7">
        <f t="shared" si="6"/>
        <v>30.66</v>
      </c>
      <c r="V61" s="7">
        <v>-0.56488131313130907</v>
      </c>
      <c r="W61">
        <v>235.63419868157212</v>
      </c>
      <c r="X61" s="54">
        <v>7</v>
      </c>
      <c r="Y61">
        <v>23.767138168389703</v>
      </c>
      <c r="Z61">
        <v>58.399253785186133</v>
      </c>
      <c r="AA61">
        <v>41.422726522050624</v>
      </c>
      <c r="AB61">
        <v>18.504414716817699</v>
      </c>
      <c r="AC61">
        <v>11.374273266300786</v>
      </c>
      <c r="AD61">
        <v>10.355681630512656</v>
      </c>
      <c r="AE61">
        <v>11.713803811563498</v>
      </c>
      <c r="AF61">
        <v>10.1859163578813</v>
      </c>
      <c r="AG61">
        <v>11.713803811563498</v>
      </c>
      <c r="AH61">
        <v>10.525446903144012</v>
      </c>
      <c r="AI61">
        <v>10.1859163578813</v>
      </c>
      <c r="AJ61">
        <v>8.6580289041991065</v>
      </c>
      <c r="AK61">
        <v>5.0929581789406511</v>
      </c>
      <c r="AL61">
        <v>2.7162443621016803</v>
      </c>
      <c r="AM61">
        <v>0.67906109052542007</v>
      </c>
      <c r="AN61">
        <v>0.33953054526271004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f t="shared" si="18"/>
        <v>3.2095177006290192</v>
      </c>
      <c r="AV61">
        <f t="shared" si="19"/>
        <v>4.084281663750736</v>
      </c>
      <c r="AW61">
        <f t="shared" si="17"/>
        <v>3.7476842215182322</v>
      </c>
      <c r="AX61">
        <f t="shared" si="17"/>
        <v>2.9706408356802951</v>
      </c>
      <c r="AY61">
        <f t="shared" si="17"/>
        <v>2.5156195807748256</v>
      </c>
      <c r="AZ61">
        <f t="shared" si="17"/>
        <v>2.4297182028630822</v>
      </c>
      <c r="BA61">
        <f t="shared" si="17"/>
        <v>2.5426883174972121</v>
      </c>
      <c r="BB61">
        <f t="shared" si="16"/>
        <v>2.4146555189783867</v>
      </c>
      <c r="BC61">
        <f t="shared" si="16"/>
        <v>2.5426883174972121</v>
      </c>
      <c r="BD61">
        <f t="shared" si="16"/>
        <v>2.4445573649763772</v>
      </c>
      <c r="BE61">
        <f t="shared" si="16"/>
        <v>2.4146555189783867</v>
      </c>
      <c r="BF61">
        <f t="shared" si="16"/>
        <v>2.2677895802196102</v>
      </c>
      <c r="BG61">
        <f t="shared" si="16"/>
        <v>1.8071337074549549</v>
      </c>
      <c r="BH61">
        <f t="shared" si="16"/>
        <v>1.3127135782356272</v>
      </c>
      <c r="BI61">
        <f t="shared" si="16"/>
        <v>0.5182347624992486</v>
      </c>
      <c r="BJ61">
        <f t="shared" si="16"/>
        <v>0.2923192132234641</v>
      </c>
      <c r="BK61">
        <f t="shared" si="15"/>
        <v>0</v>
      </c>
      <c r="BL61">
        <f t="shared" si="15"/>
        <v>0</v>
      </c>
      <c r="BM61">
        <f t="shared" si="15"/>
        <v>0</v>
      </c>
      <c r="BN61">
        <f t="shared" si="15"/>
        <v>0</v>
      </c>
      <c r="BO61">
        <f t="shared" si="15"/>
        <v>0</v>
      </c>
      <c r="BP61">
        <f t="shared" si="15"/>
        <v>0</v>
      </c>
      <c r="BQ61">
        <f t="shared" si="12"/>
        <v>2.9936031187725858</v>
      </c>
      <c r="BR61">
        <v>5.1628977575179951</v>
      </c>
      <c r="BS61">
        <v>3.4134352645414126</v>
      </c>
      <c r="BT61">
        <v>2.175796918375803</v>
      </c>
      <c r="BU61">
        <v>5.3429667038199007</v>
      </c>
      <c r="BV61">
        <v>5.2214110562612568</v>
      </c>
      <c r="BW61">
        <v>27.473333333333333</v>
      </c>
      <c r="CI61"/>
      <c r="CJ61">
        <v>496.06200000000001</v>
      </c>
      <c r="CK61">
        <v>1136.1420000000001</v>
      </c>
      <c r="CL61">
        <v>2717.7999999999997</v>
      </c>
      <c r="CM61">
        <v>3739.8960000000006</v>
      </c>
      <c r="CN61">
        <f t="shared" si="7"/>
        <v>4502.1499999999996</v>
      </c>
      <c r="CO61" s="8">
        <v>3.5921255921531881</v>
      </c>
      <c r="CP61" s="8">
        <v>3.6815144529527815</v>
      </c>
      <c r="CQ61" s="8">
        <v>3.966102170570398</v>
      </c>
      <c r="CR61" s="48">
        <v>31.208333333333332</v>
      </c>
      <c r="CS61" s="7">
        <v>31.095555555555556</v>
      </c>
      <c r="CT61" s="7">
        <v>30.833333333333332</v>
      </c>
      <c r="CU61" s="7">
        <v>-0.34305555555555856</v>
      </c>
      <c r="CV61" s="7">
        <v>-0.32</v>
      </c>
      <c r="CW61" s="7">
        <v>-0.61402777777777828</v>
      </c>
    </row>
    <row r="62" spans="1:101">
      <c r="A62" s="43">
        <v>38002</v>
      </c>
      <c r="B62" s="1">
        <f t="shared" si="1"/>
        <v>1</v>
      </c>
      <c r="C62" s="1">
        <f t="shared" si="2"/>
        <v>2004</v>
      </c>
      <c r="D62">
        <v>29.885000000000002</v>
      </c>
      <c r="E62">
        <v>29.835000000000001</v>
      </c>
      <c r="F62">
        <v>29.83</v>
      </c>
      <c r="G62">
        <v>29.83</v>
      </c>
      <c r="H62">
        <v>29.83</v>
      </c>
      <c r="I62">
        <v>29.864999999999998</v>
      </c>
      <c r="J62">
        <v>29.96</v>
      </c>
      <c r="K62">
        <v>30.175000000000001</v>
      </c>
      <c r="L62">
        <v>30.204999999999998</v>
      </c>
      <c r="M62">
        <v>30.27</v>
      </c>
      <c r="N62">
        <v>30.234999999999999</v>
      </c>
      <c r="O62">
        <v>30.215</v>
      </c>
      <c r="P62">
        <v>30.155000000000001</v>
      </c>
      <c r="Q62" s="7">
        <f t="shared" si="3"/>
        <v>29.941250000000004</v>
      </c>
      <c r="R62" s="7">
        <f t="shared" si="0"/>
        <v>29.968499999999999</v>
      </c>
      <c r="S62" s="7">
        <f t="shared" si="4"/>
        <v>29.977777777777778</v>
      </c>
      <c r="T62" s="7">
        <f t="shared" si="5"/>
        <v>29.995625</v>
      </c>
      <c r="U62" s="7">
        <f t="shared" si="6"/>
        <v>30.022307692307688</v>
      </c>
      <c r="V62" s="7">
        <v>-0.82448532948532716</v>
      </c>
      <c r="W62">
        <v>280.62199598028724</v>
      </c>
      <c r="X62" s="54">
        <v>7</v>
      </c>
      <c r="Y62">
        <v>19.183475807343118</v>
      </c>
      <c r="Z62">
        <v>76.733903229372473</v>
      </c>
      <c r="AA62">
        <v>66.378221598859824</v>
      </c>
      <c r="AB62">
        <v>30.387983801012552</v>
      </c>
      <c r="AC62">
        <v>17.316057808398213</v>
      </c>
      <c r="AD62">
        <v>9.8463858126185926</v>
      </c>
      <c r="AE62">
        <v>9.8463858126185926</v>
      </c>
      <c r="AF62">
        <v>7.6394372684109761</v>
      </c>
      <c r="AG62">
        <v>7.80920254104233</v>
      </c>
      <c r="AH62">
        <v>10.864977448406721</v>
      </c>
      <c r="AI62">
        <v>8.9975594494618161</v>
      </c>
      <c r="AJ62">
        <v>7.6394372684109761</v>
      </c>
      <c r="AK62">
        <v>3.5650707252584555</v>
      </c>
      <c r="AL62">
        <v>2.3767138168389703</v>
      </c>
      <c r="AM62">
        <v>1.6976527263135504</v>
      </c>
      <c r="AN62">
        <v>0.33953054526271004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f t="shared" si="18"/>
        <v>3.0048642402991299</v>
      </c>
      <c r="AV62">
        <f t="shared" si="19"/>
        <v>4.353291497205527</v>
      </c>
      <c r="AW62">
        <f t="shared" si="17"/>
        <v>4.2103218440245662</v>
      </c>
      <c r="AX62">
        <f t="shared" si="17"/>
        <v>3.4464251381765423</v>
      </c>
      <c r="AY62">
        <f t="shared" si="17"/>
        <v>2.9077781509592402</v>
      </c>
      <c r="AZ62">
        <f t="shared" si="17"/>
        <v>2.3838319196669526</v>
      </c>
      <c r="BA62">
        <f t="shared" si="17"/>
        <v>2.3838319196669526</v>
      </c>
      <c r="BB62">
        <f t="shared" si="16"/>
        <v>2.1563374497238987</v>
      </c>
      <c r="BC62">
        <f t="shared" si="16"/>
        <v>2.1757969183758026</v>
      </c>
      <c r="BD62">
        <f t="shared" si="16"/>
        <v>2.473590989203807</v>
      </c>
      <c r="BE62">
        <f t="shared" si="16"/>
        <v>2.3023410081539462</v>
      </c>
      <c r="BF62">
        <f t="shared" si="16"/>
        <v>2.1563374497238987</v>
      </c>
      <c r="BG62">
        <f t="shared" si="16"/>
        <v>1.5184340068641475</v>
      </c>
      <c r="BH62">
        <f t="shared" si="16"/>
        <v>1.2169029930208481</v>
      </c>
      <c r="BI62">
        <f t="shared" si="16"/>
        <v>0.99238203427256433</v>
      </c>
      <c r="BJ62">
        <f t="shared" si="16"/>
        <v>0.2923192132234641</v>
      </c>
      <c r="BK62">
        <f t="shared" si="15"/>
        <v>0</v>
      </c>
      <c r="BL62">
        <f t="shared" si="15"/>
        <v>0</v>
      </c>
      <c r="BM62">
        <f t="shared" si="15"/>
        <v>0</v>
      </c>
      <c r="BN62">
        <f t="shared" si="15"/>
        <v>0</v>
      </c>
      <c r="BO62">
        <f t="shared" si="15"/>
        <v>0</v>
      </c>
      <c r="BP62">
        <f t="shared" si="15"/>
        <v>0</v>
      </c>
      <c r="BQ62">
        <f t="shared" si="12"/>
        <v>3.0590127907831657</v>
      </c>
      <c r="BR62">
        <v>5.4247631183971805</v>
      </c>
      <c r="BS62">
        <v>3.3499733538678824</v>
      </c>
      <c r="BT62">
        <v>1.9375588800949948</v>
      </c>
      <c r="BU62">
        <v>5.5530550174370594</v>
      </c>
      <c r="BV62">
        <v>5.4715248297197689</v>
      </c>
      <c r="BW62">
        <v>27.53</v>
      </c>
      <c r="CI62"/>
      <c r="CJ62">
        <v>178.30799999999999</v>
      </c>
      <c r="CK62">
        <v>1014.2219999999999</v>
      </c>
      <c r="CL62">
        <v>2260.346</v>
      </c>
      <c r="CM62">
        <v>3694.1760000000004</v>
      </c>
      <c r="CN62">
        <f t="shared" si="7"/>
        <v>4454.9059999999999</v>
      </c>
      <c r="CO62" s="8">
        <v>3.2095177006290192</v>
      </c>
      <c r="CP62" s="8">
        <v>3.5921255921531881</v>
      </c>
      <c r="CQ62" s="8">
        <v>3.6815144529527815</v>
      </c>
      <c r="CR62" s="48">
        <v>30.703888888888894</v>
      </c>
      <c r="CS62" s="7">
        <v>31.208333333333332</v>
      </c>
      <c r="CT62" s="7">
        <v>31.095555555555556</v>
      </c>
      <c r="CU62" s="7">
        <v>-0.56488131313130907</v>
      </c>
      <c r="CV62" s="7">
        <v>-0.34305555555555856</v>
      </c>
      <c r="CW62" s="7">
        <v>-0.32</v>
      </c>
    </row>
    <row r="63" spans="1:101">
      <c r="A63" s="51">
        <v>38032</v>
      </c>
      <c r="B63" s="52">
        <v>2</v>
      </c>
      <c r="C63" s="52">
        <v>2004</v>
      </c>
      <c r="D63" s="53"/>
      <c r="E63" s="53"/>
      <c r="F63" s="53"/>
      <c r="G63" s="53"/>
      <c r="H63" s="53"/>
      <c r="I63" s="53"/>
      <c r="J63" s="8">
        <v>30.32</v>
      </c>
      <c r="V63" s="7"/>
      <c r="CI63"/>
      <c r="CJ63" s="53">
        <v>430.27600000000001</v>
      </c>
      <c r="CK63" s="53">
        <v>1104.646</v>
      </c>
      <c r="CL63" s="53">
        <v>2345.9439999999995</v>
      </c>
      <c r="CM63" s="53">
        <v>3679.4439999999995</v>
      </c>
      <c r="CN63" s="53">
        <v>4542.7899999999991</v>
      </c>
      <c r="CV63" s="7"/>
      <c r="CW63" s="7"/>
    </row>
    <row r="64" spans="1:101">
      <c r="A64" s="51">
        <v>38061</v>
      </c>
      <c r="B64" s="52">
        <v>3</v>
      </c>
      <c r="C64" s="52">
        <v>2004</v>
      </c>
      <c r="D64" s="53"/>
      <c r="E64" s="53"/>
      <c r="F64" s="53"/>
      <c r="G64" s="53"/>
      <c r="H64" s="53"/>
      <c r="I64" s="53"/>
      <c r="J64" s="8">
        <v>30.26</v>
      </c>
      <c r="V64" s="7"/>
      <c r="CI64"/>
      <c r="CJ64" s="53">
        <v>164.846</v>
      </c>
      <c r="CK64" s="53">
        <v>773.43000000000006</v>
      </c>
      <c r="CL64" s="53">
        <v>1909.5719999999999</v>
      </c>
      <c r="CM64" s="53">
        <v>3491.2299999999996</v>
      </c>
      <c r="CN64" s="53">
        <v>4513.3259999999991</v>
      </c>
      <c r="CV64" s="7"/>
      <c r="CW64" s="7"/>
    </row>
    <row r="65" spans="1:101">
      <c r="A65" s="51">
        <v>38092</v>
      </c>
      <c r="B65" s="52">
        <v>4</v>
      </c>
      <c r="C65" s="52">
        <v>2004</v>
      </c>
      <c r="D65" s="53"/>
      <c r="E65" s="53"/>
      <c r="F65" s="53"/>
      <c r="G65" s="53"/>
      <c r="H65" s="53"/>
      <c r="I65" s="53"/>
      <c r="J65" s="8">
        <v>30.59</v>
      </c>
      <c r="V65" s="7"/>
      <c r="CI65"/>
      <c r="CJ65" s="53">
        <v>84.581999999999994</v>
      </c>
      <c r="CK65" s="53">
        <v>679.70400000000006</v>
      </c>
      <c r="CL65" s="53">
        <v>1693.9259999999999</v>
      </c>
      <c r="CM65" s="53">
        <v>2940.0499999999997</v>
      </c>
      <c r="CN65" s="53">
        <v>4373.8799999999992</v>
      </c>
      <c r="CV65" s="7"/>
      <c r="CW65" s="7"/>
    </row>
    <row r="66" spans="1:101">
      <c r="A66" s="51">
        <v>38122</v>
      </c>
      <c r="B66" s="52">
        <v>5</v>
      </c>
      <c r="C66" s="52">
        <v>2004</v>
      </c>
      <c r="D66" s="53"/>
      <c r="E66" s="53"/>
      <c r="F66" s="53"/>
      <c r="G66" s="53"/>
      <c r="H66" s="53"/>
      <c r="I66" s="53"/>
      <c r="J66" s="8">
        <v>30.91</v>
      </c>
      <c r="V66" s="7"/>
      <c r="CI66"/>
      <c r="CJ66" s="53">
        <v>437.13400000000001</v>
      </c>
      <c r="CK66" s="53">
        <v>686.56200000000001</v>
      </c>
      <c r="CL66" s="53">
        <v>1791.2080000000001</v>
      </c>
      <c r="CM66" s="53">
        <v>3032.5059999999994</v>
      </c>
      <c r="CN66" s="53">
        <v>4366.0059999999994</v>
      </c>
      <c r="CV66" s="7"/>
      <c r="CW66" s="7"/>
    </row>
    <row r="67" spans="1:101">
      <c r="A67" s="51">
        <v>38153</v>
      </c>
      <c r="B67" s="52">
        <v>6</v>
      </c>
      <c r="C67" s="52">
        <v>2004</v>
      </c>
      <c r="D67" s="53"/>
      <c r="E67" s="53"/>
      <c r="F67" s="53"/>
      <c r="G67" s="53"/>
      <c r="H67" s="53"/>
      <c r="I67" s="53"/>
      <c r="J67" s="8">
        <v>31.14</v>
      </c>
      <c r="V67" s="7"/>
      <c r="CI67"/>
      <c r="CJ67" s="53">
        <v>526.54199999999992</v>
      </c>
      <c r="CK67" s="53">
        <v>1048.2579999999998</v>
      </c>
      <c r="CL67" s="53">
        <v>1821.6880000000001</v>
      </c>
      <c r="CM67" s="53">
        <v>2957.83</v>
      </c>
      <c r="CN67" s="53">
        <v>4539.4879999999994</v>
      </c>
      <c r="CV67" s="7"/>
      <c r="CW67" s="7"/>
    </row>
    <row r="68" spans="1:101">
      <c r="A68" s="51">
        <v>38183</v>
      </c>
      <c r="B68" s="52">
        <v>7</v>
      </c>
      <c r="C68" s="52">
        <v>2004</v>
      </c>
      <c r="D68" s="53"/>
      <c r="E68" s="53"/>
      <c r="F68" s="53"/>
      <c r="G68" s="53"/>
      <c r="H68" s="53"/>
      <c r="I68" s="53"/>
      <c r="J68" s="8">
        <v>31.14</v>
      </c>
      <c r="V68" s="7"/>
      <c r="CI68"/>
      <c r="CJ68" s="53">
        <v>475.74199999999996</v>
      </c>
      <c r="CK68" s="53">
        <v>1439.4179999999999</v>
      </c>
      <c r="CL68" s="53">
        <v>2119.1220000000003</v>
      </c>
      <c r="CM68" s="53">
        <v>3133.3440000000001</v>
      </c>
      <c r="CN68" s="53">
        <v>4379.4679999999998</v>
      </c>
      <c r="CV68" s="7"/>
      <c r="CW68" s="7"/>
    </row>
    <row r="69" spans="1:101">
      <c r="A69" s="40">
        <v>38211</v>
      </c>
      <c r="B69" s="1">
        <f t="shared" si="1"/>
        <v>8</v>
      </c>
      <c r="C69" s="1">
        <f t="shared" si="2"/>
        <v>2004</v>
      </c>
      <c r="D69">
        <v>29.605</v>
      </c>
      <c r="E69">
        <v>29.61</v>
      </c>
      <c r="F69">
        <v>29.585000000000001</v>
      </c>
      <c r="G69">
        <v>29.605</v>
      </c>
      <c r="H69">
        <v>29.725000000000001</v>
      </c>
      <c r="I69">
        <v>30.43</v>
      </c>
      <c r="J69">
        <v>30.96</v>
      </c>
      <c r="K69">
        <v>31.045000000000002</v>
      </c>
      <c r="L69">
        <v>30.93</v>
      </c>
      <c r="M69">
        <v>30.844999999999999</v>
      </c>
      <c r="N69">
        <v>30.79</v>
      </c>
      <c r="O69">
        <v>30.704999999999998</v>
      </c>
      <c r="P69">
        <v>30.585000000000001</v>
      </c>
      <c r="Q69" s="7">
        <f t="shared" si="3"/>
        <v>30.236250000000005</v>
      </c>
      <c r="R69" s="7">
        <f t="shared" si="0"/>
        <v>30.234000000000002</v>
      </c>
      <c r="S69" s="7">
        <f t="shared" si="4"/>
        <v>30.303888888888892</v>
      </c>
      <c r="T69" s="7">
        <f t="shared" si="5"/>
        <v>30.390625000000004</v>
      </c>
      <c r="U69" s="7">
        <f t="shared" si="6"/>
        <v>30.34</v>
      </c>
      <c r="V69" s="7">
        <v>-0.96274999999999267</v>
      </c>
      <c r="W69">
        <v>321.19589618554352</v>
      </c>
      <c r="X69" s="54">
        <v>7</v>
      </c>
      <c r="Y69">
        <v>67.792932204121115</v>
      </c>
      <c r="Z69">
        <v>115.55356223774231</v>
      </c>
      <c r="AA69">
        <v>47.307922639937601</v>
      </c>
      <c r="AB69">
        <v>20.032302170499896</v>
      </c>
      <c r="AC69">
        <v>11.996745932615756</v>
      </c>
      <c r="AD69">
        <v>9.1673247220931717</v>
      </c>
      <c r="AE69">
        <v>5.8851961178869736</v>
      </c>
      <c r="AF69">
        <v>7.130141450516911</v>
      </c>
      <c r="AG69">
        <v>6.451080359991491</v>
      </c>
      <c r="AH69">
        <v>7.3564951473587179</v>
      </c>
      <c r="AI69">
        <v>6.903787753675104</v>
      </c>
      <c r="AJ69">
        <v>6.451080359991491</v>
      </c>
      <c r="AK69">
        <v>5.4324887242033615</v>
      </c>
      <c r="AL69">
        <v>2.0371832715762603</v>
      </c>
      <c r="AM69">
        <v>0.79223793894632344</v>
      </c>
      <c r="AN69">
        <v>0.67906109052542007</v>
      </c>
      <c r="AO69">
        <v>0.2263536968418067</v>
      </c>
      <c r="AP69">
        <v>0</v>
      </c>
      <c r="AQ69">
        <v>0</v>
      </c>
      <c r="AR69">
        <v>0</v>
      </c>
      <c r="AS69">
        <v>0</v>
      </c>
      <c r="AT69">
        <v>0</v>
      </c>
      <c r="AU69">
        <f t="shared" si="18"/>
        <v>4.2311010100709892</v>
      </c>
      <c r="AV69">
        <f t="shared" si="19"/>
        <v>4.7583509290450889</v>
      </c>
      <c r="AW69">
        <f t="shared" si="17"/>
        <v>3.877595577019481</v>
      </c>
      <c r="AX69">
        <f t="shared" si="17"/>
        <v>3.0460594545029531</v>
      </c>
      <c r="AY69">
        <f t="shared" si="17"/>
        <v>2.5646990132523291</v>
      </c>
      <c r="AZ69">
        <f t="shared" si="17"/>
        <v>2.3191791196138323</v>
      </c>
      <c r="BA69">
        <f t="shared" si="17"/>
        <v>1.9293736165805944</v>
      </c>
      <c r="BB69">
        <f t="shared" si="16"/>
        <v>2.0955783219959314</v>
      </c>
      <c r="BC69">
        <f t="shared" si="16"/>
        <v>2.008359036641802</v>
      </c>
      <c r="BD69">
        <f t="shared" si="16"/>
        <v>2.1230390984440737</v>
      </c>
      <c r="BE69">
        <f t="shared" si="16"/>
        <v>2.0673421070580824</v>
      </c>
      <c r="BF69">
        <f t="shared" si="16"/>
        <v>2.008359036641802</v>
      </c>
      <c r="BG69">
        <f t="shared" si="16"/>
        <v>1.8613615122306575</v>
      </c>
      <c r="BH69">
        <f t="shared" si="16"/>
        <v>1.1109305304977921</v>
      </c>
      <c r="BI69">
        <f t="shared" si="16"/>
        <v>0.58346508416833121</v>
      </c>
      <c r="BJ69">
        <f t="shared" si="16"/>
        <v>0.5182347624992486</v>
      </c>
      <c r="BK69">
        <f t="shared" si="15"/>
        <v>0.20404529251520054</v>
      </c>
      <c r="BL69">
        <f t="shared" si="15"/>
        <v>0</v>
      </c>
      <c r="BM69">
        <f t="shared" si="15"/>
        <v>0</v>
      </c>
      <c r="BN69">
        <f t="shared" si="15"/>
        <v>0</v>
      </c>
      <c r="BO69">
        <f t="shared" si="15"/>
        <v>0</v>
      </c>
      <c r="BP69">
        <f t="shared" si="15"/>
        <v>0</v>
      </c>
      <c r="BQ69">
        <f t="shared" si="12"/>
        <v>3.0817716622266196</v>
      </c>
      <c r="BR69">
        <v>5.4139838333243695</v>
      </c>
      <c r="BS69">
        <v>3.0778357760700574</v>
      </c>
      <c r="BT69">
        <v>2.1364917825043892</v>
      </c>
      <c r="BU69">
        <v>5.524129863522111</v>
      </c>
      <c r="BV69">
        <v>5.4462233205070758</v>
      </c>
      <c r="BW69">
        <v>26.976666666666667</v>
      </c>
      <c r="CI69"/>
      <c r="CJ69">
        <v>100.07599999999999</v>
      </c>
      <c r="CK69">
        <v>1102.3600000000001</v>
      </c>
      <c r="CL69">
        <v>1788.9219999999998</v>
      </c>
      <c r="CM69">
        <v>2893.5680000000002</v>
      </c>
      <c r="CN69">
        <f t="shared" ref="CN69:CN79" si="20">SUM(CJ52:CJ69)</f>
        <v>6331.7119999999986</v>
      </c>
      <c r="CO69" s="8">
        <v>3.0048642402991299</v>
      </c>
      <c r="CP69" s="8">
        <v>3.2095177006290192</v>
      </c>
      <c r="CQ69" s="8">
        <v>3.5921255921531881</v>
      </c>
      <c r="CR69" s="48">
        <v>29.977777777777778</v>
      </c>
      <c r="CS69" s="7">
        <v>30.703888888888894</v>
      </c>
      <c r="CT69" s="7">
        <v>31.208333333333332</v>
      </c>
      <c r="CU69" s="7">
        <v>-0.82448532948532716</v>
      </c>
      <c r="CV69" s="7">
        <v>-0.56488131313130907</v>
      </c>
      <c r="CW69" s="7">
        <v>-0.34305555555555856</v>
      </c>
    </row>
    <row r="70" spans="1:101">
      <c r="A70" s="40">
        <v>38247</v>
      </c>
      <c r="B70" s="1">
        <f t="shared" si="1"/>
        <v>9</v>
      </c>
      <c r="C70" s="1">
        <f t="shared" si="2"/>
        <v>2004</v>
      </c>
      <c r="D70">
        <v>30.574999999999999</v>
      </c>
      <c r="E70">
        <v>30.62</v>
      </c>
      <c r="F70">
        <v>30.594999999999999</v>
      </c>
      <c r="G70">
        <v>30.745000000000001</v>
      </c>
      <c r="H70">
        <v>30.82</v>
      </c>
      <c r="I70">
        <v>30.785</v>
      </c>
      <c r="J70">
        <v>30.93</v>
      </c>
      <c r="K70">
        <v>31.02</v>
      </c>
      <c r="L70">
        <v>30.965</v>
      </c>
      <c r="M70">
        <v>30.83</v>
      </c>
      <c r="N70">
        <v>30.734999999999999</v>
      </c>
      <c r="O70">
        <v>30.645</v>
      </c>
      <c r="P70">
        <v>30.53</v>
      </c>
      <c r="Q70" s="7">
        <f t="shared" si="3"/>
        <v>30.810000000000002</v>
      </c>
      <c r="R70" s="7">
        <f t="shared" si="0"/>
        <v>30.788499999999999</v>
      </c>
      <c r="S70" s="7">
        <f t="shared" si="4"/>
        <v>30.812222222222221</v>
      </c>
      <c r="T70" s="7">
        <f t="shared" si="5"/>
        <v>30.83625</v>
      </c>
      <c r="U70" s="7">
        <f t="shared" si="6"/>
        <v>30.753461538461536</v>
      </c>
      <c r="V70" s="7">
        <v>-0.63513888888888914</v>
      </c>
      <c r="W70">
        <v>487.05656773590084</v>
      </c>
      <c r="X70" s="54">
        <v>7</v>
      </c>
      <c r="Y70">
        <v>181.94430553046999</v>
      </c>
      <c r="Z70">
        <v>133.71830343322551</v>
      </c>
      <c r="AA70">
        <v>72.908879430397263</v>
      </c>
      <c r="AB70">
        <v>27.28194943793493</v>
      </c>
      <c r="AC70">
        <v>12.690698713722872</v>
      </c>
      <c r="AD70">
        <v>8.7712057526200091</v>
      </c>
      <c r="AE70">
        <v>7.5931376486024247</v>
      </c>
      <c r="AF70">
        <v>7.3603534490094304</v>
      </c>
      <c r="AG70">
        <v>5.9430706426476636</v>
      </c>
      <c r="AH70">
        <v>6.7751776986513512</v>
      </c>
      <c r="AI70">
        <v>7.6960256926214274</v>
      </c>
      <c r="AJ70">
        <v>6.224726663149684</v>
      </c>
      <c r="AK70">
        <v>4.3573086642047789</v>
      </c>
      <c r="AL70">
        <v>2.4333022410494221</v>
      </c>
      <c r="AM70">
        <v>1.3581221810508401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f t="shared" si="18"/>
        <v>5.2091817651566377</v>
      </c>
      <c r="AV70">
        <f t="shared" si="19"/>
        <v>4.9031859571340313</v>
      </c>
      <c r="AW70">
        <f t="shared" si="17"/>
        <v>4.3028329754100083</v>
      </c>
      <c r="AX70">
        <f t="shared" si="17"/>
        <v>3.3422237721014723</v>
      </c>
      <c r="AY70">
        <f t="shared" si="17"/>
        <v>2.6167166762538208</v>
      </c>
      <c r="AZ70">
        <f t="shared" si="17"/>
        <v>2.2794398722187537</v>
      </c>
      <c r="BA70">
        <f t="shared" si="17"/>
        <v>2.1509639368927016</v>
      </c>
      <c r="BB70">
        <f t="shared" si="16"/>
        <v>2.1235007047925407</v>
      </c>
      <c r="BC70">
        <f t="shared" si="16"/>
        <v>1.9377441323769671</v>
      </c>
      <c r="BD70">
        <f t="shared" si="16"/>
        <v>2.05093631293613</v>
      </c>
      <c r="BE70">
        <f t="shared" si="16"/>
        <v>2.1628661043478266</v>
      </c>
      <c r="BF70">
        <f t="shared" si="16"/>
        <v>1.9775094011928351</v>
      </c>
      <c r="BG70">
        <f t="shared" si="16"/>
        <v>1.678461734093649</v>
      </c>
      <c r="BH70">
        <f t="shared" si="16"/>
        <v>1.2335225505214518</v>
      </c>
      <c r="BI70">
        <f t="shared" si="16"/>
        <v>0.85786561631598945</v>
      </c>
      <c r="BJ70">
        <f t="shared" si="16"/>
        <v>0</v>
      </c>
      <c r="BK70">
        <f t="shared" si="15"/>
        <v>0</v>
      </c>
      <c r="BL70">
        <f t="shared" si="15"/>
        <v>0</v>
      </c>
      <c r="BM70">
        <f t="shared" si="15"/>
        <v>0</v>
      </c>
      <c r="BN70">
        <f t="shared" si="15"/>
        <v>0</v>
      </c>
      <c r="BO70">
        <f t="shared" si="15"/>
        <v>0</v>
      </c>
      <c r="BP70">
        <f t="shared" si="15"/>
        <v>0</v>
      </c>
      <c r="BQ70">
        <f t="shared" si="12"/>
        <v>3.163514520738707</v>
      </c>
      <c r="BR70">
        <v>5.6249830994483272</v>
      </c>
      <c r="BS70">
        <v>3.0771246878600182</v>
      </c>
      <c r="BT70">
        <v>2.0529192785349459</v>
      </c>
      <c r="BU70">
        <v>5.7114888283771297</v>
      </c>
      <c r="BV70">
        <v>5.6491248472656048</v>
      </c>
      <c r="BW70">
        <v>27.421666666666667</v>
      </c>
      <c r="CI70"/>
      <c r="CJ70">
        <v>195.072</v>
      </c>
      <c r="CK70">
        <v>770.89</v>
      </c>
      <c r="CL70">
        <v>1819.1479999999999</v>
      </c>
      <c r="CM70">
        <v>2592.5779999999995</v>
      </c>
      <c r="CN70">
        <f t="shared" si="20"/>
        <v>6332.4739999999993</v>
      </c>
      <c r="CO70" s="8">
        <v>4.2311010100709892</v>
      </c>
      <c r="CP70" s="8">
        <v>3.0048642402991299</v>
      </c>
      <c r="CQ70" s="8">
        <v>3.2095177006290192</v>
      </c>
      <c r="CR70" s="48">
        <v>30.303888888888892</v>
      </c>
      <c r="CS70" s="7">
        <v>29.977777777777778</v>
      </c>
      <c r="CT70" s="7">
        <v>30.703888888888894</v>
      </c>
      <c r="CU70" s="7">
        <v>-0.96274999999999267</v>
      </c>
      <c r="CV70" s="7">
        <v>-0.82448532948532716</v>
      </c>
      <c r="CW70" s="7">
        <v>-0.56488131313130907</v>
      </c>
    </row>
    <row r="71" spans="1:101">
      <c r="A71" s="44">
        <v>38279</v>
      </c>
      <c r="B71" s="1">
        <f t="shared" si="1"/>
        <v>10</v>
      </c>
      <c r="C71" s="1">
        <f t="shared" si="2"/>
        <v>2004</v>
      </c>
      <c r="D71">
        <v>29.835000000000001</v>
      </c>
      <c r="E71">
        <v>29.66</v>
      </c>
      <c r="F71">
        <v>29.655000000000001</v>
      </c>
      <c r="G71">
        <v>29.725000000000001</v>
      </c>
      <c r="H71">
        <v>29.79</v>
      </c>
      <c r="I71">
        <v>29.895</v>
      </c>
      <c r="J71">
        <v>30.135000000000002</v>
      </c>
      <c r="K71">
        <v>30.28</v>
      </c>
      <c r="L71">
        <v>30.45</v>
      </c>
      <c r="M71">
        <v>30.545000000000002</v>
      </c>
      <c r="N71">
        <v>30.39</v>
      </c>
      <c r="O71">
        <v>30.355</v>
      </c>
      <c r="P71">
        <v>30.234999999999999</v>
      </c>
      <c r="Q71" s="7">
        <f t="shared" si="3"/>
        <v>29.948749999999997</v>
      </c>
      <c r="R71" s="7">
        <f t="shared" si="0"/>
        <v>29.997000000000003</v>
      </c>
      <c r="S71" s="7">
        <f t="shared" si="4"/>
        <v>30.015000000000001</v>
      </c>
      <c r="T71" s="7">
        <f t="shared" si="5"/>
        <v>30.059374999999996</v>
      </c>
      <c r="U71" s="7">
        <f t="shared" si="6"/>
        <v>30.073076923076925</v>
      </c>
      <c r="V71" s="7">
        <v>-1.41</v>
      </c>
      <c r="W71">
        <v>427.5821338227567</v>
      </c>
      <c r="X71" s="54">
        <v>7</v>
      </c>
      <c r="Y71">
        <v>178.8194205050273</v>
      </c>
      <c r="Z71">
        <v>105.36764587986102</v>
      </c>
      <c r="AA71">
        <v>62.586797176759561</v>
      </c>
      <c r="AB71">
        <v>19.579594776816279</v>
      </c>
      <c r="AC71">
        <v>11.091331145248528</v>
      </c>
      <c r="AD71">
        <v>9.2805015705140761</v>
      </c>
      <c r="AE71">
        <v>5.0929581789406519</v>
      </c>
      <c r="AF71">
        <v>5.5456655726242641</v>
      </c>
      <c r="AG71">
        <v>5.998372966307878</v>
      </c>
      <c r="AH71">
        <v>6.1115498147287806</v>
      </c>
      <c r="AI71">
        <v>7.8092025410423318</v>
      </c>
      <c r="AJ71">
        <v>5.0929581789406502</v>
      </c>
      <c r="AK71">
        <v>2.7162443621016807</v>
      </c>
      <c r="AL71">
        <v>1.8108295747344538</v>
      </c>
      <c r="AM71">
        <v>0.56588424210451671</v>
      </c>
      <c r="AN71">
        <v>0.11317684842090335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f t="shared" si="18"/>
        <v>5.1919531279122797</v>
      </c>
      <c r="AV71">
        <f t="shared" si="19"/>
        <v>4.6669014505893287</v>
      </c>
      <c r="AW71">
        <f t="shared" si="17"/>
        <v>4.152405857235582</v>
      </c>
      <c r="AX71">
        <f t="shared" si="17"/>
        <v>3.0243000400670685</v>
      </c>
      <c r="AY71">
        <f t="shared" si="17"/>
        <v>2.4924887615640352</v>
      </c>
      <c r="AZ71">
        <f t="shared" si="17"/>
        <v>2.3302490497428199</v>
      </c>
      <c r="BA71">
        <f t="shared" si="17"/>
        <v>1.8071337074549549</v>
      </c>
      <c r="BB71">
        <f t="shared" si="16"/>
        <v>1.8788030859600191</v>
      </c>
      <c r="BC71">
        <f t="shared" si="16"/>
        <v>1.9456776886538989</v>
      </c>
      <c r="BD71">
        <f t="shared" si="16"/>
        <v>1.961720196816771</v>
      </c>
      <c r="BE71">
        <f t="shared" si="16"/>
        <v>2.175796918375803</v>
      </c>
      <c r="BF71">
        <f t="shared" si="16"/>
        <v>1.8071337074549547</v>
      </c>
      <c r="BG71">
        <f t="shared" si="16"/>
        <v>1.3127135782356272</v>
      </c>
      <c r="BH71">
        <f t="shared" si="16"/>
        <v>1.033479662101547</v>
      </c>
      <c r="BI71">
        <f t="shared" si="16"/>
        <v>0.44845067536294375</v>
      </c>
      <c r="BJ71">
        <f t="shared" si="16"/>
        <v>0.10721795313111006</v>
      </c>
      <c r="BK71">
        <f t="shared" si="15"/>
        <v>0</v>
      </c>
      <c r="BL71">
        <f t="shared" si="15"/>
        <v>0</v>
      </c>
      <c r="BM71">
        <f t="shared" si="15"/>
        <v>0</v>
      </c>
      <c r="BN71">
        <f t="shared" si="15"/>
        <v>0</v>
      </c>
      <c r="BO71">
        <f t="shared" si="15"/>
        <v>0</v>
      </c>
      <c r="BP71">
        <f t="shared" si="15"/>
        <v>0</v>
      </c>
      <c r="BQ71">
        <f t="shared" si="12"/>
        <v>3.1293142149620139</v>
      </c>
      <c r="BR71">
        <v>5.4185102396215878</v>
      </c>
      <c r="BS71">
        <v>2.9964175654234584</v>
      </c>
      <c r="BT71">
        <v>1.7096585501519397</v>
      </c>
      <c r="BU71">
        <v>5.5104922702426071</v>
      </c>
      <c r="BV71">
        <v>5.4452466795928078</v>
      </c>
      <c r="BW71">
        <v>27.645</v>
      </c>
      <c r="CI71"/>
      <c r="CJ71">
        <v>201.16800000000001</v>
      </c>
      <c r="CK71">
        <v>496.31600000000003</v>
      </c>
      <c r="CL71">
        <v>1935.7340000000002</v>
      </c>
      <c r="CM71">
        <v>2615.4379999999996</v>
      </c>
      <c r="CN71">
        <f t="shared" si="20"/>
        <v>6309.6139999999987</v>
      </c>
      <c r="CO71" s="8">
        <v>5.2091817651566377</v>
      </c>
      <c r="CP71" s="8">
        <v>4.2311010100709892</v>
      </c>
      <c r="CQ71" s="8">
        <v>3.0048642402991299</v>
      </c>
      <c r="CR71" s="48">
        <v>30.812222222222221</v>
      </c>
      <c r="CS71" s="7">
        <v>30.303888888888892</v>
      </c>
      <c r="CT71" s="7">
        <v>29.977777777777778</v>
      </c>
      <c r="CU71" s="7">
        <v>-0.63513888888888914</v>
      </c>
      <c r="CV71" s="7">
        <v>-0.96274999999999267</v>
      </c>
      <c r="CW71" s="7">
        <v>-0.82448532948532716</v>
      </c>
    </row>
    <row r="72" spans="1:101">
      <c r="A72" s="43">
        <v>38303</v>
      </c>
      <c r="B72" s="1">
        <f t="shared" si="1"/>
        <v>11</v>
      </c>
      <c r="C72" s="1">
        <f t="shared" si="2"/>
        <v>2004</v>
      </c>
      <c r="D72">
        <v>30.225000000000001</v>
      </c>
      <c r="E72">
        <v>31.25</v>
      </c>
      <c r="F72">
        <v>31.46</v>
      </c>
      <c r="G72">
        <v>31.5</v>
      </c>
      <c r="H72">
        <v>31.27</v>
      </c>
      <c r="I72">
        <v>31.305</v>
      </c>
      <c r="J72">
        <v>31.39</v>
      </c>
      <c r="K72">
        <v>31.475000000000001</v>
      </c>
      <c r="L72">
        <v>31.335000000000001</v>
      </c>
      <c r="M72">
        <v>31.135000000000002</v>
      </c>
      <c r="N72">
        <v>31.004999999999999</v>
      </c>
      <c r="O72">
        <v>30.844999999999999</v>
      </c>
      <c r="P72">
        <v>30.785</v>
      </c>
      <c r="Q72" s="7">
        <f t="shared" si="3"/>
        <v>31.373125000000002</v>
      </c>
      <c r="R72" s="7">
        <f t="shared" ref="R72:R135" si="21">AVERAGE(D72:M72)</f>
        <v>31.234500000000004</v>
      </c>
      <c r="S72" s="7">
        <f t="shared" si="4"/>
        <v>31.346666666666668</v>
      </c>
      <c r="T72" s="7">
        <f t="shared" si="5"/>
        <v>31.358750000000001</v>
      </c>
      <c r="U72" s="7">
        <f t="shared" si="6"/>
        <v>31.152307692307698</v>
      </c>
      <c r="V72" s="7">
        <v>-0.20472222222222314</v>
      </c>
      <c r="W72" s="8">
        <v>311.91539460442493</v>
      </c>
      <c r="X72" s="54">
        <v>7</v>
      </c>
      <c r="Y72">
        <v>109.78154296827624</v>
      </c>
      <c r="Z72">
        <v>110.80013460406438</v>
      </c>
      <c r="AA72">
        <v>29.652334286276677</v>
      </c>
      <c r="AB72">
        <v>13.920752355771111</v>
      </c>
      <c r="AC72">
        <v>8.6014404799886535</v>
      </c>
      <c r="AD72">
        <v>5.3193118757824571</v>
      </c>
      <c r="AE72">
        <v>4.7534276336779406</v>
      </c>
      <c r="AF72">
        <v>3.7348359978898102</v>
      </c>
      <c r="AG72">
        <v>4.1875433915734241</v>
      </c>
      <c r="AH72">
        <v>4.4138970884152311</v>
      </c>
      <c r="AI72">
        <v>3.7348359978898102</v>
      </c>
      <c r="AJ72">
        <v>5.3193118757824571</v>
      </c>
      <c r="AK72">
        <v>4.0743665431525207</v>
      </c>
      <c r="AL72">
        <v>2.1503601199971634</v>
      </c>
      <c r="AM72">
        <v>0.79223793894632344</v>
      </c>
      <c r="AN72">
        <v>0.4527073936836134</v>
      </c>
      <c r="AO72">
        <v>0.2263536968418067</v>
      </c>
      <c r="AP72">
        <v>0</v>
      </c>
      <c r="AQ72">
        <v>0</v>
      </c>
      <c r="AR72">
        <v>0</v>
      </c>
      <c r="AS72">
        <v>0</v>
      </c>
      <c r="AT72">
        <v>0</v>
      </c>
      <c r="AU72">
        <f t="shared" si="18"/>
        <v>4.707560180728545</v>
      </c>
      <c r="AV72">
        <f t="shared" si="19"/>
        <v>4.7167127646922271</v>
      </c>
      <c r="AW72">
        <f t="shared" si="17"/>
        <v>3.42270881890399</v>
      </c>
      <c r="AX72">
        <f t="shared" si="17"/>
        <v>2.7027530194942879</v>
      </c>
      <c r="AY72">
        <f t="shared" si="17"/>
        <v>2.2619131372162338</v>
      </c>
      <c r="AZ72">
        <f t="shared" si="17"/>
        <v>1.8436103218166953</v>
      </c>
      <c r="BA72">
        <f t="shared" si="17"/>
        <v>1.7497957874110073</v>
      </c>
      <c r="BB72">
        <f t="shared" si="16"/>
        <v>1.554947089900881</v>
      </c>
      <c r="BC72">
        <f t="shared" si="16"/>
        <v>1.6462602501624934</v>
      </c>
      <c r="BD72">
        <f t="shared" si="16"/>
        <v>1.6889691825916524</v>
      </c>
      <c r="BE72">
        <f t="shared" si="16"/>
        <v>1.554947089900881</v>
      </c>
      <c r="BF72">
        <f t="shared" si="16"/>
        <v>1.8436103218166953</v>
      </c>
      <c r="BG72">
        <f t="shared" si="16"/>
        <v>1.6242016980540539</v>
      </c>
      <c r="BH72">
        <f t="shared" si="16"/>
        <v>1.1475167701116964</v>
      </c>
      <c r="BI72">
        <f t="shared" si="16"/>
        <v>0.58346508416833121</v>
      </c>
      <c r="BJ72">
        <f t="shared" si="16"/>
        <v>0.37342898349868192</v>
      </c>
      <c r="BK72">
        <f t="shared" si="15"/>
        <v>0.20404529251520054</v>
      </c>
      <c r="BL72">
        <f t="shared" si="15"/>
        <v>0</v>
      </c>
      <c r="BM72">
        <f t="shared" si="15"/>
        <v>0</v>
      </c>
      <c r="BN72">
        <f t="shared" si="15"/>
        <v>0</v>
      </c>
      <c r="BO72">
        <f t="shared" si="15"/>
        <v>0</v>
      </c>
      <c r="BP72">
        <f t="shared" si="15"/>
        <v>0</v>
      </c>
      <c r="BQ72">
        <f t="shared" si="12"/>
        <v>3.0279699234504043</v>
      </c>
      <c r="BR72">
        <v>5.0333696642260453</v>
      </c>
      <c r="BS72">
        <v>2.7580826865361847</v>
      </c>
      <c r="BT72">
        <v>2.1162442765644958</v>
      </c>
      <c r="BU72">
        <v>5.153131010365315</v>
      </c>
      <c r="BV72">
        <v>5.0670908501254353</v>
      </c>
      <c r="BW72">
        <v>27.972222222222218</v>
      </c>
      <c r="CI72"/>
      <c r="CJ72">
        <v>218.18600000000001</v>
      </c>
      <c r="CK72">
        <v>614.42599999999993</v>
      </c>
      <c r="CL72">
        <v>1716.7860000000001</v>
      </c>
      <c r="CM72">
        <v>2403.348</v>
      </c>
      <c r="CN72">
        <f t="shared" si="20"/>
        <v>6082.7919999999986</v>
      </c>
      <c r="CO72" s="8">
        <v>5.1919531279122797</v>
      </c>
      <c r="CP72" s="8">
        <v>5.2091817651566377</v>
      </c>
      <c r="CQ72" s="8">
        <v>4.2311010100709892</v>
      </c>
      <c r="CR72" s="48">
        <v>30.015000000000001</v>
      </c>
      <c r="CS72" s="7">
        <v>30.812222222222221</v>
      </c>
      <c r="CT72" s="7">
        <v>30.303888888888892</v>
      </c>
      <c r="CU72" s="7">
        <v>-1.41</v>
      </c>
      <c r="CV72" s="7">
        <v>-0.63513888888888914</v>
      </c>
      <c r="CW72" s="7">
        <v>-0.96274999999999267</v>
      </c>
    </row>
    <row r="73" spans="1:101" s="8" customFormat="1">
      <c r="A73" s="49">
        <v>38323</v>
      </c>
      <c r="B73" s="47">
        <f t="shared" ref="B73:B136" si="22">MONTH(A73)</f>
        <v>12</v>
      </c>
      <c r="C73" s="47">
        <f t="shared" ref="C73:C136" si="23">YEAR(A73)</f>
        <v>2004</v>
      </c>
      <c r="D73" s="8">
        <v>30.954999999999998</v>
      </c>
      <c r="E73" s="8">
        <v>30.815000000000001</v>
      </c>
      <c r="F73" s="8">
        <v>30.824999999999999</v>
      </c>
      <c r="G73" s="8">
        <v>31.004999999999999</v>
      </c>
      <c r="H73" s="8">
        <v>31.1</v>
      </c>
      <c r="I73" s="8">
        <v>31.135000000000002</v>
      </c>
      <c r="J73" s="8">
        <v>31.295000000000002</v>
      </c>
      <c r="K73" s="8">
        <v>31.28</v>
      </c>
      <c r="L73" s="8">
        <v>31.145</v>
      </c>
      <c r="M73" s="8">
        <v>31.06</v>
      </c>
      <c r="N73" s="8">
        <v>30.975000000000001</v>
      </c>
      <c r="O73" s="8">
        <v>30.864999999999998</v>
      </c>
      <c r="P73" s="8">
        <v>30.745000000000001</v>
      </c>
      <c r="Q73" s="48">
        <f t="shared" ref="Q73:Q136" si="24">AVERAGE(E73:L73)</f>
        <v>31.075000000000003</v>
      </c>
      <c r="R73" s="48">
        <f t="shared" si="21"/>
        <v>31.061500000000002</v>
      </c>
      <c r="S73" s="48">
        <f t="shared" ref="S73:S136" si="25">AVERAGE(E73:M73)</f>
        <v>31.073333333333338</v>
      </c>
      <c r="T73" s="48">
        <f t="shared" ref="T73:T136" si="26">AVERAGE(F73:M73)</f>
        <v>31.105625000000003</v>
      </c>
      <c r="U73" s="48">
        <f t="shared" ref="U73:U136" si="27">AVERAGE(D73:P73)</f>
        <v>31.015384615384619</v>
      </c>
      <c r="V73" s="48">
        <v>-0.19543686868686549</v>
      </c>
      <c r="W73" s="8">
        <v>365.67439766578264</v>
      </c>
      <c r="X73" s="54">
        <v>7</v>
      </c>
      <c r="Y73" s="8">
        <v>60.096906511499682</v>
      </c>
      <c r="Z73" s="8">
        <v>198.28583843342267</v>
      </c>
      <c r="AA73" s="8">
        <v>38.8762474325803</v>
      </c>
      <c r="AB73" s="8">
        <v>17.655588353660924</v>
      </c>
      <c r="AC73" s="8">
        <v>9.3370899947245256</v>
      </c>
      <c r="AD73" s="8">
        <v>6.1115498147287806</v>
      </c>
      <c r="AE73" s="8">
        <v>6.2813150873601362</v>
      </c>
      <c r="AF73" s="8">
        <v>5.772019269466071</v>
      </c>
      <c r="AG73" s="8">
        <v>4.0743665431525198</v>
      </c>
      <c r="AH73" s="8">
        <v>5.0929581789406502</v>
      </c>
      <c r="AI73" s="8">
        <v>3.5650707252584555</v>
      </c>
      <c r="AJ73" s="8">
        <v>3.5650707252584555</v>
      </c>
      <c r="AK73" s="8">
        <v>4.0743665431525207</v>
      </c>
      <c r="AL73" s="8">
        <v>1.6976527263135504</v>
      </c>
      <c r="AM73" s="8">
        <v>1.0185916357881302</v>
      </c>
      <c r="AN73" s="8">
        <v>0</v>
      </c>
      <c r="AO73" s="8">
        <v>0.16976527263135502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f t="shared" si="18"/>
        <v>4.112461234969456</v>
      </c>
      <c r="AV73" s="8">
        <f t="shared" si="19"/>
        <v>5.2947401681633695</v>
      </c>
      <c r="AW73" s="8">
        <f t="shared" si="17"/>
        <v>3.6857808441913691</v>
      </c>
      <c r="AX73" s="8">
        <f t="shared" si="17"/>
        <v>2.9261457448335704</v>
      </c>
      <c r="AY73" s="8">
        <f t="shared" si="17"/>
        <v>2.3357383976260864</v>
      </c>
      <c r="AZ73" s="8">
        <f t="shared" si="17"/>
        <v>1.961720196816771</v>
      </c>
      <c r="BA73" s="8">
        <f t="shared" si="17"/>
        <v>1.9853114897626063</v>
      </c>
      <c r="BB73" s="8">
        <f t="shared" si="16"/>
        <v>1.9127993097284577</v>
      </c>
      <c r="BC73" s="8">
        <f t="shared" si="16"/>
        <v>1.6242016980540537</v>
      </c>
      <c r="BD73" s="8">
        <f t="shared" si="16"/>
        <v>1.8071337074549547</v>
      </c>
      <c r="BE73" s="8">
        <f t="shared" si="16"/>
        <v>1.5184340068641475</v>
      </c>
      <c r="BF73" s="8">
        <f t="shared" si="16"/>
        <v>1.5184340068641475</v>
      </c>
      <c r="BG73" s="8">
        <f t="shared" si="16"/>
        <v>1.6242016980540539</v>
      </c>
      <c r="BH73" s="8">
        <f t="shared" si="16"/>
        <v>0.99238203427256433</v>
      </c>
      <c r="BI73" s="8">
        <f t="shared" si="16"/>
        <v>0.70240005824331042</v>
      </c>
      <c r="BJ73" s="8">
        <f t="shared" si="16"/>
        <v>0</v>
      </c>
      <c r="BK73" s="8">
        <f t="shared" si="15"/>
        <v>0.1568031069998404</v>
      </c>
      <c r="BL73" s="8">
        <f t="shared" si="15"/>
        <v>0</v>
      </c>
      <c r="BM73" s="8">
        <f t="shared" si="15"/>
        <v>0</v>
      </c>
      <c r="BN73" s="8">
        <f t="shared" si="15"/>
        <v>0</v>
      </c>
      <c r="BO73" s="8">
        <f t="shared" si="15"/>
        <v>0</v>
      </c>
      <c r="BP73" s="8">
        <f t="shared" si="15"/>
        <v>0</v>
      </c>
      <c r="BQ73" s="8">
        <f t="shared" si="12"/>
        <v>3.0594854826616773</v>
      </c>
      <c r="BR73" s="8">
        <v>5.6608541485467194</v>
      </c>
      <c r="BS73" s="8">
        <v>2.581965272104084</v>
      </c>
      <c r="BT73" s="8">
        <v>1.9127993097284577</v>
      </c>
      <c r="BU73" s="8">
        <v>5.7160123212852385</v>
      </c>
      <c r="BV73" s="8">
        <v>5.678420129297356</v>
      </c>
      <c r="BW73" s="8">
        <v>28.304444444444442</v>
      </c>
      <c r="CI73"/>
      <c r="CJ73" s="8">
        <v>164.33800000000002</v>
      </c>
      <c r="CK73" s="8">
        <v>583.69200000000012</v>
      </c>
      <c r="CL73" s="8">
        <v>1354.5820000000001</v>
      </c>
      <c r="CM73" s="8">
        <v>2402.84</v>
      </c>
      <c r="CN73" s="8">
        <f t="shared" si="20"/>
        <v>5894.0699999999988</v>
      </c>
      <c r="CO73" s="8">
        <v>4.707560180728545</v>
      </c>
      <c r="CP73" s="8">
        <v>5.1919531279122797</v>
      </c>
      <c r="CQ73" s="8">
        <v>5.2091817651566377</v>
      </c>
      <c r="CR73" s="48">
        <v>31.346666666666668</v>
      </c>
      <c r="CS73" s="48">
        <v>30.015000000000001</v>
      </c>
      <c r="CT73" s="48">
        <v>30.812222222222221</v>
      </c>
      <c r="CU73" s="48">
        <v>-0.20472222222222314</v>
      </c>
      <c r="CV73" s="48">
        <v>-1.41</v>
      </c>
      <c r="CW73" s="48">
        <v>-0.63513888888888914</v>
      </c>
    </row>
    <row r="74" spans="1:101">
      <c r="A74" s="44">
        <v>38370</v>
      </c>
      <c r="B74" s="1">
        <f t="shared" si="22"/>
        <v>1</v>
      </c>
      <c r="C74" s="1">
        <f t="shared" si="23"/>
        <v>2005</v>
      </c>
      <c r="D74">
        <v>29.74</v>
      </c>
      <c r="E74">
        <v>29.725000000000001</v>
      </c>
      <c r="F74">
        <v>29.625</v>
      </c>
      <c r="G74">
        <v>29.605</v>
      </c>
      <c r="H74">
        <v>29.63</v>
      </c>
      <c r="I74">
        <v>29.795000000000002</v>
      </c>
      <c r="J74">
        <v>30.274999999999999</v>
      </c>
      <c r="K74">
        <v>30.24</v>
      </c>
      <c r="L74">
        <v>30.23</v>
      </c>
      <c r="M74">
        <v>30.24</v>
      </c>
      <c r="N74">
        <v>30.184999999999999</v>
      </c>
      <c r="O74">
        <v>30.114999999999998</v>
      </c>
      <c r="P74">
        <v>30.05</v>
      </c>
      <c r="Q74" s="7">
        <f t="shared" si="24"/>
        <v>29.890625</v>
      </c>
      <c r="R74" s="7">
        <f t="shared" si="21"/>
        <v>29.910500000000003</v>
      </c>
      <c r="S74" s="7">
        <f t="shared" si="25"/>
        <v>29.929444444444446</v>
      </c>
      <c r="T74" s="7">
        <f t="shared" si="26"/>
        <v>29.955000000000002</v>
      </c>
      <c r="U74" s="7">
        <f t="shared" si="27"/>
        <v>29.958076923076927</v>
      </c>
      <c r="V74" s="7">
        <v>-0.87281866281865916</v>
      </c>
      <c r="W74">
        <v>615.90840981033398</v>
      </c>
      <c r="X74" s="54">
        <v>7</v>
      </c>
      <c r="Y74">
        <v>21.560189624182087</v>
      </c>
      <c r="Z74">
        <v>422.37599830681131</v>
      </c>
      <c r="AA74">
        <v>87.42911540514784</v>
      </c>
      <c r="AB74">
        <v>28.01126998417358</v>
      </c>
      <c r="AC74">
        <v>14.599813446296531</v>
      </c>
      <c r="AD74">
        <v>11.034742721038079</v>
      </c>
      <c r="AE74">
        <v>5.6022539968347154</v>
      </c>
      <c r="AF74">
        <v>5.2627234515720058</v>
      </c>
      <c r="AG74">
        <v>4.5836623610465859</v>
      </c>
      <c r="AH74">
        <v>3.9046012705211655</v>
      </c>
      <c r="AI74">
        <v>2.8860096347330355</v>
      </c>
      <c r="AJ74">
        <v>3.3953054526271007</v>
      </c>
      <c r="AK74">
        <v>2.5464790894703255</v>
      </c>
      <c r="AL74">
        <v>2.2069485442076155</v>
      </c>
      <c r="AM74">
        <v>0.16976527263135502</v>
      </c>
      <c r="AN74">
        <v>0.33953054526271004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f t="shared" si="18"/>
        <v>3.1161868319217536</v>
      </c>
      <c r="AV74">
        <f t="shared" si="19"/>
        <v>6.0482606691081378</v>
      </c>
      <c r="AW74">
        <f t="shared" si="17"/>
        <v>4.4822012752033098</v>
      </c>
      <c r="AX74">
        <f t="shared" si="17"/>
        <v>3.3676843746371405</v>
      </c>
      <c r="AY74">
        <f t="shared" si="17"/>
        <v>2.7472589556132521</v>
      </c>
      <c r="AZ74">
        <f t="shared" si="17"/>
        <v>2.4877976934442616</v>
      </c>
      <c r="BA74">
        <f t="shared" si="17"/>
        <v>1.8874111054014446</v>
      </c>
      <c r="BB74">
        <f t="shared" si="16"/>
        <v>1.8346151466641769</v>
      </c>
      <c r="BC74">
        <f t="shared" si="16"/>
        <v>1.7198448982033436</v>
      </c>
      <c r="BD74">
        <f t="shared" si="16"/>
        <v>1.590173799299456</v>
      </c>
      <c r="BE74">
        <f t="shared" si="16"/>
        <v>1.3573828302967541</v>
      </c>
      <c r="BF74">
        <f t="shared" si="16"/>
        <v>1.4805370287510446</v>
      </c>
      <c r="BG74">
        <f t="shared" si="16"/>
        <v>1.2659553055395139</v>
      </c>
      <c r="BH74">
        <f t="shared" si="16"/>
        <v>1.165319875745259</v>
      </c>
      <c r="BI74">
        <f t="shared" si="16"/>
        <v>0.1568031069998404</v>
      </c>
      <c r="BJ74">
        <f t="shared" si="16"/>
        <v>0.2923192132234641</v>
      </c>
      <c r="BK74">
        <f t="shared" si="15"/>
        <v>0</v>
      </c>
      <c r="BL74">
        <f t="shared" si="15"/>
        <v>0</v>
      </c>
      <c r="BM74">
        <f t="shared" si="15"/>
        <v>0</v>
      </c>
      <c r="BN74">
        <f t="shared" si="15"/>
        <v>0</v>
      </c>
      <c r="BO74">
        <f t="shared" si="15"/>
        <v>0</v>
      </c>
      <c r="BP74">
        <f t="shared" si="15"/>
        <v>0</v>
      </c>
      <c r="BQ74">
        <f t="shared" si="12"/>
        <v>3.1462788865245614</v>
      </c>
      <c r="BR74">
        <v>6.3628549500553016</v>
      </c>
      <c r="BS74">
        <v>2.4146555189783867</v>
      </c>
      <c r="BT74">
        <v>1.7497957874110073</v>
      </c>
      <c r="BU74">
        <v>6.3845735910248127</v>
      </c>
      <c r="BV74">
        <v>6.3695656199967035</v>
      </c>
      <c r="BW74">
        <v>28.561111111111114</v>
      </c>
      <c r="CI74"/>
      <c r="CJ74">
        <v>289.30600000000004</v>
      </c>
      <c r="CK74">
        <v>671.83</v>
      </c>
      <c r="CL74">
        <v>1168.1460000000002</v>
      </c>
      <c r="CM74">
        <v>2607.5640000000003</v>
      </c>
      <c r="CN74">
        <f t="shared" si="20"/>
        <v>5547.6139999999996</v>
      </c>
      <c r="CO74" s="8">
        <v>4.112461234969456</v>
      </c>
      <c r="CP74" s="8">
        <v>4.707560180728545</v>
      </c>
      <c r="CQ74" s="8">
        <v>5.1919531279122797</v>
      </c>
      <c r="CR74" s="48">
        <v>31.073333333333338</v>
      </c>
      <c r="CS74" s="7">
        <v>31.346666666666668</v>
      </c>
      <c r="CT74" s="7">
        <v>30.015000000000001</v>
      </c>
      <c r="CU74" s="7">
        <v>-0.19543686868686549</v>
      </c>
      <c r="CV74" s="7">
        <v>-0.20472222222222314</v>
      </c>
      <c r="CW74" s="7">
        <v>-1.41</v>
      </c>
    </row>
    <row r="75" spans="1:101">
      <c r="A75" s="43">
        <v>38399</v>
      </c>
      <c r="B75" s="1">
        <f t="shared" si="22"/>
        <v>2</v>
      </c>
      <c r="C75" s="1">
        <f t="shared" si="23"/>
        <v>2005</v>
      </c>
      <c r="D75">
        <v>29.475000000000001</v>
      </c>
      <c r="E75">
        <v>29.39</v>
      </c>
      <c r="F75">
        <v>29.34</v>
      </c>
      <c r="G75">
        <v>29.335000000000001</v>
      </c>
      <c r="H75">
        <v>29.335000000000001</v>
      </c>
      <c r="I75">
        <v>29.38</v>
      </c>
      <c r="J75">
        <v>29.46</v>
      </c>
      <c r="K75">
        <v>29.49</v>
      </c>
      <c r="L75">
        <v>29.45</v>
      </c>
      <c r="M75">
        <v>29.47</v>
      </c>
      <c r="N75">
        <v>29.42</v>
      </c>
      <c r="O75">
        <v>29.364999999999998</v>
      </c>
      <c r="P75">
        <v>29.39</v>
      </c>
      <c r="Q75" s="7">
        <f t="shared" si="24"/>
        <v>29.397500000000001</v>
      </c>
      <c r="R75" s="7">
        <f t="shared" si="21"/>
        <v>29.412500000000001</v>
      </c>
      <c r="S75" s="7">
        <f t="shared" si="25"/>
        <v>29.405555555555551</v>
      </c>
      <c r="T75" s="7">
        <f t="shared" si="26"/>
        <v>29.407499999999999</v>
      </c>
      <c r="U75" s="7">
        <f t="shared" si="27"/>
        <v>29.407692307692308</v>
      </c>
      <c r="V75" s="7">
        <v>-1.1757474747474852</v>
      </c>
      <c r="W75">
        <v>559.7161045051464</v>
      </c>
      <c r="X75" s="54">
        <v>7</v>
      </c>
      <c r="Y75">
        <v>29.539157437855774</v>
      </c>
      <c r="Z75">
        <v>255.32697003755797</v>
      </c>
      <c r="AA75">
        <v>165.52114081557113</v>
      </c>
      <c r="AB75">
        <v>36.839064161004046</v>
      </c>
      <c r="AC75">
        <v>16.127700899978727</v>
      </c>
      <c r="AD75">
        <v>12.562630174720272</v>
      </c>
      <c r="AE75">
        <v>7.9789678136736866</v>
      </c>
      <c r="AF75">
        <v>7.6394372684109761</v>
      </c>
      <c r="AG75">
        <v>6.2813150873601362</v>
      </c>
      <c r="AH75">
        <v>5.2627234515720058</v>
      </c>
      <c r="AI75">
        <v>7.130141450516911</v>
      </c>
      <c r="AJ75">
        <v>4.7534276336779406</v>
      </c>
      <c r="AK75">
        <v>2.7162443621016803</v>
      </c>
      <c r="AL75">
        <v>1.3581221810508401</v>
      </c>
      <c r="AM75">
        <v>0.33953054526271004</v>
      </c>
      <c r="AN75">
        <v>0.33953054526271004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f t="shared" si="18"/>
        <v>3.4190097106036141</v>
      </c>
      <c r="AV75">
        <f t="shared" si="19"/>
        <v>5.5464538562285925</v>
      </c>
      <c r="AW75">
        <f t="shared" si="17"/>
        <v>5.1151222732255457</v>
      </c>
      <c r="AX75">
        <f t="shared" si="17"/>
        <v>3.6333420124033267</v>
      </c>
      <c r="AY75">
        <f t="shared" si="17"/>
        <v>2.840697088499383</v>
      </c>
      <c r="AZ75">
        <f t="shared" si="17"/>
        <v>2.6073182293906734</v>
      </c>
      <c r="BA75">
        <f t="shared" si="17"/>
        <v>2.1948849329096483</v>
      </c>
      <c r="BB75">
        <f t="shared" si="16"/>
        <v>2.1563374497238987</v>
      </c>
      <c r="BC75">
        <f t="shared" si="16"/>
        <v>1.9853114897626063</v>
      </c>
      <c r="BD75">
        <f t="shared" si="16"/>
        <v>1.8346151466641769</v>
      </c>
      <c r="BE75">
        <f t="shared" si="16"/>
        <v>2.0955783219959314</v>
      </c>
      <c r="BF75">
        <f t="shared" si="16"/>
        <v>1.7497957874110073</v>
      </c>
      <c r="BG75">
        <f t="shared" si="16"/>
        <v>1.3127135782356272</v>
      </c>
      <c r="BH75">
        <f t="shared" si="16"/>
        <v>0.85786561631598945</v>
      </c>
      <c r="BI75">
        <f t="shared" si="16"/>
        <v>0.2923192132234641</v>
      </c>
      <c r="BJ75">
        <f t="shared" si="16"/>
        <v>0.2923192132234641</v>
      </c>
      <c r="BK75">
        <f t="shared" si="15"/>
        <v>0</v>
      </c>
      <c r="BL75">
        <f t="shared" si="15"/>
        <v>0</v>
      </c>
      <c r="BM75">
        <f t="shared" si="15"/>
        <v>0</v>
      </c>
      <c r="BN75">
        <f t="shared" si="15"/>
        <v>0</v>
      </c>
      <c r="BO75">
        <f t="shared" si="15"/>
        <v>0</v>
      </c>
      <c r="BP75">
        <f t="shared" si="15"/>
        <v>0</v>
      </c>
      <c r="BQ75">
        <f t="shared" si="12"/>
        <v>3.1847787990687446</v>
      </c>
      <c r="BR75">
        <v>6.2329925171206577</v>
      </c>
      <c r="BS75">
        <v>2.8984662718434842</v>
      </c>
      <c r="BT75">
        <v>1.6242016980540539</v>
      </c>
      <c r="BU75">
        <v>6.2712525995265507</v>
      </c>
      <c r="BV75">
        <v>6.2432731998978728</v>
      </c>
      <c r="BW75">
        <v>28.598333333333333</v>
      </c>
      <c r="CI75"/>
      <c r="CJ75">
        <v>26.161999999999999</v>
      </c>
      <c r="CK75">
        <v>479.80600000000004</v>
      </c>
      <c r="CL75">
        <v>1094.232</v>
      </c>
      <c r="CM75">
        <v>2196.5920000000001</v>
      </c>
      <c r="CN75">
        <f t="shared" si="20"/>
        <v>5229.0979999999981</v>
      </c>
      <c r="CO75" s="8">
        <v>3.1161868319217536</v>
      </c>
      <c r="CP75" s="8">
        <v>4.112461234969456</v>
      </c>
      <c r="CQ75" s="8">
        <v>4.707560180728545</v>
      </c>
      <c r="CR75" s="48">
        <v>29.929444444444446</v>
      </c>
      <c r="CS75" s="7">
        <v>31.073333333333338</v>
      </c>
      <c r="CT75" s="7">
        <v>31.346666666666668</v>
      </c>
      <c r="CU75" s="7">
        <v>-0.87281866281865916</v>
      </c>
      <c r="CV75" s="7">
        <v>-0.19543686868686549</v>
      </c>
      <c r="CW75" s="7">
        <v>-0.20472222222222314</v>
      </c>
    </row>
    <row r="76" spans="1:101">
      <c r="A76" s="43">
        <v>38429</v>
      </c>
      <c r="B76" s="1">
        <f t="shared" si="22"/>
        <v>3</v>
      </c>
      <c r="C76" s="1">
        <f t="shared" si="23"/>
        <v>2005</v>
      </c>
      <c r="D76">
        <v>30.51</v>
      </c>
      <c r="E76">
        <v>30.48</v>
      </c>
      <c r="F76">
        <v>30.445</v>
      </c>
      <c r="G76">
        <v>30.445</v>
      </c>
      <c r="H76">
        <v>30.49</v>
      </c>
      <c r="I76">
        <v>30.6</v>
      </c>
      <c r="J76">
        <v>30.635000000000002</v>
      </c>
      <c r="K76">
        <v>30.565000000000001</v>
      </c>
      <c r="L76">
        <v>30.465</v>
      </c>
      <c r="M76">
        <v>30.36</v>
      </c>
      <c r="N76">
        <v>30.265000000000001</v>
      </c>
      <c r="O76">
        <v>30.17</v>
      </c>
      <c r="P76">
        <v>30.105</v>
      </c>
      <c r="Q76" s="7">
        <f t="shared" si="24"/>
        <v>30.515625</v>
      </c>
      <c r="R76" s="7">
        <f t="shared" si="21"/>
        <v>30.499500000000001</v>
      </c>
      <c r="S76" s="7">
        <f t="shared" si="25"/>
        <v>30.498333333333335</v>
      </c>
      <c r="T76" s="7">
        <f t="shared" si="26"/>
        <v>30.500624999999999</v>
      </c>
      <c r="U76" s="7">
        <f t="shared" si="27"/>
        <v>30.425769230769234</v>
      </c>
      <c r="V76" s="7">
        <v>-0.23236111111111057</v>
      </c>
      <c r="W76">
        <v>355.31871602343688</v>
      </c>
      <c r="X76" s="54">
        <v>7</v>
      </c>
      <c r="Y76">
        <v>33.273993435745581</v>
      </c>
      <c r="Z76">
        <v>75.885076866215698</v>
      </c>
      <c r="AA76">
        <v>141.07494155665603</v>
      </c>
      <c r="AB76">
        <v>35.820472525215912</v>
      </c>
      <c r="AC76">
        <v>15.957935627347371</v>
      </c>
      <c r="AD76">
        <v>10.016151085249946</v>
      </c>
      <c r="AE76">
        <v>7.2999067231482666</v>
      </c>
      <c r="AF76">
        <v>8.9975594494618178</v>
      </c>
      <c r="AG76">
        <v>4.4138970884152311</v>
      </c>
      <c r="AH76">
        <v>6.2813150873601362</v>
      </c>
      <c r="AI76">
        <v>5.0929581789406502</v>
      </c>
      <c r="AJ76">
        <v>4.0743665431525198</v>
      </c>
      <c r="AK76">
        <v>3.2255401799957455</v>
      </c>
      <c r="AL76">
        <v>2.8860096347330355</v>
      </c>
      <c r="AM76">
        <v>0.50929581789406508</v>
      </c>
      <c r="AN76">
        <v>0.50929581789406508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f t="shared" si="18"/>
        <v>3.5343868577157815</v>
      </c>
      <c r="AV76">
        <f t="shared" si="19"/>
        <v>4.3423117987228395</v>
      </c>
      <c r="AW76">
        <f t="shared" si="17"/>
        <v>4.9563546758275212</v>
      </c>
      <c r="AX76">
        <f t="shared" si="17"/>
        <v>3.606054009107047</v>
      </c>
      <c r="AY76">
        <f t="shared" si="17"/>
        <v>2.8307359028696157</v>
      </c>
      <c r="AZ76">
        <f t="shared" si="17"/>
        <v>2.3993624764058277</v>
      </c>
      <c r="BA76">
        <f t="shared" si="17"/>
        <v>2.1162442765644958</v>
      </c>
      <c r="BB76">
        <f t="shared" si="16"/>
        <v>2.3023410081539466</v>
      </c>
      <c r="BC76">
        <f t="shared" si="16"/>
        <v>1.6889691825916524</v>
      </c>
      <c r="BD76">
        <f t="shared" si="16"/>
        <v>1.9853114897626063</v>
      </c>
      <c r="BE76">
        <f t="shared" si="16"/>
        <v>1.8071337074549547</v>
      </c>
      <c r="BF76">
        <f t="shared" si="16"/>
        <v>1.6242016980540537</v>
      </c>
      <c r="BG76">
        <f t="shared" si="16"/>
        <v>1.4411471058900374</v>
      </c>
      <c r="BH76">
        <f t="shared" si="16"/>
        <v>1.3573828302967541</v>
      </c>
      <c r="BI76">
        <f t="shared" si="16"/>
        <v>0.4116431962883082</v>
      </c>
      <c r="BJ76">
        <f t="shared" si="16"/>
        <v>0.4116431962883082</v>
      </c>
      <c r="BK76">
        <f t="shared" si="15"/>
        <v>0</v>
      </c>
      <c r="BL76">
        <f t="shared" si="15"/>
        <v>0</v>
      </c>
      <c r="BM76">
        <f t="shared" si="15"/>
        <v>0</v>
      </c>
      <c r="BN76">
        <f t="shared" si="15"/>
        <v>0</v>
      </c>
      <c r="BO76">
        <f t="shared" si="15"/>
        <v>0</v>
      </c>
      <c r="BP76">
        <f t="shared" si="15"/>
        <v>0</v>
      </c>
      <c r="BQ76">
        <f t="shared" si="12"/>
        <v>3.1210074273219912</v>
      </c>
      <c r="BR76">
        <v>5.7053344061929439</v>
      </c>
      <c r="BS76">
        <v>2.8002427874372535</v>
      </c>
      <c r="BT76">
        <v>1.961720196816771</v>
      </c>
      <c r="BU76">
        <v>5.7656302568477837</v>
      </c>
      <c r="BV76">
        <v>5.7260241381853074</v>
      </c>
      <c r="BW76">
        <v>28.945</v>
      </c>
      <c r="CI76"/>
      <c r="CJ76">
        <v>183.642</v>
      </c>
      <c r="CK76">
        <v>499.11</v>
      </c>
      <c r="CL76">
        <v>1082.8020000000001</v>
      </c>
      <c r="CM76">
        <v>1853.692</v>
      </c>
      <c r="CN76">
        <f t="shared" si="20"/>
        <v>4811.5220000000008</v>
      </c>
      <c r="CO76" s="8">
        <v>3.4190097106036141</v>
      </c>
      <c r="CP76" s="8">
        <v>3.1161868319217536</v>
      </c>
      <c r="CQ76" s="8">
        <v>4.112461234969456</v>
      </c>
      <c r="CR76" s="48">
        <v>29.405555555555551</v>
      </c>
      <c r="CS76" s="7">
        <v>29.929444444444446</v>
      </c>
      <c r="CT76" s="7">
        <v>31.073333333333338</v>
      </c>
      <c r="CU76" s="7">
        <v>-1.1757474747474852</v>
      </c>
      <c r="CV76" s="7">
        <v>-0.87281866281865916</v>
      </c>
      <c r="CW76" s="7">
        <v>-0.19543686868686549</v>
      </c>
    </row>
    <row r="77" spans="1:101">
      <c r="A77" s="44">
        <v>38457</v>
      </c>
      <c r="B77" s="1">
        <f t="shared" si="22"/>
        <v>4</v>
      </c>
      <c r="C77" s="1">
        <f t="shared" si="23"/>
        <v>2005</v>
      </c>
      <c r="D77">
        <v>30.51</v>
      </c>
      <c r="E77">
        <v>30.405000000000001</v>
      </c>
      <c r="F77">
        <v>30.364999999999998</v>
      </c>
      <c r="G77">
        <v>30.355</v>
      </c>
      <c r="H77">
        <v>30.36</v>
      </c>
      <c r="I77">
        <v>30.35</v>
      </c>
      <c r="J77">
        <v>30.375</v>
      </c>
      <c r="K77">
        <v>30.4</v>
      </c>
      <c r="L77">
        <v>30.5</v>
      </c>
      <c r="M77">
        <v>30.495000000000001</v>
      </c>
      <c r="N77">
        <v>30.41</v>
      </c>
      <c r="O77">
        <v>30.355</v>
      </c>
      <c r="P77">
        <v>30.254999999999999</v>
      </c>
      <c r="Q77" s="7">
        <f t="shared" si="24"/>
        <v>30.388750000000002</v>
      </c>
      <c r="R77" s="7">
        <f t="shared" si="21"/>
        <v>30.4115</v>
      </c>
      <c r="S77" s="7">
        <f t="shared" si="25"/>
        <v>30.400555555555556</v>
      </c>
      <c r="T77" s="7">
        <f t="shared" si="26"/>
        <v>30.400000000000002</v>
      </c>
      <c r="U77" s="7">
        <f t="shared" si="27"/>
        <v>30.395000000000003</v>
      </c>
      <c r="V77" s="7">
        <v>-0.80746944444444679</v>
      </c>
      <c r="W77">
        <v>353.45129802235817</v>
      </c>
      <c r="X77" s="54">
        <v>7</v>
      </c>
      <c r="Y77">
        <v>70.792118687275035</v>
      </c>
      <c r="Z77">
        <v>65.020099417808979</v>
      </c>
      <c r="AA77">
        <v>107.63118284827908</v>
      </c>
      <c r="AB77">
        <v>41.592491794681983</v>
      </c>
      <c r="AC77">
        <v>14.599813446296533</v>
      </c>
      <c r="AD77">
        <v>8.4882636315677509</v>
      </c>
      <c r="AE77">
        <v>4.7534276336779406</v>
      </c>
      <c r="AF77">
        <v>6.2813150873601362</v>
      </c>
      <c r="AG77">
        <v>5.772019269466071</v>
      </c>
      <c r="AH77">
        <v>6.6208456326228458</v>
      </c>
      <c r="AI77">
        <v>6.7906109052542014</v>
      </c>
      <c r="AJ77">
        <v>6.1115498147287806</v>
      </c>
      <c r="AK77">
        <v>5.9417845420974258</v>
      </c>
      <c r="AL77">
        <v>2.0371832715762603</v>
      </c>
      <c r="AM77">
        <v>0.50929581789406508</v>
      </c>
      <c r="AN77">
        <v>0.16976527263135502</v>
      </c>
      <c r="AO77">
        <v>0.33953054526271004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f t="shared" si="18"/>
        <v>4.2737747024425774</v>
      </c>
      <c r="AV77">
        <f t="shared" si="19"/>
        <v>4.189959232298027</v>
      </c>
      <c r="AW77">
        <f t="shared" si="17"/>
        <v>4.6879585011673681</v>
      </c>
      <c r="AX77">
        <f t="shared" si="17"/>
        <v>3.7516779887905258</v>
      </c>
      <c r="AY77">
        <f t="shared" si="17"/>
        <v>2.7472589556132521</v>
      </c>
      <c r="AZ77">
        <f t="shared" si="17"/>
        <v>2.2500556276585328</v>
      </c>
      <c r="BA77">
        <f t="shared" si="17"/>
        <v>1.7497957874110073</v>
      </c>
      <c r="BB77">
        <f t="shared" si="16"/>
        <v>1.9853114897626063</v>
      </c>
      <c r="BC77">
        <f t="shared" si="16"/>
        <v>1.9127993097284577</v>
      </c>
      <c r="BD77">
        <f t="shared" si="16"/>
        <v>2.0308873389510618</v>
      </c>
      <c r="BE77">
        <f t="shared" si="16"/>
        <v>2.0529192785349459</v>
      </c>
      <c r="BF77">
        <f t="shared" si="16"/>
        <v>1.961720196816771</v>
      </c>
      <c r="BG77">
        <f t="shared" si="16"/>
        <v>1.9375588800949948</v>
      </c>
      <c r="BH77">
        <f t="shared" si="16"/>
        <v>1.1109305304977921</v>
      </c>
      <c r="BI77">
        <f t="shared" si="16"/>
        <v>0.4116431962883082</v>
      </c>
      <c r="BJ77">
        <f t="shared" si="16"/>
        <v>0.1568031069998404</v>
      </c>
      <c r="BK77">
        <f t="shared" si="15"/>
        <v>0.2923192132234641</v>
      </c>
      <c r="BL77">
        <f t="shared" si="15"/>
        <v>0</v>
      </c>
      <c r="BM77">
        <f t="shared" si="15"/>
        <v>0</v>
      </c>
      <c r="BN77">
        <f t="shared" si="15"/>
        <v>0</v>
      </c>
      <c r="BO77">
        <f t="shared" si="15"/>
        <v>0</v>
      </c>
      <c r="BP77">
        <f t="shared" si="15"/>
        <v>0</v>
      </c>
      <c r="BQ77">
        <f t="shared" si="12"/>
        <v>3.1311668231246115</v>
      </c>
      <c r="BR77">
        <v>5.5418069783704293</v>
      </c>
      <c r="BS77">
        <v>3.0215465179828493</v>
      </c>
      <c r="BT77">
        <v>2.1948849329096478</v>
      </c>
      <c r="BU77">
        <v>5.6369422988272859</v>
      </c>
      <c r="BV77">
        <v>5.5674259857233741</v>
      </c>
      <c r="BW77">
        <v>29.301111111111108</v>
      </c>
      <c r="CI77"/>
      <c r="CJ77">
        <v>217.42400000000001</v>
      </c>
      <c r="CK77">
        <v>427.22800000000001</v>
      </c>
      <c r="CL77">
        <v>1099.0580000000002</v>
      </c>
      <c r="CM77">
        <v>1595.3740000000003</v>
      </c>
      <c r="CN77">
        <f t="shared" si="20"/>
        <v>4728.7180000000008</v>
      </c>
      <c r="CO77" s="8">
        <v>3.5343868577157815</v>
      </c>
      <c r="CP77" s="8">
        <v>3.4190097106036141</v>
      </c>
      <c r="CQ77" s="8">
        <v>3.1161868319217536</v>
      </c>
      <c r="CR77" s="48">
        <v>30.498333333333335</v>
      </c>
      <c r="CS77" s="7">
        <v>29.405555555555551</v>
      </c>
      <c r="CT77" s="7">
        <v>29.929444444444446</v>
      </c>
      <c r="CU77" s="7">
        <v>-0.23236111111111057</v>
      </c>
      <c r="CV77" s="7">
        <v>-1.1757474747474852</v>
      </c>
      <c r="CW77" s="7">
        <v>-0.87281866281865916</v>
      </c>
    </row>
    <row r="78" spans="1:101">
      <c r="A78" s="44">
        <v>38488</v>
      </c>
      <c r="B78" s="1">
        <f t="shared" si="22"/>
        <v>5</v>
      </c>
      <c r="C78" s="1">
        <f t="shared" si="23"/>
        <v>2005</v>
      </c>
      <c r="D78">
        <v>30.45</v>
      </c>
      <c r="E78">
        <v>30.4</v>
      </c>
      <c r="F78">
        <v>30.51</v>
      </c>
      <c r="G78">
        <v>30.74</v>
      </c>
      <c r="H78">
        <v>30.81</v>
      </c>
      <c r="I78">
        <v>30.945</v>
      </c>
      <c r="J78">
        <v>30.975000000000001</v>
      </c>
      <c r="K78">
        <v>30.975000000000001</v>
      </c>
      <c r="L78">
        <v>30.83</v>
      </c>
      <c r="M78">
        <v>30.76</v>
      </c>
      <c r="N78">
        <v>30.664999999999999</v>
      </c>
      <c r="O78">
        <v>30.58</v>
      </c>
      <c r="P78">
        <v>30.425000000000001</v>
      </c>
      <c r="Q78" s="7">
        <f t="shared" si="24"/>
        <v>30.773125</v>
      </c>
      <c r="R78" s="7">
        <f t="shared" si="21"/>
        <v>30.7395</v>
      </c>
      <c r="S78" s="7">
        <f t="shared" si="25"/>
        <v>30.771666666666665</v>
      </c>
      <c r="T78" s="7">
        <f t="shared" si="26"/>
        <v>30.818124999999995</v>
      </c>
      <c r="U78" s="7">
        <f t="shared" si="27"/>
        <v>30.697307692307692</v>
      </c>
      <c r="V78" s="7">
        <v>-0.7380000000000102</v>
      </c>
      <c r="W78">
        <v>233.25748486201735</v>
      </c>
      <c r="X78" s="54">
        <v>7</v>
      </c>
      <c r="Y78">
        <v>24.785729804177834</v>
      </c>
      <c r="Z78">
        <v>44.648266702046371</v>
      </c>
      <c r="AA78">
        <v>59.248080148342908</v>
      </c>
      <c r="AB78">
        <v>34.97164616205913</v>
      </c>
      <c r="AC78">
        <v>18.164884171554988</v>
      </c>
      <c r="AD78">
        <v>7.4696719957796214</v>
      </c>
      <c r="AE78">
        <v>5.772019269466071</v>
      </c>
      <c r="AF78">
        <v>5.2627234515720058</v>
      </c>
      <c r="AG78">
        <v>4.0743665431525198</v>
      </c>
      <c r="AH78">
        <v>5.772019269466071</v>
      </c>
      <c r="AI78">
        <v>5.4324887242033606</v>
      </c>
      <c r="AJ78">
        <v>6.1115498147287806</v>
      </c>
      <c r="AK78">
        <v>3.3953054526271003</v>
      </c>
      <c r="AL78">
        <v>5.0929581789406502</v>
      </c>
      <c r="AM78">
        <v>2.3767138168389703</v>
      </c>
      <c r="AN78">
        <v>0.50929581789406508</v>
      </c>
      <c r="AO78">
        <v>0.16976527263135502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f t="shared" si="18"/>
        <v>3.2498212305415124</v>
      </c>
      <c r="AV78">
        <f t="shared" si="19"/>
        <v>3.8209656370330802</v>
      </c>
      <c r="AW78">
        <f t="shared" si="17"/>
        <v>4.0984707071052782</v>
      </c>
      <c r="AX78">
        <f t="shared" si="17"/>
        <v>3.5827310215216022</v>
      </c>
      <c r="AY78">
        <f t="shared" si="17"/>
        <v>2.9530796550654936</v>
      </c>
      <c r="AZ78">
        <f t="shared" si="17"/>
        <v>2.1364917825043888</v>
      </c>
      <c r="BA78">
        <f t="shared" si="17"/>
        <v>1.9127993097284577</v>
      </c>
      <c r="BB78">
        <f t="shared" si="16"/>
        <v>1.8346151466641769</v>
      </c>
      <c r="BC78">
        <f t="shared" si="16"/>
        <v>1.6242016980540537</v>
      </c>
      <c r="BD78">
        <f t="shared" si="16"/>
        <v>1.9127993097284577</v>
      </c>
      <c r="BE78">
        <f t="shared" si="16"/>
        <v>1.8613615122306573</v>
      </c>
      <c r="BF78">
        <f t="shared" si="16"/>
        <v>1.961720196816771</v>
      </c>
      <c r="BG78">
        <f t="shared" si="16"/>
        <v>1.4805370287510446</v>
      </c>
      <c r="BH78">
        <f t="shared" si="16"/>
        <v>1.8071337074549547</v>
      </c>
      <c r="BI78">
        <f t="shared" si="16"/>
        <v>1.2169029930208481</v>
      </c>
      <c r="BJ78">
        <f t="shared" si="16"/>
        <v>0.4116431962883082</v>
      </c>
      <c r="BK78">
        <f t="shared" si="15"/>
        <v>0.1568031069998404</v>
      </c>
      <c r="BL78">
        <f t="shared" si="15"/>
        <v>0</v>
      </c>
      <c r="BM78">
        <f t="shared" si="15"/>
        <v>0</v>
      </c>
      <c r="BN78">
        <f t="shared" si="15"/>
        <v>0</v>
      </c>
      <c r="BO78">
        <f t="shared" si="15"/>
        <v>0</v>
      </c>
      <c r="BP78">
        <f t="shared" si="15"/>
        <v>0</v>
      </c>
      <c r="BQ78">
        <f t="shared" si="12"/>
        <v>3.0369490717500427</v>
      </c>
      <c r="BR78">
        <v>5.1963491928527104</v>
      </c>
      <c r="BS78">
        <v>2.9077781509592402</v>
      </c>
      <c r="BT78">
        <v>2.2500556276585328</v>
      </c>
      <c r="BU78">
        <v>5.3049106912580601</v>
      </c>
      <c r="BV78">
        <v>5.2278073325023486</v>
      </c>
      <c r="BW78">
        <v>28.760555555555552</v>
      </c>
      <c r="CI78"/>
      <c r="CJ78">
        <v>495.55399999999997</v>
      </c>
      <c r="CK78">
        <v>896.62000000000012</v>
      </c>
      <c r="CL78">
        <v>1376.4260000000002</v>
      </c>
      <c r="CM78">
        <v>1990.8519999999999</v>
      </c>
      <c r="CN78">
        <f t="shared" si="20"/>
        <v>4884.420000000001</v>
      </c>
      <c r="CO78" s="8">
        <v>4.2737747024425774</v>
      </c>
      <c r="CP78" s="8">
        <v>3.5343868577157815</v>
      </c>
      <c r="CQ78" s="8">
        <v>3.4190097106036141</v>
      </c>
      <c r="CR78" s="48">
        <v>30.400555555555556</v>
      </c>
      <c r="CS78" s="7">
        <v>30.498333333333335</v>
      </c>
      <c r="CT78" s="7">
        <v>29.405555555555551</v>
      </c>
      <c r="CU78" s="7">
        <v>-0.80746944444444679</v>
      </c>
      <c r="CV78" s="7">
        <v>-0.23236111111111057</v>
      </c>
      <c r="CW78" s="7">
        <v>-1.1757474747474852</v>
      </c>
    </row>
    <row r="79" spans="1:101">
      <c r="A79" s="44">
        <v>38518</v>
      </c>
      <c r="B79" s="1">
        <f t="shared" si="22"/>
        <v>6</v>
      </c>
      <c r="C79" s="1">
        <f t="shared" si="23"/>
        <v>2005</v>
      </c>
      <c r="D79">
        <v>31.355</v>
      </c>
      <c r="E79">
        <v>31.315000000000001</v>
      </c>
      <c r="F79">
        <v>31.3</v>
      </c>
      <c r="G79">
        <v>31.335000000000001</v>
      </c>
      <c r="H79">
        <v>31.454999999999998</v>
      </c>
      <c r="I79">
        <v>31.56</v>
      </c>
      <c r="J79">
        <v>31.475000000000001</v>
      </c>
      <c r="K79">
        <v>31.465</v>
      </c>
      <c r="L79">
        <v>31.25</v>
      </c>
      <c r="M79">
        <v>31.16</v>
      </c>
      <c r="N79">
        <v>31.04</v>
      </c>
      <c r="O79">
        <v>30.934999999999999</v>
      </c>
      <c r="P79">
        <v>30.805</v>
      </c>
      <c r="Q79" s="7">
        <f t="shared" si="24"/>
        <v>31.394375</v>
      </c>
      <c r="R79" s="7">
        <f t="shared" si="21"/>
        <v>31.367000000000001</v>
      </c>
      <c r="S79" s="7">
        <f t="shared" si="25"/>
        <v>31.368333333333332</v>
      </c>
      <c r="T79" s="7">
        <f t="shared" si="26"/>
        <v>31.375</v>
      </c>
      <c r="U79" s="7">
        <f t="shared" si="27"/>
        <v>31.265384615384619</v>
      </c>
      <c r="V79" s="7">
        <v>-0.17866666666667186</v>
      </c>
      <c r="W79">
        <v>228.67382249573313</v>
      </c>
      <c r="X79" s="54">
        <v>7</v>
      </c>
      <c r="Y79">
        <v>19.013710534711763</v>
      </c>
      <c r="Z79">
        <v>63.492211964126781</v>
      </c>
      <c r="AA79">
        <v>51.778408152563287</v>
      </c>
      <c r="AB79">
        <v>25.125260349440545</v>
      </c>
      <c r="AC79">
        <v>16.806761990504146</v>
      </c>
      <c r="AD79">
        <v>12.223099629457561</v>
      </c>
      <c r="AE79">
        <v>7.9789678136736866</v>
      </c>
      <c r="AF79">
        <v>6.451080359991491</v>
      </c>
      <c r="AG79">
        <v>5.4324887242033606</v>
      </c>
      <c r="AH79">
        <v>4.4138970884152302</v>
      </c>
      <c r="AI79">
        <v>5.4324887242033606</v>
      </c>
      <c r="AJ79">
        <v>4.2441318157838754</v>
      </c>
      <c r="AK79">
        <v>2.0371832715762603</v>
      </c>
      <c r="AL79">
        <v>1.1883569084194852</v>
      </c>
      <c r="AM79">
        <v>1.6976527263135504</v>
      </c>
      <c r="AN79">
        <v>0.84882636315677518</v>
      </c>
      <c r="AO79">
        <v>0.50929581789406508</v>
      </c>
      <c r="AP79">
        <v>0</v>
      </c>
      <c r="AQ79">
        <v>0</v>
      </c>
      <c r="AR79">
        <v>0</v>
      </c>
      <c r="AS79">
        <v>0</v>
      </c>
      <c r="AT79">
        <v>0</v>
      </c>
      <c r="AU79">
        <f t="shared" si="18"/>
        <v>2.9964175654234584</v>
      </c>
      <c r="AV79">
        <f t="shared" si="19"/>
        <v>4.1665444717692734</v>
      </c>
      <c r="AW79">
        <f t="shared" si="17"/>
        <v>3.966102170570398</v>
      </c>
      <c r="AX79">
        <f t="shared" si="17"/>
        <v>3.2629026757641442</v>
      </c>
      <c r="AY79">
        <f t="shared" si="17"/>
        <v>2.8795782722661762</v>
      </c>
      <c r="AZ79">
        <f t="shared" si="17"/>
        <v>2.581965272104084</v>
      </c>
      <c r="BA79">
        <f t="shared" si="17"/>
        <v>2.1948849329096483</v>
      </c>
      <c r="BB79">
        <f t="shared" si="16"/>
        <v>2.008359036641802</v>
      </c>
      <c r="BC79">
        <f t="shared" si="16"/>
        <v>1.8613615122306573</v>
      </c>
      <c r="BD79">
        <f t="shared" si="16"/>
        <v>1.6889691825916522</v>
      </c>
      <c r="BE79">
        <f t="shared" si="16"/>
        <v>1.8613615122306573</v>
      </c>
      <c r="BF79">
        <f t="shared" si="16"/>
        <v>1.6571097020813179</v>
      </c>
      <c r="BG79">
        <f t="shared" si="16"/>
        <v>1.1109305304977921</v>
      </c>
      <c r="BH79">
        <f t="shared" si="16"/>
        <v>0.7831509921068317</v>
      </c>
      <c r="BI79">
        <f t="shared" si="16"/>
        <v>0.99238203427256433</v>
      </c>
      <c r="BJ79">
        <f t="shared" si="16"/>
        <v>0.61455103948085354</v>
      </c>
      <c r="BK79">
        <f t="shared" si="15"/>
        <v>0.4116431962883082</v>
      </c>
      <c r="BL79">
        <f t="shared" si="15"/>
        <v>0</v>
      </c>
      <c r="BM79">
        <f t="shared" si="15"/>
        <v>0</v>
      </c>
      <c r="BN79">
        <f t="shared" si="15"/>
        <v>0</v>
      </c>
      <c r="BO79">
        <f t="shared" si="15"/>
        <v>0</v>
      </c>
      <c r="BP79">
        <f t="shared" si="15"/>
        <v>0</v>
      </c>
      <c r="BQ79">
        <f t="shared" si="12"/>
        <v>3.0375222999192766</v>
      </c>
      <c r="BR79">
        <v>5.2485401800981304</v>
      </c>
      <c r="BS79">
        <v>2.714066574935134</v>
      </c>
      <c r="BT79">
        <v>1.4411471058900374</v>
      </c>
      <c r="BU79">
        <v>5.3298934525287978</v>
      </c>
      <c r="BV79">
        <v>5.2714710888558924</v>
      </c>
      <c r="BW79">
        <v>28.911666666666665</v>
      </c>
      <c r="CJ79">
        <v>381.50800000000004</v>
      </c>
      <c r="CK79">
        <v>1094.4859999999999</v>
      </c>
      <c r="CL79">
        <v>1593.596</v>
      </c>
      <c r="CM79">
        <v>2177.288</v>
      </c>
      <c r="CN79">
        <f t="shared" si="20"/>
        <v>4769.866</v>
      </c>
      <c r="CO79" s="8">
        <v>3.2498212305415124</v>
      </c>
      <c r="CP79" s="8">
        <v>4.2737747024425774</v>
      </c>
      <c r="CQ79" s="8">
        <v>3.5343868577157815</v>
      </c>
      <c r="CR79" s="48">
        <v>30.771666666666665</v>
      </c>
      <c r="CS79" s="7">
        <v>30.400555555555556</v>
      </c>
      <c r="CT79" s="7">
        <v>30.498333333333335</v>
      </c>
      <c r="CU79" s="7">
        <v>-0.7380000000000102</v>
      </c>
      <c r="CV79" s="7">
        <v>-0.80746944444444679</v>
      </c>
      <c r="CW79" s="7">
        <v>-0.23236111111111057</v>
      </c>
    </row>
    <row r="80" spans="1:101">
      <c r="A80" s="44">
        <v>38551</v>
      </c>
      <c r="B80" s="1">
        <f t="shared" si="22"/>
        <v>7</v>
      </c>
      <c r="C80" s="1">
        <f t="shared" si="23"/>
        <v>2005</v>
      </c>
      <c r="D80">
        <v>31.78</v>
      </c>
      <c r="E80">
        <v>31.655000000000001</v>
      </c>
      <c r="F80">
        <v>31.72</v>
      </c>
      <c r="G80">
        <v>31.81</v>
      </c>
      <c r="H80">
        <v>31.914999999999999</v>
      </c>
      <c r="I80">
        <v>31.9</v>
      </c>
      <c r="J80">
        <v>31.905000000000001</v>
      </c>
      <c r="K80">
        <v>31.745000000000001</v>
      </c>
      <c r="L80">
        <v>31.614999999999998</v>
      </c>
      <c r="M80">
        <v>31.41</v>
      </c>
      <c r="N80">
        <v>31.285</v>
      </c>
      <c r="O80">
        <v>31.18</v>
      </c>
      <c r="P80">
        <v>30.97</v>
      </c>
      <c r="Q80" s="7">
        <f t="shared" si="24"/>
        <v>31.783125000000002</v>
      </c>
      <c r="R80" s="7">
        <f t="shared" si="21"/>
        <v>31.745500000000003</v>
      </c>
      <c r="S80" s="7">
        <f t="shared" si="25"/>
        <v>31.741666666666667</v>
      </c>
      <c r="T80" s="7">
        <f t="shared" si="26"/>
        <v>31.752500000000001</v>
      </c>
      <c r="U80" s="7">
        <f t="shared" si="27"/>
        <v>31.606923076923085</v>
      </c>
      <c r="V80" s="7">
        <v>0.28956725146198181</v>
      </c>
      <c r="W80">
        <v>251.42236905432873</v>
      </c>
      <c r="X80" s="54">
        <v>7</v>
      </c>
      <c r="Y80">
        <v>100.33127612513083</v>
      </c>
      <c r="Z80">
        <v>45.836623610465857</v>
      </c>
      <c r="AA80">
        <v>33.104228163114229</v>
      </c>
      <c r="AB80">
        <v>17.316057808398213</v>
      </c>
      <c r="AC80">
        <v>10.525446903144012</v>
      </c>
      <c r="AD80">
        <v>7.6394372684109761</v>
      </c>
      <c r="AE80">
        <v>5.4324887242033615</v>
      </c>
      <c r="AF80">
        <v>2.8860096347330355</v>
      </c>
      <c r="AG80">
        <v>3.3953054526271003</v>
      </c>
      <c r="AH80">
        <v>5.4324887242033597</v>
      </c>
      <c r="AI80">
        <v>5.0929581789406502</v>
      </c>
      <c r="AJ80">
        <v>5.772019269466071</v>
      </c>
      <c r="AK80">
        <v>3.5650707252584555</v>
      </c>
      <c r="AL80">
        <v>2.3767138168389703</v>
      </c>
      <c r="AM80">
        <v>1.8674179989449051</v>
      </c>
      <c r="AN80">
        <v>0.84882636315677518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f t="shared" si="18"/>
        <v>4.6183951111353005</v>
      </c>
      <c r="AV80">
        <f t="shared" si="19"/>
        <v>3.8466654526656625</v>
      </c>
      <c r="AW80">
        <f t="shared" si="17"/>
        <v>3.5294213696561711</v>
      </c>
      <c r="AX80">
        <f t="shared" si="17"/>
        <v>2.9077781509592402</v>
      </c>
      <c r="AY80">
        <f t="shared" si="17"/>
        <v>2.4445573649763772</v>
      </c>
      <c r="AZ80">
        <f t="shared" si="17"/>
        <v>2.1563374497238987</v>
      </c>
      <c r="BA80">
        <f t="shared" si="17"/>
        <v>1.8613615122306575</v>
      </c>
      <c r="BB80">
        <f t="shared" si="16"/>
        <v>1.3573828302967541</v>
      </c>
      <c r="BC80">
        <f t="shared" si="16"/>
        <v>1.4805370287510446</v>
      </c>
      <c r="BD80">
        <f t="shared" si="16"/>
        <v>1.861361512230657</v>
      </c>
      <c r="BE80">
        <f t="shared" si="16"/>
        <v>1.8071337074549547</v>
      </c>
      <c r="BF80">
        <f t="shared" si="16"/>
        <v>1.9127993097284577</v>
      </c>
      <c r="BG80">
        <f t="shared" si="16"/>
        <v>1.5184340068641475</v>
      </c>
      <c r="BH80">
        <f t="shared" si="16"/>
        <v>1.2169029930208481</v>
      </c>
      <c r="BI80">
        <f t="shared" si="16"/>
        <v>1.0534119729062719</v>
      </c>
      <c r="BJ80">
        <f t="shared" si="16"/>
        <v>0.61455103948085354</v>
      </c>
      <c r="BK80">
        <f t="shared" si="15"/>
        <v>0</v>
      </c>
      <c r="BL80">
        <f t="shared" si="15"/>
        <v>0</v>
      </c>
      <c r="BM80">
        <f t="shared" si="15"/>
        <v>0</v>
      </c>
      <c r="BN80">
        <f t="shared" si="15"/>
        <v>0</v>
      </c>
      <c r="BO80">
        <f t="shared" si="15"/>
        <v>0</v>
      </c>
      <c r="BP80">
        <f t="shared" si="15"/>
        <v>0</v>
      </c>
      <c r="BQ80">
        <f t="shared" si="12"/>
        <v>3.0205787718212398</v>
      </c>
      <c r="BR80">
        <v>4.8452542142381212</v>
      </c>
      <c r="BS80">
        <v>2.8505600267658546</v>
      </c>
      <c r="BT80">
        <v>1.9375588800949948</v>
      </c>
      <c r="BU80">
        <v>4.9904198959700814</v>
      </c>
      <c r="BV80">
        <v>4.8870963722332323</v>
      </c>
      <c r="BW80">
        <v>28.284444444444446</v>
      </c>
      <c r="CJ80">
        <v>652.78000000000009</v>
      </c>
      <c r="CK80">
        <v>1529.8419999999999</v>
      </c>
      <c r="CL80">
        <v>1957.07</v>
      </c>
      <c r="CM80">
        <v>2628.9000000000005</v>
      </c>
      <c r="CN80">
        <f t="shared" si="7"/>
        <v>3125.2160000000008</v>
      </c>
      <c r="CO80" s="8">
        <v>2.9964175654234584</v>
      </c>
      <c r="CP80" s="8">
        <v>3.2498212305415124</v>
      </c>
      <c r="CQ80" s="8">
        <v>4.2737747024425774</v>
      </c>
      <c r="CR80" s="48">
        <v>31.368333333333332</v>
      </c>
      <c r="CS80" s="7">
        <v>30.771666666666665</v>
      </c>
      <c r="CT80" s="7">
        <v>30.400555555555556</v>
      </c>
      <c r="CU80" s="7">
        <v>-0.17866666666667186</v>
      </c>
      <c r="CV80" s="7">
        <v>-0.7380000000000102</v>
      </c>
      <c r="CW80" s="7">
        <v>-0.80746944444444679</v>
      </c>
    </row>
    <row r="81" spans="1:101">
      <c r="A81" s="44">
        <v>38579</v>
      </c>
      <c r="B81" s="1">
        <f t="shared" si="22"/>
        <v>8</v>
      </c>
      <c r="C81" s="1">
        <f t="shared" si="23"/>
        <v>2005</v>
      </c>
      <c r="D81">
        <v>30.67</v>
      </c>
      <c r="E81">
        <v>30.67</v>
      </c>
      <c r="F81">
        <v>31.024999999999999</v>
      </c>
      <c r="G81">
        <v>31.26</v>
      </c>
      <c r="H81">
        <v>31.35</v>
      </c>
      <c r="I81">
        <v>31.47</v>
      </c>
      <c r="J81">
        <v>31.44</v>
      </c>
      <c r="K81">
        <v>31.42</v>
      </c>
      <c r="L81">
        <v>31.28</v>
      </c>
      <c r="M81">
        <v>31.155000000000001</v>
      </c>
      <c r="N81">
        <v>31.055</v>
      </c>
      <c r="O81">
        <v>30.88</v>
      </c>
      <c r="P81">
        <v>30.625</v>
      </c>
      <c r="Q81" s="7">
        <f t="shared" si="24"/>
        <v>31.239374999999999</v>
      </c>
      <c r="R81" s="7">
        <f t="shared" si="21"/>
        <v>31.173999999999999</v>
      </c>
      <c r="S81" s="7">
        <f t="shared" si="25"/>
        <v>31.23</v>
      </c>
      <c r="T81" s="7">
        <f t="shared" si="26"/>
        <v>31.299999999999997</v>
      </c>
      <c r="U81" s="7">
        <f t="shared" si="27"/>
        <v>31.1</v>
      </c>
      <c r="V81" s="7">
        <v>-3.6638888888884225E-2</v>
      </c>
      <c r="W81">
        <v>198.7951344784733</v>
      </c>
      <c r="X81" s="54">
        <v>7</v>
      </c>
      <c r="Y81">
        <v>52.45746924308871</v>
      </c>
      <c r="Z81">
        <v>49.741224880987019</v>
      </c>
      <c r="AA81">
        <v>28.181035256804932</v>
      </c>
      <c r="AB81">
        <v>13.920752355771114</v>
      </c>
      <c r="AC81">
        <v>9.8463858126185926</v>
      </c>
      <c r="AD81">
        <v>5.772019269466071</v>
      </c>
      <c r="AE81">
        <v>6.1115498147287806</v>
      </c>
      <c r="AF81">
        <v>6.4510803599914901</v>
      </c>
      <c r="AG81">
        <v>5.0929581789406511</v>
      </c>
      <c r="AH81">
        <v>5.4324887242033606</v>
      </c>
      <c r="AI81">
        <v>4.2441318157838754</v>
      </c>
      <c r="AJ81">
        <v>3.7348359978898107</v>
      </c>
      <c r="AK81">
        <v>3.9046012705211659</v>
      </c>
      <c r="AL81">
        <v>2.7162443621016803</v>
      </c>
      <c r="AM81">
        <v>0.67906109052542007</v>
      </c>
      <c r="AN81">
        <v>0.16976527263135502</v>
      </c>
      <c r="AO81">
        <v>0.33953054526271004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f t="shared" si="18"/>
        <v>3.9788863703288939</v>
      </c>
      <c r="AV81">
        <f t="shared" si="19"/>
        <v>3.9267386942224314</v>
      </c>
      <c r="AW81">
        <f t="shared" si="17"/>
        <v>3.3735190207656744</v>
      </c>
      <c r="AX81">
        <f t="shared" si="17"/>
        <v>2.7027530194942884</v>
      </c>
      <c r="AY81">
        <f t="shared" si="17"/>
        <v>2.3838319196669526</v>
      </c>
      <c r="AZ81">
        <f t="shared" si="17"/>
        <v>1.9127993097284577</v>
      </c>
      <c r="BA81">
        <f t="shared" si="17"/>
        <v>1.961720196816771</v>
      </c>
      <c r="BB81">
        <f t="shared" si="16"/>
        <v>2.008359036641802</v>
      </c>
      <c r="BC81">
        <f t="shared" si="16"/>
        <v>1.8071337074549549</v>
      </c>
      <c r="BD81">
        <f t="shared" si="16"/>
        <v>1.8613615122306573</v>
      </c>
      <c r="BE81">
        <f t="shared" si="16"/>
        <v>1.6571097020813179</v>
      </c>
      <c r="BF81">
        <f t="shared" si="16"/>
        <v>1.554947089900881</v>
      </c>
      <c r="BG81">
        <f t="shared" si="16"/>
        <v>1.590173799299456</v>
      </c>
      <c r="BH81">
        <f t="shared" si="16"/>
        <v>1.3127135782356272</v>
      </c>
      <c r="BI81">
        <f t="shared" si="16"/>
        <v>0.5182347624992486</v>
      </c>
      <c r="BJ81">
        <f t="shared" si="16"/>
        <v>0.1568031069998404</v>
      </c>
      <c r="BK81">
        <f t="shared" si="15"/>
        <v>0.2923192132234641</v>
      </c>
      <c r="BL81">
        <f t="shared" si="15"/>
        <v>0</v>
      </c>
      <c r="BM81">
        <f t="shared" si="15"/>
        <v>0</v>
      </c>
      <c r="BN81">
        <f t="shared" si="15"/>
        <v>0</v>
      </c>
      <c r="BO81">
        <f t="shared" si="15"/>
        <v>0</v>
      </c>
      <c r="BP81">
        <f t="shared" si="15"/>
        <v>0</v>
      </c>
      <c r="BQ81">
        <f t="shared" si="12"/>
        <v>2.9589919550556787</v>
      </c>
      <c r="BR81">
        <v>4.8372100945386478</v>
      </c>
      <c r="BS81">
        <v>2.668023483173807</v>
      </c>
      <c r="BT81">
        <v>2.0308873389510618</v>
      </c>
      <c r="BU81">
        <v>4.9658684715862993</v>
      </c>
      <c r="BV81">
        <v>4.8793831660004896</v>
      </c>
      <c r="BW81">
        <v>26.762777777777778</v>
      </c>
      <c r="CJ81">
        <v>334.26400000000001</v>
      </c>
      <c r="CK81">
        <v>1368.5520000000001</v>
      </c>
      <c r="CL81">
        <v>2265.172</v>
      </c>
      <c r="CM81">
        <v>2744.9780000000005</v>
      </c>
      <c r="CN81">
        <f t="shared" si="7"/>
        <v>3359.4040000000009</v>
      </c>
      <c r="CO81" s="8">
        <v>4.6183951111353005</v>
      </c>
      <c r="CP81" s="8">
        <v>2.9964175654234584</v>
      </c>
      <c r="CQ81" s="8">
        <v>3.2498212305415124</v>
      </c>
      <c r="CR81" s="48">
        <v>31.741666666666667</v>
      </c>
      <c r="CS81" s="7">
        <v>31.368333333333332</v>
      </c>
      <c r="CT81" s="7">
        <v>30.771666666666665</v>
      </c>
      <c r="CU81" s="7">
        <v>0.28956725146198181</v>
      </c>
      <c r="CV81" s="7">
        <v>-0.17866666666667186</v>
      </c>
      <c r="CW81" s="7">
        <v>-0.7380000000000102</v>
      </c>
    </row>
    <row r="82" spans="1:101">
      <c r="A82" s="44">
        <v>38614</v>
      </c>
      <c r="B82" s="1">
        <f t="shared" si="22"/>
        <v>9</v>
      </c>
      <c r="C82" s="1">
        <f t="shared" si="23"/>
        <v>2005</v>
      </c>
      <c r="D82">
        <v>29.67</v>
      </c>
      <c r="E82">
        <v>29.855</v>
      </c>
      <c r="F82">
        <v>30.085000000000001</v>
      </c>
      <c r="G82">
        <v>30.34</v>
      </c>
      <c r="H82">
        <v>30.38</v>
      </c>
      <c r="I82">
        <v>30.48</v>
      </c>
      <c r="J82">
        <v>30.785</v>
      </c>
      <c r="K82">
        <v>31.364999999999998</v>
      </c>
      <c r="L82">
        <v>31.295000000000002</v>
      </c>
      <c r="M82">
        <v>31.2</v>
      </c>
      <c r="N82">
        <v>31.07</v>
      </c>
      <c r="O82">
        <v>31.01</v>
      </c>
      <c r="P82">
        <v>30.785</v>
      </c>
      <c r="Q82" s="7">
        <f t="shared" si="24"/>
        <v>30.573124999999997</v>
      </c>
      <c r="R82" s="7">
        <f t="shared" si="21"/>
        <v>30.545499999999997</v>
      </c>
      <c r="S82" s="7">
        <f t="shared" si="25"/>
        <v>30.642777777777773</v>
      </c>
      <c r="T82" s="7">
        <f t="shared" si="26"/>
        <v>30.741250000000001</v>
      </c>
      <c r="U82" s="7">
        <f t="shared" si="27"/>
        <v>30.64</v>
      </c>
      <c r="V82" s="7">
        <v>-0.80458333333333698</v>
      </c>
      <c r="W82">
        <v>284.3568319824447</v>
      </c>
      <c r="X82" s="54">
        <v>7</v>
      </c>
      <c r="Y82">
        <v>41.252961249419272</v>
      </c>
      <c r="Z82">
        <v>100.67080667039355</v>
      </c>
      <c r="AA82">
        <v>50.25052069888109</v>
      </c>
      <c r="AB82">
        <v>22.409015987338861</v>
      </c>
      <c r="AC82">
        <v>14.939343991559241</v>
      </c>
      <c r="AD82">
        <v>12.053334356826207</v>
      </c>
      <c r="AE82">
        <v>6.9603761778855553</v>
      </c>
      <c r="AF82">
        <v>5.4324887242033597</v>
      </c>
      <c r="AG82">
        <v>4.2441318157838754</v>
      </c>
      <c r="AH82">
        <v>6.1115498147287806</v>
      </c>
      <c r="AI82">
        <v>4.2441318157838754</v>
      </c>
      <c r="AJ82">
        <v>5.9417845420974258</v>
      </c>
      <c r="AK82">
        <v>4.0743665431525207</v>
      </c>
      <c r="AL82">
        <v>2.7162443621016807</v>
      </c>
      <c r="AM82">
        <v>2.3767138168389703</v>
      </c>
      <c r="AN82">
        <v>0.50929581789406508</v>
      </c>
      <c r="AO82">
        <v>0.16976527263135502</v>
      </c>
      <c r="AP82">
        <v>0</v>
      </c>
      <c r="AQ82">
        <v>0</v>
      </c>
      <c r="AR82">
        <v>0</v>
      </c>
      <c r="AS82">
        <v>0</v>
      </c>
      <c r="AT82">
        <v>0</v>
      </c>
      <c r="AU82">
        <f t="shared" si="18"/>
        <v>3.7436744400907331</v>
      </c>
      <c r="AV82">
        <f t="shared" si="19"/>
        <v>4.6217402084583439</v>
      </c>
      <c r="AW82">
        <f t="shared" si="17"/>
        <v>3.9367257779450728</v>
      </c>
      <c r="AX82">
        <f t="shared" si="17"/>
        <v>3.1531212467594343</v>
      </c>
      <c r="AY82">
        <f t="shared" si="17"/>
        <v>2.7687905176569187</v>
      </c>
      <c r="AZ82">
        <f t="shared" si="17"/>
        <v>2.5690436074027421</v>
      </c>
      <c r="BA82">
        <f t="shared" si="17"/>
        <v>2.0744762572679787</v>
      </c>
      <c r="BB82">
        <f t="shared" si="16"/>
        <v>1.861361512230657</v>
      </c>
      <c r="BC82">
        <f t="shared" si="16"/>
        <v>1.6571097020813179</v>
      </c>
      <c r="BD82">
        <f t="shared" si="16"/>
        <v>1.961720196816771</v>
      </c>
      <c r="BE82">
        <f t="shared" si="16"/>
        <v>1.6571097020813179</v>
      </c>
      <c r="BF82">
        <f t="shared" si="16"/>
        <v>1.9375588800949948</v>
      </c>
      <c r="BG82">
        <f t="shared" si="16"/>
        <v>1.6242016980540539</v>
      </c>
      <c r="BH82">
        <f t="shared" si="16"/>
        <v>1.3127135782356272</v>
      </c>
      <c r="BI82">
        <f t="shared" si="16"/>
        <v>1.2169029930208481</v>
      </c>
      <c r="BJ82">
        <f t="shared" si="16"/>
        <v>0.4116431962883082</v>
      </c>
      <c r="BK82">
        <f t="shared" si="15"/>
        <v>0.1568031069998404</v>
      </c>
      <c r="BL82">
        <f t="shared" si="15"/>
        <v>0</v>
      </c>
      <c r="BM82">
        <f t="shared" si="15"/>
        <v>0</v>
      </c>
      <c r="BN82">
        <f t="shared" si="15"/>
        <v>0</v>
      </c>
      <c r="BO82">
        <f t="shared" si="15"/>
        <v>0</v>
      </c>
      <c r="BP82">
        <f t="shared" si="15"/>
        <v>0</v>
      </c>
      <c r="BQ82">
        <f t="shared" si="12"/>
        <v>3.0815932131335564</v>
      </c>
      <c r="BR82">
        <v>5.3843116442389896</v>
      </c>
      <c r="BS82">
        <v>2.8505600267658546</v>
      </c>
      <c r="BT82">
        <v>2.0529192785349459</v>
      </c>
      <c r="BU82">
        <v>5.4736640350078227</v>
      </c>
      <c r="BV82">
        <v>5.4119655018861614</v>
      </c>
      <c r="BW82">
        <v>26.53222222222222</v>
      </c>
      <c r="CJ82">
        <v>461.26400000000001</v>
      </c>
      <c r="CK82">
        <v>1448.308</v>
      </c>
      <c r="CL82">
        <v>2542.7939999999999</v>
      </c>
      <c r="CM82">
        <v>3041.904</v>
      </c>
      <c r="CN82">
        <f t="shared" si="7"/>
        <v>3625.5960000000009</v>
      </c>
      <c r="CO82" s="8">
        <v>3.9788863703288939</v>
      </c>
      <c r="CP82" s="8">
        <v>4.6183951111353005</v>
      </c>
      <c r="CQ82" s="8">
        <v>2.9964175654234584</v>
      </c>
      <c r="CR82" s="48">
        <v>31.23</v>
      </c>
      <c r="CS82" s="7">
        <v>31.741666666666667</v>
      </c>
      <c r="CT82" s="7">
        <v>31.368333333333332</v>
      </c>
      <c r="CU82" s="7">
        <v>-3.6638888888884225E-2</v>
      </c>
      <c r="CV82" s="7">
        <v>0.28956725146198181</v>
      </c>
      <c r="CW82" s="7">
        <v>-0.17866666666667186</v>
      </c>
    </row>
    <row r="83" spans="1:101">
      <c r="A83" s="44">
        <v>38642</v>
      </c>
      <c r="B83" s="1">
        <f t="shared" si="22"/>
        <v>10</v>
      </c>
      <c r="C83" s="1">
        <f t="shared" si="23"/>
        <v>2005</v>
      </c>
      <c r="D83">
        <v>31.254999999999999</v>
      </c>
      <c r="E83">
        <v>31.45</v>
      </c>
      <c r="F83">
        <v>31.55</v>
      </c>
      <c r="G83">
        <v>31.75</v>
      </c>
      <c r="H83">
        <v>31.84</v>
      </c>
      <c r="I83">
        <v>31.85</v>
      </c>
      <c r="J83">
        <v>31.754999999999999</v>
      </c>
      <c r="K83">
        <v>31.795000000000002</v>
      </c>
      <c r="L83">
        <v>31.594999999999999</v>
      </c>
      <c r="M83">
        <v>31.375</v>
      </c>
      <c r="N83">
        <v>31.175000000000001</v>
      </c>
      <c r="O83">
        <v>31.085000000000001</v>
      </c>
      <c r="P83">
        <v>30.914999999999999</v>
      </c>
      <c r="Q83" s="7">
        <f t="shared" si="24"/>
        <v>31.698125000000001</v>
      </c>
      <c r="R83" s="7">
        <f t="shared" si="21"/>
        <v>31.621500000000005</v>
      </c>
      <c r="S83" s="7">
        <f t="shared" si="25"/>
        <v>31.662222222222226</v>
      </c>
      <c r="T83" s="7">
        <f t="shared" si="26"/>
        <v>31.688750000000002</v>
      </c>
      <c r="U83" s="7">
        <f t="shared" si="27"/>
        <v>31.491538461538465</v>
      </c>
      <c r="V83" s="7">
        <v>0.24</v>
      </c>
      <c r="W83">
        <v>270.09654906511616</v>
      </c>
      <c r="X83" s="54">
        <v>7</v>
      </c>
      <c r="Y83">
        <v>34.462350344165074</v>
      </c>
      <c r="Z83">
        <v>93.031369401982559</v>
      </c>
      <c r="AA83">
        <v>67.227047962016599</v>
      </c>
      <c r="AB83">
        <v>22.578781259970221</v>
      </c>
      <c r="AC83">
        <v>11.713803811563498</v>
      </c>
      <c r="AD83">
        <v>6.7906109052542005</v>
      </c>
      <c r="AE83">
        <v>7.6394372684109761</v>
      </c>
      <c r="AF83">
        <v>5.0929581789406502</v>
      </c>
      <c r="AG83">
        <v>5.9417845420974258</v>
      </c>
      <c r="AH83">
        <v>3.2255401799957455</v>
      </c>
      <c r="AI83">
        <v>3.2255401799957455</v>
      </c>
      <c r="AJ83">
        <v>4.0743665431525207</v>
      </c>
      <c r="AK83">
        <v>2.3767138168389703</v>
      </c>
      <c r="AL83">
        <v>1.5278874536821951</v>
      </c>
      <c r="AM83">
        <v>0.67906109052542007</v>
      </c>
      <c r="AN83">
        <v>0.33953054526271004</v>
      </c>
      <c r="AO83">
        <v>0.16976527263135502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f t="shared" si="18"/>
        <v>3.5684715800108751</v>
      </c>
      <c r="AV83">
        <f t="shared" si="19"/>
        <v>4.5436284436412242</v>
      </c>
      <c r="AW83">
        <f t="shared" si="17"/>
        <v>4.2228410839088699</v>
      </c>
      <c r="AX83">
        <f t="shared" si="17"/>
        <v>3.1603472084456814</v>
      </c>
      <c r="AY83">
        <f t="shared" si="17"/>
        <v>2.5426883174972121</v>
      </c>
      <c r="AZ83">
        <f t="shared" si="17"/>
        <v>2.0529192785349459</v>
      </c>
      <c r="BA83">
        <f t="shared" si="17"/>
        <v>2.1563374497238987</v>
      </c>
      <c r="BB83">
        <f t="shared" si="16"/>
        <v>1.8071337074549547</v>
      </c>
      <c r="BC83">
        <f t="shared" si="16"/>
        <v>1.9375588800949948</v>
      </c>
      <c r="BD83">
        <f t="shared" si="16"/>
        <v>1.4411471058900374</v>
      </c>
      <c r="BE83">
        <f t="shared" si="16"/>
        <v>1.4411471058900374</v>
      </c>
      <c r="BF83">
        <f t="shared" si="16"/>
        <v>1.6242016980540539</v>
      </c>
      <c r="BG83">
        <f t="shared" si="16"/>
        <v>1.2169029930208481</v>
      </c>
      <c r="BH83">
        <f t="shared" si="16"/>
        <v>0.92738395538937568</v>
      </c>
      <c r="BI83">
        <f t="shared" si="16"/>
        <v>0.5182347624992486</v>
      </c>
      <c r="BJ83">
        <f t="shared" si="16"/>
        <v>0.2923192132234641</v>
      </c>
      <c r="BK83">
        <f t="shared" si="15"/>
        <v>0.1568031069998404</v>
      </c>
      <c r="BL83">
        <f t="shared" si="15"/>
        <v>0</v>
      </c>
      <c r="BM83">
        <f t="shared" si="15"/>
        <v>0</v>
      </c>
      <c r="BN83">
        <f t="shared" si="15"/>
        <v>0</v>
      </c>
      <c r="BO83">
        <f t="shared" si="15"/>
        <v>0</v>
      </c>
      <c r="BP83">
        <f t="shared" si="15"/>
        <v>0</v>
      </c>
      <c r="BQ83">
        <f t="shared" si="12"/>
        <v>3.0488414740075154</v>
      </c>
      <c r="BR83">
        <v>5.3982341619971344</v>
      </c>
      <c r="BS83">
        <v>2.4445573649763772</v>
      </c>
      <c r="BT83">
        <v>1.590173799299456</v>
      </c>
      <c r="BU83">
        <v>5.4549704301578217</v>
      </c>
      <c r="BV83">
        <v>5.4127228536379581</v>
      </c>
      <c r="BW83">
        <v>26.334444444444447</v>
      </c>
      <c r="CJ83">
        <v>301.49799999999999</v>
      </c>
      <c r="CK83">
        <v>1097.0260000000001</v>
      </c>
      <c r="CL83">
        <v>2626.8679999999995</v>
      </c>
      <c r="CM83">
        <v>3054.0959999999995</v>
      </c>
      <c r="CN83">
        <f t="shared" si="7"/>
        <v>3725.9260000000004</v>
      </c>
      <c r="CO83" s="8">
        <v>3.7436744400907331</v>
      </c>
      <c r="CP83" s="8">
        <v>3.9788863703288939</v>
      </c>
      <c r="CQ83" s="8">
        <v>4.6183951111353005</v>
      </c>
      <c r="CR83" s="48">
        <v>30.642777777777773</v>
      </c>
      <c r="CS83" s="7">
        <v>31.23</v>
      </c>
      <c r="CT83" s="7">
        <v>31.741666666666667</v>
      </c>
      <c r="CU83" s="7">
        <v>-0.80458333333333698</v>
      </c>
      <c r="CV83" s="7">
        <v>-3.6638888888884225E-2</v>
      </c>
      <c r="CW83" s="7">
        <v>0.28956725146198181</v>
      </c>
    </row>
    <row r="84" spans="1:101">
      <c r="A84" s="44">
        <v>38670</v>
      </c>
      <c r="B84" s="1">
        <f t="shared" si="22"/>
        <v>11</v>
      </c>
      <c r="C84" s="1">
        <f t="shared" si="23"/>
        <v>2005</v>
      </c>
      <c r="D84">
        <v>28.21</v>
      </c>
      <c r="E84">
        <v>30.524999999999999</v>
      </c>
      <c r="F84">
        <v>30.92</v>
      </c>
      <c r="G84">
        <v>31.12</v>
      </c>
      <c r="H84">
        <v>31.28</v>
      </c>
      <c r="I84">
        <v>31.434999999999999</v>
      </c>
      <c r="J84">
        <v>31.57</v>
      </c>
      <c r="K84">
        <v>31.695</v>
      </c>
      <c r="L84">
        <v>31.645</v>
      </c>
      <c r="M84">
        <v>31.555</v>
      </c>
      <c r="N84">
        <v>31.445</v>
      </c>
      <c r="O84">
        <v>31.38</v>
      </c>
      <c r="P84">
        <v>31.08</v>
      </c>
      <c r="Q84" s="7">
        <f t="shared" si="24"/>
        <v>31.27375</v>
      </c>
      <c r="R84" s="7">
        <f t="shared" si="21"/>
        <v>30.9955</v>
      </c>
      <c r="S84" s="7">
        <f t="shared" si="25"/>
        <v>31.305</v>
      </c>
      <c r="T84" s="7">
        <f t="shared" si="26"/>
        <v>31.402500000000003</v>
      </c>
      <c r="U84" s="7">
        <f t="shared" si="27"/>
        <v>31.066153846153842</v>
      </c>
      <c r="V84" s="7">
        <v>-0.24638888888889099</v>
      </c>
      <c r="X84" s="54">
        <v>7</v>
      </c>
      <c r="Y84">
        <v>39.725073795737075</v>
      </c>
      <c r="Z84">
        <v>93.710430492507982</v>
      </c>
      <c r="AA84">
        <v>73.678128322008078</v>
      </c>
      <c r="AB84">
        <v>26.483382530491383</v>
      </c>
      <c r="AC84">
        <v>21.050893806288023</v>
      </c>
      <c r="AD84">
        <v>13.241691265245692</v>
      </c>
      <c r="AE84">
        <v>6.1115498147287814</v>
      </c>
      <c r="AF84">
        <v>7.8092025410423309</v>
      </c>
      <c r="AG84">
        <v>9.8463858126185908</v>
      </c>
      <c r="AH84">
        <v>8.8277941768304604</v>
      </c>
      <c r="AI84">
        <v>5.4324887242033606</v>
      </c>
      <c r="AJ84">
        <v>3.0557749073643903</v>
      </c>
      <c r="AK84">
        <v>2.7162443621016803</v>
      </c>
      <c r="AL84">
        <v>2.0371832715762603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f t="shared" si="18"/>
        <v>3.7068439665364874</v>
      </c>
      <c r="AV84">
        <f t="shared" si="19"/>
        <v>4.5508241366031204</v>
      </c>
      <c r="AW84">
        <f t="shared" si="17"/>
        <v>4.3131872557189572</v>
      </c>
      <c r="AX84">
        <f t="shared" si="17"/>
        <v>3.3135815504083537</v>
      </c>
      <c r="AY84">
        <f t="shared" si="17"/>
        <v>3.0933531365038798</v>
      </c>
      <c r="AZ84">
        <f t="shared" si="17"/>
        <v>2.6561736675581988</v>
      </c>
      <c r="BA84">
        <f t="shared" si="17"/>
        <v>1.9617201968167712</v>
      </c>
      <c r="BB84">
        <f t="shared" si="16"/>
        <v>2.175796918375803</v>
      </c>
      <c r="BC84">
        <f t="shared" si="16"/>
        <v>2.3838319196669522</v>
      </c>
      <c r="BD84">
        <f t="shared" si="16"/>
        <v>2.2852145119111915</v>
      </c>
      <c r="BE84">
        <f t="shared" ref="BE84:BP108" si="28">LN(AI84+1)</f>
        <v>1.8613615122306573</v>
      </c>
      <c r="BF84">
        <f t="shared" si="28"/>
        <v>1.400141768536975</v>
      </c>
      <c r="BG84">
        <f t="shared" si="28"/>
        <v>1.3127135782356272</v>
      </c>
      <c r="BH84">
        <f t="shared" si="28"/>
        <v>1.1109305304977921</v>
      </c>
      <c r="BI84">
        <f t="shared" si="28"/>
        <v>0</v>
      </c>
      <c r="BJ84">
        <f t="shared" si="28"/>
        <v>0</v>
      </c>
      <c r="BK84">
        <f t="shared" si="15"/>
        <v>0</v>
      </c>
      <c r="BL84">
        <f t="shared" si="15"/>
        <v>0</v>
      </c>
      <c r="BM84">
        <f t="shared" si="15"/>
        <v>0</v>
      </c>
      <c r="BN84">
        <f t="shared" si="15"/>
        <v>0</v>
      </c>
      <c r="BO84">
        <f t="shared" si="15"/>
        <v>0</v>
      </c>
      <c r="BP84">
        <f t="shared" si="15"/>
        <v>0</v>
      </c>
      <c r="BQ84">
        <f t="shared" si="12"/>
        <v>3.1194515973494363</v>
      </c>
      <c r="BR84">
        <v>5.5331193517890043</v>
      </c>
      <c r="BS84">
        <v>2.9077781509592402</v>
      </c>
      <c r="BT84">
        <v>1.7497957874110073</v>
      </c>
      <c r="BU84">
        <v>5.6093397965666787</v>
      </c>
      <c r="BV84">
        <v>5.5674259857233741</v>
      </c>
      <c r="BW84">
        <v>26.450555555555557</v>
      </c>
      <c r="CJ84">
        <v>446.53199999999998</v>
      </c>
      <c r="CK84">
        <v>1209.2940000000001</v>
      </c>
      <c r="CL84">
        <v>2577.846</v>
      </c>
      <c r="CM84">
        <v>3474.4659999999999</v>
      </c>
      <c r="CN84">
        <f t="shared" ref="CN84:CN147" si="29">SUM(CJ73:CJ84)</f>
        <v>3954.2720000000004</v>
      </c>
      <c r="CO84" s="8">
        <v>3.5684715800108751</v>
      </c>
      <c r="CP84" s="8">
        <v>3.7436744400907331</v>
      </c>
      <c r="CQ84" s="8">
        <v>3.9788863703288939</v>
      </c>
      <c r="CR84" s="48">
        <v>31.662222222222226</v>
      </c>
      <c r="CS84" s="7">
        <v>30.642777777777773</v>
      </c>
      <c r="CT84" s="7">
        <v>31.23</v>
      </c>
      <c r="CU84" s="7">
        <v>0.24</v>
      </c>
      <c r="CV84" s="7">
        <v>-0.80458333333333698</v>
      </c>
      <c r="CW84" s="7">
        <v>-3.6638888888884225E-2</v>
      </c>
    </row>
    <row r="85" spans="1:101">
      <c r="A85" s="44">
        <v>38700</v>
      </c>
      <c r="B85" s="1">
        <f t="shared" si="22"/>
        <v>12</v>
      </c>
      <c r="C85" s="1">
        <f t="shared" si="23"/>
        <v>2005</v>
      </c>
      <c r="D85">
        <v>29.285</v>
      </c>
      <c r="E85">
        <v>30.31</v>
      </c>
      <c r="F85">
        <v>31.18</v>
      </c>
      <c r="G85">
        <v>31.465</v>
      </c>
      <c r="H85">
        <v>31.9</v>
      </c>
      <c r="I85">
        <v>32.04</v>
      </c>
      <c r="J85">
        <v>32.08</v>
      </c>
      <c r="K85">
        <v>31.925000000000001</v>
      </c>
      <c r="L85">
        <v>31.8</v>
      </c>
      <c r="M85">
        <v>31.565000000000001</v>
      </c>
      <c r="N85">
        <v>31.434999999999999</v>
      </c>
      <c r="O85">
        <v>31.33</v>
      </c>
      <c r="P85">
        <v>31.145</v>
      </c>
      <c r="Q85" s="7">
        <f t="shared" si="24"/>
        <v>31.587499999999999</v>
      </c>
      <c r="R85" s="7">
        <f t="shared" si="21"/>
        <v>31.355</v>
      </c>
      <c r="S85" s="7">
        <f t="shared" si="25"/>
        <v>31.584999999999997</v>
      </c>
      <c r="T85" s="7">
        <f t="shared" si="26"/>
        <v>31.744374999999998</v>
      </c>
      <c r="U85" s="7">
        <f t="shared" si="27"/>
        <v>31.343076923076922</v>
      </c>
      <c r="V85" s="7">
        <v>0.31622979797979411</v>
      </c>
      <c r="X85" s="54">
        <v>7</v>
      </c>
      <c r="Y85">
        <v>30.557749073643905</v>
      </c>
      <c r="Z85">
        <v>107.6311828482791</v>
      </c>
      <c r="AA85">
        <v>98.80338867144863</v>
      </c>
      <c r="AB85">
        <v>40.404134886262497</v>
      </c>
      <c r="AC85">
        <v>19.692771625237185</v>
      </c>
      <c r="AD85">
        <v>10.185916357881302</v>
      </c>
      <c r="AE85">
        <v>9.1673247220931717</v>
      </c>
      <c r="AF85">
        <v>4.0743665431525207</v>
      </c>
      <c r="AG85">
        <v>7.4696719957796214</v>
      </c>
      <c r="AH85">
        <v>8.4882636315677509</v>
      </c>
      <c r="AI85">
        <v>3.0557749073643903</v>
      </c>
      <c r="AJ85">
        <v>3.3953054526271007</v>
      </c>
      <c r="AK85">
        <v>3.7348359978898102</v>
      </c>
      <c r="AL85">
        <v>2.0371832715762603</v>
      </c>
      <c r="AM85">
        <v>0</v>
      </c>
      <c r="AN85">
        <v>0.33953054526271004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f t="shared" si="18"/>
        <v>3.4518191713062434</v>
      </c>
      <c r="AV85">
        <f t="shared" si="19"/>
        <v>4.687958501167369</v>
      </c>
      <c r="AW85">
        <f t="shared" si="17"/>
        <v>4.6032021373647067</v>
      </c>
      <c r="AX85">
        <f t="shared" si="17"/>
        <v>3.7233807523237155</v>
      </c>
      <c r="AY85">
        <f t="shared" si="17"/>
        <v>3.0297844424394613</v>
      </c>
      <c r="AZ85">
        <f t="shared" si="17"/>
        <v>2.4146555189783867</v>
      </c>
      <c r="BA85">
        <f t="shared" si="17"/>
        <v>2.3191791196138323</v>
      </c>
      <c r="BB85">
        <f t="shared" si="17"/>
        <v>1.6242016980540539</v>
      </c>
      <c r="BC85">
        <f t="shared" si="17"/>
        <v>2.1364917825043888</v>
      </c>
      <c r="BD85">
        <f t="shared" si="17"/>
        <v>2.2500556276585328</v>
      </c>
      <c r="BE85">
        <f t="shared" si="28"/>
        <v>1.400141768536975</v>
      </c>
      <c r="BF85">
        <f t="shared" si="28"/>
        <v>1.4805370287510446</v>
      </c>
      <c r="BG85">
        <f t="shared" si="28"/>
        <v>1.554947089900881</v>
      </c>
      <c r="BH85">
        <f t="shared" si="28"/>
        <v>1.1109305304977921</v>
      </c>
      <c r="BI85">
        <f t="shared" si="28"/>
        <v>0</v>
      </c>
      <c r="BJ85">
        <f t="shared" si="28"/>
        <v>0.2923192132234641</v>
      </c>
      <c r="BK85">
        <f t="shared" si="15"/>
        <v>0</v>
      </c>
      <c r="BL85">
        <f t="shared" si="15"/>
        <v>0</v>
      </c>
      <c r="BM85">
        <f t="shared" si="15"/>
        <v>0</v>
      </c>
      <c r="BN85">
        <f t="shared" si="15"/>
        <v>0</v>
      </c>
      <c r="BO85">
        <f t="shared" si="15"/>
        <v>0</v>
      </c>
      <c r="BP85">
        <f t="shared" si="15"/>
        <v>0</v>
      </c>
      <c r="BQ85">
        <f t="shared" si="12"/>
        <v>3.1316084379579499</v>
      </c>
      <c r="BR85">
        <v>5.6985312365082086</v>
      </c>
      <c r="BS85">
        <v>2.7687905176569187</v>
      </c>
      <c r="BT85">
        <v>1.9127993097284577</v>
      </c>
      <c r="BU85">
        <v>5.7592264455808069</v>
      </c>
      <c r="BV85">
        <v>5.7265774220678614</v>
      </c>
      <c r="BW85">
        <v>25.71777777777778</v>
      </c>
      <c r="CJ85">
        <v>445.51600000000002</v>
      </c>
      <c r="CK85">
        <v>1193.546</v>
      </c>
      <c r="CL85">
        <v>2641.8540000000003</v>
      </c>
      <c r="CM85">
        <v>3736.34</v>
      </c>
      <c r="CN85">
        <f t="shared" si="29"/>
        <v>4235.4500000000007</v>
      </c>
      <c r="CO85" s="8">
        <v>3.7068439665364874</v>
      </c>
      <c r="CP85" s="8">
        <v>3.5684715800108751</v>
      </c>
      <c r="CQ85" s="8">
        <v>3.7436744400907331</v>
      </c>
      <c r="CR85" s="48">
        <v>31.305</v>
      </c>
      <c r="CS85" s="7">
        <v>31.662222222222226</v>
      </c>
      <c r="CT85" s="7">
        <v>30.642777777777773</v>
      </c>
      <c r="CU85" s="7">
        <v>-0.24638888888889099</v>
      </c>
      <c r="CV85" s="7">
        <v>0.24</v>
      </c>
      <c r="CW85" s="7">
        <v>-0.80458333333333698</v>
      </c>
    </row>
    <row r="86" spans="1:101">
      <c r="A86" s="44">
        <v>38733</v>
      </c>
      <c r="B86" s="1">
        <f t="shared" si="22"/>
        <v>1</v>
      </c>
      <c r="C86" s="1">
        <f t="shared" si="23"/>
        <v>2006</v>
      </c>
      <c r="D86">
        <v>30.375</v>
      </c>
      <c r="E86">
        <v>30.36</v>
      </c>
      <c r="F86">
        <v>30.42</v>
      </c>
      <c r="G86">
        <v>30.49</v>
      </c>
      <c r="H86">
        <v>30.6</v>
      </c>
      <c r="I86">
        <v>30.91</v>
      </c>
      <c r="J86">
        <v>31.344999999999999</v>
      </c>
      <c r="K86">
        <v>31.795000000000002</v>
      </c>
      <c r="L86">
        <v>31.6</v>
      </c>
      <c r="M86">
        <v>31.484999999999999</v>
      </c>
      <c r="N86">
        <v>31.45</v>
      </c>
      <c r="O86">
        <v>31.33</v>
      </c>
      <c r="P86">
        <v>31.15</v>
      </c>
      <c r="Q86" s="7">
        <f t="shared" si="24"/>
        <v>30.94</v>
      </c>
      <c r="R86" s="7">
        <f t="shared" si="21"/>
        <v>30.938000000000006</v>
      </c>
      <c r="S86" s="7">
        <f t="shared" si="25"/>
        <v>31.000555555555554</v>
      </c>
      <c r="T86" s="7">
        <f t="shared" si="26"/>
        <v>31.080624999999998</v>
      </c>
      <c r="U86" s="7">
        <f t="shared" si="27"/>
        <v>31.023846153846154</v>
      </c>
      <c r="V86" s="7">
        <v>0.19829244829244885</v>
      </c>
      <c r="X86" s="54">
        <v>7</v>
      </c>
      <c r="Y86">
        <v>42.101787612576047</v>
      </c>
      <c r="Z86">
        <v>21.390424351550735</v>
      </c>
      <c r="AA86">
        <v>56.022539968347161</v>
      </c>
      <c r="AB86">
        <v>37.008829433635398</v>
      </c>
      <c r="AC86">
        <v>20.711363261025312</v>
      </c>
      <c r="AD86">
        <v>17.316057808398213</v>
      </c>
      <c r="AE86">
        <v>9.16732472209317</v>
      </c>
      <c r="AF86">
        <v>8.8277941768304622</v>
      </c>
      <c r="AG86">
        <v>9.5068552673558813</v>
      </c>
      <c r="AH86">
        <v>6.4510803599914901</v>
      </c>
      <c r="AI86">
        <v>4.7534276336779406</v>
      </c>
      <c r="AJ86">
        <v>4.0743665431525207</v>
      </c>
      <c r="AK86">
        <v>1.6976527263135504</v>
      </c>
      <c r="AL86">
        <v>1.0185916357881302</v>
      </c>
      <c r="AM86">
        <v>0.33953054526271004</v>
      </c>
      <c r="AN86">
        <v>0.33953054526271004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f t="shared" si="18"/>
        <v>3.7635644721794383</v>
      </c>
      <c r="AV86">
        <f t="shared" si="19"/>
        <v>3.1086333831577595</v>
      </c>
      <c r="AW86">
        <f t="shared" si="17"/>
        <v>4.0434466277107122</v>
      </c>
      <c r="AX86">
        <f t="shared" si="17"/>
        <v>3.637818486253209</v>
      </c>
      <c r="AY86">
        <f t="shared" si="17"/>
        <v>3.0778357760700574</v>
      </c>
      <c r="AZ86">
        <f t="shared" si="17"/>
        <v>2.9077781509592402</v>
      </c>
      <c r="BA86">
        <f t="shared" si="17"/>
        <v>2.3191791196138323</v>
      </c>
      <c r="BB86">
        <f t="shared" si="17"/>
        <v>2.285214511911192</v>
      </c>
      <c r="BC86">
        <f t="shared" si="17"/>
        <v>2.3520279267336712</v>
      </c>
      <c r="BD86">
        <f t="shared" si="17"/>
        <v>2.008359036641802</v>
      </c>
      <c r="BE86">
        <f t="shared" si="28"/>
        <v>1.7497957874110073</v>
      </c>
      <c r="BF86">
        <f t="shared" si="28"/>
        <v>1.6242016980540539</v>
      </c>
      <c r="BG86">
        <f t="shared" si="28"/>
        <v>0.99238203427256433</v>
      </c>
      <c r="BH86">
        <f t="shared" si="28"/>
        <v>0.70240005824331042</v>
      </c>
      <c r="BI86">
        <f t="shared" si="28"/>
        <v>0.2923192132234641</v>
      </c>
      <c r="BJ86">
        <f t="shared" si="28"/>
        <v>0.2923192132234641</v>
      </c>
      <c r="BK86">
        <f t="shared" si="15"/>
        <v>0</v>
      </c>
      <c r="BL86">
        <f t="shared" si="15"/>
        <v>0</v>
      </c>
      <c r="BM86">
        <f t="shared" si="15"/>
        <v>0</v>
      </c>
      <c r="BN86">
        <f t="shared" si="15"/>
        <v>0</v>
      </c>
      <c r="BO86">
        <f t="shared" si="15"/>
        <v>0</v>
      </c>
      <c r="BP86">
        <f t="shared" si="15"/>
        <v>0</v>
      </c>
      <c r="BQ86">
        <f t="shared" si="12"/>
        <v>3.069868815486362</v>
      </c>
      <c r="BR86">
        <v>5.1982273208046124</v>
      </c>
      <c r="BS86">
        <v>2.7898682265398489</v>
      </c>
      <c r="BT86">
        <v>1.3127135782356272</v>
      </c>
      <c r="BU86">
        <v>5.2879018946080016</v>
      </c>
      <c r="BV86">
        <v>5.2332574793853643</v>
      </c>
      <c r="BW86">
        <v>25.792777777777776</v>
      </c>
      <c r="CJ86">
        <v>544.32199999999989</v>
      </c>
      <c r="CK86">
        <v>1436.37</v>
      </c>
      <c r="CL86">
        <v>2533.3959999999997</v>
      </c>
      <c r="CM86">
        <v>4063.2379999999989</v>
      </c>
      <c r="CN86">
        <f t="shared" si="29"/>
        <v>4490.4660000000003</v>
      </c>
      <c r="CO86" s="8">
        <v>3.4518191713062434</v>
      </c>
      <c r="CP86" s="8">
        <v>3.7068439665364874</v>
      </c>
      <c r="CQ86" s="8">
        <v>3.5684715800108751</v>
      </c>
      <c r="CR86" s="48">
        <v>31.584999999999997</v>
      </c>
      <c r="CS86" s="7">
        <v>31.305</v>
      </c>
      <c r="CT86" s="7">
        <v>31.662222222222226</v>
      </c>
      <c r="CU86" s="7">
        <v>0.31622979797979411</v>
      </c>
      <c r="CV86" s="7">
        <v>-0.24638888888889099</v>
      </c>
      <c r="CW86" s="7">
        <v>0.24</v>
      </c>
    </row>
    <row r="87" spans="1:101">
      <c r="A87" s="44">
        <v>38762</v>
      </c>
      <c r="B87" s="1">
        <f t="shared" si="22"/>
        <v>2</v>
      </c>
      <c r="C87" s="1">
        <f t="shared" si="23"/>
        <v>2006</v>
      </c>
      <c r="D87">
        <v>30.59</v>
      </c>
      <c r="E87">
        <v>30.565000000000001</v>
      </c>
      <c r="F87">
        <v>30.68</v>
      </c>
      <c r="G87">
        <v>30.8</v>
      </c>
      <c r="H87">
        <v>30.92</v>
      </c>
      <c r="I87">
        <v>31.03</v>
      </c>
      <c r="J87">
        <v>31.215</v>
      </c>
      <c r="K87">
        <v>31.32</v>
      </c>
      <c r="L87">
        <v>31.29</v>
      </c>
      <c r="M87">
        <v>31.184999999999999</v>
      </c>
      <c r="N87">
        <v>31.145</v>
      </c>
      <c r="O87">
        <v>31.12</v>
      </c>
      <c r="P87">
        <v>31.04</v>
      </c>
      <c r="Q87" s="7">
        <f t="shared" si="24"/>
        <v>30.977499999999999</v>
      </c>
      <c r="R87" s="7">
        <f t="shared" si="21"/>
        <v>30.959500000000002</v>
      </c>
      <c r="S87" s="7">
        <f t="shared" si="25"/>
        <v>31.000555555555554</v>
      </c>
      <c r="T87" s="7">
        <f t="shared" si="26"/>
        <v>31.055</v>
      </c>
      <c r="U87" s="7">
        <f t="shared" si="27"/>
        <v>30.992307692307694</v>
      </c>
      <c r="V87" s="7">
        <v>0.41925252525251722</v>
      </c>
      <c r="W87">
        <v>369.23946839511478</v>
      </c>
      <c r="X87" s="54">
        <v>7</v>
      </c>
      <c r="Y87">
        <v>36.499533615741335</v>
      </c>
      <c r="Z87">
        <v>68.754935415698782</v>
      </c>
      <c r="AA87">
        <v>82.336157226207192</v>
      </c>
      <c r="AB87">
        <v>62.643385600970007</v>
      </c>
      <c r="AC87">
        <v>33.104228163114229</v>
      </c>
      <c r="AD87">
        <v>20.881128533656671</v>
      </c>
      <c r="AE87">
        <v>15.278874536821952</v>
      </c>
      <c r="AF87">
        <v>15.278874536821952</v>
      </c>
      <c r="AG87">
        <v>6.9603761778855562</v>
      </c>
      <c r="AH87">
        <v>8.8277941768304622</v>
      </c>
      <c r="AI87">
        <v>6.2813150873601353</v>
      </c>
      <c r="AJ87">
        <v>5.6022539968347154</v>
      </c>
      <c r="AK87">
        <v>4.0743665431525207</v>
      </c>
      <c r="AL87">
        <v>2.3767138168389703</v>
      </c>
      <c r="AM87">
        <v>0.16976527263135502</v>
      </c>
      <c r="AN87">
        <v>0</v>
      </c>
      <c r="AO87">
        <v>0.16976527263135502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f t="shared" si="18"/>
        <v>3.6243284959854618</v>
      </c>
      <c r="AV87">
        <f t="shared" si="19"/>
        <v>4.2449881768462108</v>
      </c>
      <c r="AW87">
        <f t="shared" si="17"/>
        <v>4.4228825153344813</v>
      </c>
      <c r="AX87">
        <f t="shared" si="17"/>
        <v>4.153295401315555</v>
      </c>
      <c r="AY87">
        <f t="shared" si="17"/>
        <v>3.5294213696561711</v>
      </c>
      <c r="AZ87">
        <f t="shared" si="17"/>
        <v>3.0856245545443532</v>
      </c>
      <c r="BA87">
        <f t="shared" si="17"/>
        <v>2.7898682265398489</v>
      </c>
      <c r="BB87">
        <f t="shared" si="17"/>
        <v>2.7898682265398489</v>
      </c>
      <c r="BC87">
        <f t="shared" si="17"/>
        <v>2.0744762572679787</v>
      </c>
      <c r="BD87">
        <f t="shared" si="17"/>
        <v>2.285214511911192</v>
      </c>
      <c r="BE87">
        <f t="shared" si="28"/>
        <v>1.9853114897626061</v>
      </c>
      <c r="BF87">
        <f t="shared" si="28"/>
        <v>1.8874111054014446</v>
      </c>
      <c r="BG87">
        <f t="shared" si="28"/>
        <v>1.6242016980540539</v>
      </c>
      <c r="BH87">
        <f t="shared" si="28"/>
        <v>1.2169029930208481</v>
      </c>
      <c r="BI87">
        <f t="shared" si="28"/>
        <v>0.1568031069998404</v>
      </c>
      <c r="BJ87">
        <f t="shared" si="28"/>
        <v>0</v>
      </c>
      <c r="BK87">
        <f t="shared" si="15"/>
        <v>0.1568031069998404</v>
      </c>
      <c r="BL87">
        <f t="shared" si="15"/>
        <v>0</v>
      </c>
      <c r="BM87">
        <f t="shared" si="15"/>
        <v>0</v>
      </c>
      <c r="BN87">
        <f t="shared" ref="BL87:BP91" si="30">LN(AR87+1)</f>
        <v>0</v>
      </c>
      <c r="BO87">
        <f t="shared" si="30"/>
        <v>0</v>
      </c>
      <c r="BP87">
        <f t="shared" si="30"/>
        <v>0</v>
      </c>
      <c r="BQ87">
        <f t="shared" si="12"/>
        <v>3.1805731755345188</v>
      </c>
      <c r="BR87">
        <v>5.7243624474246699</v>
      </c>
      <c r="BS87">
        <v>3.0778357760700574</v>
      </c>
      <c r="BT87">
        <v>2.008359036641802</v>
      </c>
      <c r="BU87">
        <v>5.8021899437989255</v>
      </c>
      <c r="BV87">
        <v>5.7527813610670488</v>
      </c>
      <c r="BW87">
        <v>25.689444444444444</v>
      </c>
      <c r="CJ87">
        <v>201.422</v>
      </c>
      <c r="CK87">
        <v>1191.26</v>
      </c>
      <c r="CL87">
        <v>2400.5540000000001</v>
      </c>
      <c r="CM87">
        <v>3769.1060000000007</v>
      </c>
      <c r="CN87">
        <f t="shared" si="29"/>
        <v>4665.7260000000006</v>
      </c>
      <c r="CO87" s="8">
        <v>3.7635644721794383</v>
      </c>
      <c r="CP87" s="8">
        <v>3.4518191713062434</v>
      </c>
      <c r="CQ87" s="8">
        <v>3.7068439665364874</v>
      </c>
      <c r="CR87" s="48">
        <v>31.000555555555554</v>
      </c>
      <c r="CS87" s="7">
        <v>31.584999999999997</v>
      </c>
      <c r="CT87" s="7">
        <v>31.305</v>
      </c>
      <c r="CU87" s="7">
        <v>0.19829244829244885</v>
      </c>
      <c r="CV87" s="7">
        <v>0.31622979797979411</v>
      </c>
      <c r="CW87" s="7">
        <v>-0.24638888888889099</v>
      </c>
    </row>
    <row r="88" spans="1:101">
      <c r="A88" s="44">
        <v>38786</v>
      </c>
      <c r="B88" s="1">
        <f t="shared" si="22"/>
        <v>3</v>
      </c>
      <c r="C88" s="1">
        <f t="shared" si="23"/>
        <v>2006</v>
      </c>
      <c r="D88">
        <v>29.844999999999999</v>
      </c>
      <c r="E88">
        <v>29.76</v>
      </c>
      <c r="F88">
        <v>29.85</v>
      </c>
      <c r="G88">
        <v>29.855</v>
      </c>
      <c r="H88">
        <v>29.965</v>
      </c>
      <c r="I88">
        <v>29.975000000000001</v>
      </c>
      <c r="J88">
        <v>30.26</v>
      </c>
      <c r="K88">
        <v>30.545000000000002</v>
      </c>
      <c r="L88">
        <v>30.745000000000001</v>
      </c>
      <c r="M88">
        <v>30.76</v>
      </c>
      <c r="N88">
        <v>30.82</v>
      </c>
      <c r="O88">
        <v>30.815000000000001</v>
      </c>
      <c r="P88">
        <v>30.774999999999999</v>
      </c>
      <c r="Q88" s="7">
        <f t="shared" si="24"/>
        <v>30.119374999999998</v>
      </c>
      <c r="R88" s="7">
        <f t="shared" si="21"/>
        <v>30.155999999999999</v>
      </c>
      <c r="S88" s="7">
        <f t="shared" si="25"/>
        <v>30.190555555555552</v>
      </c>
      <c r="T88" s="7">
        <f t="shared" si="26"/>
        <v>30.244374999999998</v>
      </c>
      <c r="U88" s="7">
        <f t="shared" si="27"/>
        <v>30.305384615384614</v>
      </c>
      <c r="V88" s="7">
        <v>-0.54013888888889383</v>
      </c>
      <c r="W88">
        <v>289.61955544003024</v>
      </c>
      <c r="X88" s="54">
        <v>7</v>
      </c>
      <c r="Y88">
        <v>41.252961249419272</v>
      </c>
      <c r="Z88">
        <v>44.308736156783667</v>
      </c>
      <c r="AA88">
        <v>55.173713605190386</v>
      </c>
      <c r="AB88">
        <v>43.969205611520955</v>
      </c>
      <c r="AC88">
        <v>33.953054526271004</v>
      </c>
      <c r="AD88">
        <v>22.239250714707509</v>
      </c>
      <c r="AE88">
        <v>15.788170354716017</v>
      </c>
      <c r="AF88">
        <v>10.185916357881302</v>
      </c>
      <c r="AG88">
        <v>6.7906109052542014</v>
      </c>
      <c r="AH88">
        <v>5.9417845420974249</v>
      </c>
      <c r="AI88">
        <v>4.2441318157838754</v>
      </c>
      <c r="AJ88">
        <v>2.8860096347330355</v>
      </c>
      <c r="AK88">
        <v>1.5278874536821951</v>
      </c>
      <c r="AL88">
        <v>0.84882636315677518</v>
      </c>
      <c r="AM88">
        <v>0.50929581789406508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f t="shared" si="18"/>
        <v>3.7436744400907331</v>
      </c>
      <c r="AV88">
        <f t="shared" si="19"/>
        <v>3.8134998650387244</v>
      </c>
      <c r="AW88">
        <f t="shared" si="17"/>
        <v>4.0284489180350969</v>
      </c>
      <c r="AX88">
        <f t="shared" si="17"/>
        <v>3.8059779357727095</v>
      </c>
      <c r="AY88">
        <f t="shared" si="17"/>
        <v>3.5540058618929957</v>
      </c>
      <c r="AZ88">
        <f t="shared" si="17"/>
        <v>3.1458426902723646</v>
      </c>
      <c r="BA88">
        <f t="shared" si="17"/>
        <v>2.8206744928296774</v>
      </c>
      <c r="BB88">
        <f t="shared" si="17"/>
        <v>2.4146555189783867</v>
      </c>
      <c r="BC88">
        <f t="shared" si="17"/>
        <v>2.0529192785349459</v>
      </c>
      <c r="BD88">
        <f t="shared" si="17"/>
        <v>1.9375588800949946</v>
      </c>
      <c r="BE88">
        <f t="shared" si="28"/>
        <v>1.6571097020813179</v>
      </c>
      <c r="BF88">
        <f t="shared" si="28"/>
        <v>1.3573828302967541</v>
      </c>
      <c r="BG88">
        <f t="shared" si="28"/>
        <v>0.92738395538937568</v>
      </c>
      <c r="BH88">
        <f t="shared" si="28"/>
        <v>0.61455103948085354</v>
      </c>
      <c r="BI88">
        <f t="shared" si="28"/>
        <v>0.4116431962883082</v>
      </c>
      <c r="BJ88">
        <f t="shared" si="28"/>
        <v>0</v>
      </c>
      <c r="BK88">
        <f t="shared" si="28"/>
        <v>0</v>
      </c>
      <c r="BL88">
        <f t="shared" si="30"/>
        <v>0</v>
      </c>
      <c r="BM88">
        <f t="shared" si="30"/>
        <v>0</v>
      </c>
      <c r="BN88">
        <f t="shared" si="30"/>
        <v>0</v>
      </c>
      <c r="BO88">
        <f t="shared" si="30"/>
        <v>0</v>
      </c>
      <c r="BP88">
        <f t="shared" si="30"/>
        <v>0</v>
      </c>
      <c r="BQ88">
        <f t="shared" si="12"/>
        <v>3.1394624066316399</v>
      </c>
      <c r="BR88">
        <v>5.4527908152754874</v>
      </c>
      <c r="BS88">
        <v>2.6441817482268806</v>
      </c>
      <c r="BT88">
        <v>1.2169029930208481</v>
      </c>
      <c r="BU88">
        <v>5.5134629055759845</v>
      </c>
      <c r="BV88">
        <v>5.4779287657403897</v>
      </c>
      <c r="BW88">
        <v>25.602777777777774</v>
      </c>
      <c r="CJ88">
        <v>272.54200000000003</v>
      </c>
      <c r="CK88">
        <v>1018.2859999999999</v>
      </c>
      <c r="CL88">
        <v>2211.8319999999999</v>
      </c>
      <c r="CM88">
        <v>3660.1400000000008</v>
      </c>
      <c r="CN88">
        <f t="shared" si="29"/>
        <v>4754.6260000000002</v>
      </c>
      <c r="CO88" s="8">
        <v>3.6243284959854618</v>
      </c>
      <c r="CP88" s="8">
        <v>3.7635644721794383</v>
      </c>
      <c r="CQ88" s="8">
        <v>3.4518191713062434</v>
      </c>
      <c r="CR88" s="48">
        <v>31.000555555555554</v>
      </c>
      <c r="CS88" s="7">
        <v>31.000555555555554</v>
      </c>
      <c r="CT88" s="7">
        <v>31.584999999999997</v>
      </c>
      <c r="CU88" s="7">
        <v>0.41925252525251722</v>
      </c>
      <c r="CV88" s="7">
        <v>0.19829244829244885</v>
      </c>
      <c r="CW88" s="7">
        <v>0.31622979797979411</v>
      </c>
    </row>
    <row r="89" spans="1:101">
      <c r="A89" s="40">
        <v>38819</v>
      </c>
      <c r="B89" s="1">
        <f t="shared" si="22"/>
        <v>4</v>
      </c>
      <c r="C89" s="1">
        <f t="shared" si="23"/>
        <v>2006</v>
      </c>
      <c r="D89">
        <v>30.76</v>
      </c>
      <c r="E89">
        <v>30.675000000000001</v>
      </c>
      <c r="F89">
        <v>30.62</v>
      </c>
      <c r="G89">
        <v>30.63</v>
      </c>
      <c r="H89">
        <v>30.684999999999999</v>
      </c>
      <c r="I89">
        <v>30.745000000000001</v>
      </c>
      <c r="J89">
        <v>30.805</v>
      </c>
      <c r="K89">
        <v>30.75</v>
      </c>
      <c r="L89">
        <v>30.925000000000001</v>
      </c>
      <c r="M89">
        <v>30.84</v>
      </c>
      <c r="N89">
        <v>30.74</v>
      </c>
      <c r="O89">
        <v>30.675000000000001</v>
      </c>
      <c r="P89">
        <v>30.655000000000001</v>
      </c>
      <c r="Q89" s="7">
        <f t="shared" si="24"/>
        <v>30.729375000000001</v>
      </c>
      <c r="R89" s="7">
        <f t="shared" si="21"/>
        <v>30.743500000000001</v>
      </c>
      <c r="S89" s="7">
        <f t="shared" si="25"/>
        <v>30.741666666666667</v>
      </c>
      <c r="T89" s="7">
        <f t="shared" si="26"/>
        <v>30.750000000000004</v>
      </c>
      <c r="U89" s="7">
        <f t="shared" si="27"/>
        <v>30.731153846153845</v>
      </c>
      <c r="V89" s="7">
        <v>-0.46635833333333565</v>
      </c>
      <c r="W89">
        <v>261.26875487819848</v>
      </c>
      <c r="X89" s="54">
        <v>7</v>
      </c>
      <c r="Y89">
        <v>35.65070725258456</v>
      </c>
      <c r="Z89">
        <v>50.929581789406512</v>
      </c>
      <c r="AA89">
        <v>40.913430704156561</v>
      </c>
      <c r="AB89">
        <v>25.634556167334608</v>
      </c>
      <c r="AC89">
        <v>23.427607623126995</v>
      </c>
      <c r="AD89">
        <v>21.220659078919379</v>
      </c>
      <c r="AE89">
        <v>14.090517628402466</v>
      </c>
      <c r="AF89">
        <v>13.411456537877047</v>
      </c>
      <c r="AG89">
        <v>11.034742721038075</v>
      </c>
      <c r="AH89">
        <v>9.6766205399872369</v>
      </c>
      <c r="AI89">
        <v>6.7906109052542005</v>
      </c>
      <c r="AJ89">
        <v>5.0929581789406502</v>
      </c>
      <c r="AK89">
        <v>2.3767138168389703</v>
      </c>
      <c r="AL89">
        <v>0.84882636315677518</v>
      </c>
      <c r="AM89">
        <v>0.16976527263135502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f t="shared" si="18"/>
        <v>3.6014327256248992</v>
      </c>
      <c r="AV89">
        <f t="shared" si="19"/>
        <v>3.9498886044713344</v>
      </c>
      <c r="AW89">
        <f t="shared" si="17"/>
        <v>3.7356063174308356</v>
      </c>
      <c r="AX89">
        <f t="shared" si="17"/>
        <v>3.2822094767172509</v>
      </c>
      <c r="AY89">
        <f t="shared" si="17"/>
        <v>3.1957139526449749</v>
      </c>
      <c r="AZ89">
        <f t="shared" si="17"/>
        <v>3.1010224452891135</v>
      </c>
      <c r="BA89">
        <f t="shared" si="17"/>
        <v>2.714066574935134</v>
      </c>
      <c r="BB89">
        <f t="shared" si="17"/>
        <v>2.668023483173807</v>
      </c>
      <c r="BC89">
        <f t="shared" si="17"/>
        <v>2.4877976934442616</v>
      </c>
      <c r="BD89">
        <f t="shared" si="17"/>
        <v>2.3680563546177336</v>
      </c>
      <c r="BE89">
        <f t="shared" si="28"/>
        <v>2.0529192785349459</v>
      </c>
      <c r="BF89">
        <f t="shared" si="28"/>
        <v>1.8071337074549547</v>
      </c>
      <c r="BG89">
        <f t="shared" si="28"/>
        <v>1.2169029930208481</v>
      </c>
      <c r="BH89">
        <f t="shared" si="28"/>
        <v>0.61455103948085354</v>
      </c>
      <c r="BI89">
        <f t="shared" si="28"/>
        <v>0.1568031069998404</v>
      </c>
      <c r="BJ89">
        <f t="shared" si="28"/>
        <v>0</v>
      </c>
      <c r="BK89">
        <f t="shared" si="28"/>
        <v>0</v>
      </c>
      <c r="BL89">
        <f t="shared" si="30"/>
        <v>0</v>
      </c>
      <c r="BM89">
        <f t="shared" si="30"/>
        <v>0</v>
      </c>
      <c r="BN89">
        <f t="shared" si="30"/>
        <v>0</v>
      </c>
      <c r="BO89">
        <f t="shared" si="30"/>
        <v>0</v>
      </c>
      <c r="BP89">
        <f t="shared" si="30"/>
        <v>0</v>
      </c>
      <c r="BQ89">
        <f t="shared" si="12"/>
        <v>3.0849271347724971</v>
      </c>
      <c r="BR89">
        <v>5.3065957670897888</v>
      </c>
      <c r="BS89">
        <v>3.1161868319217536</v>
      </c>
      <c r="BT89">
        <v>1.4411471058900374</v>
      </c>
      <c r="BU89">
        <v>5.4187611069050474</v>
      </c>
      <c r="BV89">
        <v>5.3534642968869735</v>
      </c>
      <c r="BW89">
        <v>26.156666666666666</v>
      </c>
      <c r="CJ89">
        <v>224.79</v>
      </c>
      <c r="CK89">
        <v>698.75400000000002</v>
      </c>
      <c r="CL89">
        <v>2135.1240000000003</v>
      </c>
      <c r="CM89">
        <v>3232.1499999999996</v>
      </c>
      <c r="CN89">
        <f t="shared" si="29"/>
        <v>4761.9920000000002</v>
      </c>
      <c r="CO89" s="8">
        <v>3.7436744400907331</v>
      </c>
      <c r="CP89" s="8">
        <v>3.6243284959854618</v>
      </c>
      <c r="CQ89" s="8">
        <v>3.7635644721794383</v>
      </c>
      <c r="CR89" s="48">
        <v>30.190555555555552</v>
      </c>
      <c r="CS89" s="7">
        <v>31.000555555555554</v>
      </c>
      <c r="CT89" s="7">
        <v>31.000555555555554</v>
      </c>
      <c r="CU89" s="7">
        <v>-0.54013888888889383</v>
      </c>
      <c r="CV89" s="7">
        <v>0.41925252525251722</v>
      </c>
      <c r="CW89" s="7">
        <v>0.19829244829244885</v>
      </c>
    </row>
    <row r="90" spans="1:101">
      <c r="A90" s="40">
        <v>38847</v>
      </c>
      <c r="B90" s="1">
        <f t="shared" si="22"/>
        <v>5</v>
      </c>
      <c r="C90" s="1">
        <f t="shared" si="23"/>
        <v>2006</v>
      </c>
      <c r="D90">
        <v>30.004999999999999</v>
      </c>
      <c r="E90">
        <v>30.004999999999999</v>
      </c>
      <c r="F90">
        <v>30.15</v>
      </c>
      <c r="G90">
        <v>30.27</v>
      </c>
      <c r="H90">
        <v>30.56</v>
      </c>
      <c r="I90">
        <v>30.71</v>
      </c>
      <c r="J90">
        <v>30.82</v>
      </c>
      <c r="K90">
        <v>30.94</v>
      </c>
      <c r="L90">
        <v>30.97</v>
      </c>
      <c r="M90">
        <v>30.93</v>
      </c>
      <c r="N90">
        <v>30.88</v>
      </c>
      <c r="O90">
        <v>30.844999999999999</v>
      </c>
      <c r="P90">
        <v>30.78</v>
      </c>
      <c r="Q90" s="7">
        <f t="shared" si="24"/>
        <v>30.553124999999998</v>
      </c>
      <c r="R90" s="7">
        <f t="shared" si="21"/>
        <v>30.535999999999994</v>
      </c>
      <c r="S90" s="7">
        <f t="shared" si="25"/>
        <v>30.594999999999995</v>
      </c>
      <c r="T90" s="7">
        <f t="shared" si="26"/>
        <v>30.668749999999999</v>
      </c>
      <c r="U90" s="7">
        <f t="shared" si="27"/>
        <v>30.604999999999993</v>
      </c>
      <c r="V90" s="7">
        <v>-0.91466666666667962</v>
      </c>
      <c r="W90">
        <v>277.90575161508178</v>
      </c>
      <c r="X90" s="54">
        <v>7</v>
      </c>
      <c r="Y90">
        <v>29.539157437855774</v>
      </c>
      <c r="Z90">
        <v>62.982916146232718</v>
      </c>
      <c r="AA90">
        <v>35.820472525215912</v>
      </c>
      <c r="AB90">
        <v>23.088077077864284</v>
      </c>
      <c r="AC90">
        <v>24.615964531546478</v>
      </c>
      <c r="AD90">
        <v>17.316057808398213</v>
      </c>
      <c r="AE90">
        <v>19.862536897868537</v>
      </c>
      <c r="AF90">
        <v>15.788170354716017</v>
      </c>
      <c r="AG90">
        <v>14.260282901033822</v>
      </c>
      <c r="AH90">
        <v>14.599813446296533</v>
      </c>
      <c r="AI90">
        <v>9.1673247220931717</v>
      </c>
      <c r="AJ90">
        <v>4.9231929063092963</v>
      </c>
      <c r="AK90">
        <v>3.7348359978898102</v>
      </c>
      <c r="AL90">
        <v>1.5278874536821951</v>
      </c>
      <c r="AM90">
        <v>0.50929581789406508</v>
      </c>
      <c r="AN90">
        <v>0.16976527263135502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f t="shared" si="18"/>
        <v>3.4190097106036141</v>
      </c>
      <c r="AV90">
        <f t="shared" si="19"/>
        <v>4.1586161125110124</v>
      </c>
      <c r="AW90">
        <f t="shared" si="17"/>
        <v>3.606054009107047</v>
      </c>
      <c r="AX90">
        <f t="shared" si="17"/>
        <v>3.1817169910192269</v>
      </c>
      <c r="AY90">
        <f t="shared" si="17"/>
        <v>3.2432157716323227</v>
      </c>
      <c r="AZ90">
        <f t="shared" si="17"/>
        <v>2.9077781509592402</v>
      </c>
      <c r="BA90">
        <f t="shared" si="17"/>
        <v>3.0379550576080088</v>
      </c>
      <c r="BB90">
        <f t="shared" si="17"/>
        <v>2.8206744928296774</v>
      </c>
      <c r="BC90">
        <f t="shared" si="17"/>
        <v>2.7252535644153895</v>
      </c>
      <c r="BD90">
        <f t="shared" ref="BD90:BJ153" si="31">LN(AH90+1)</f>
        <v>2.7472589556132521</v>
      </c>
      <c r="BE90">
        <f t="shared" si="28"/>
        <v>2.3191791196138323</v>
      </c>
      <c r="BF90">
        <f t="shared" si="28"/>
        <v>1.7788756457851167</v>
      </c>
      <c r="BG90">
        <f t="shared" si="28"/>
        <v>1.554947089900881</v>
      </c>
      <c r="BH90">
        <f t="shared" si="28"/>
        <v>0.92738395538937568</v>
      </c>
      <c r="BI90">
        <f t="shared" si="28"/>
        <v>0.4116431962883082</v>
      </c>
      <c r="BJ90">
        <f t="shared" si="28"/>
        <v>0.1568031069998404</v>
      </c>
      <c r="BK90">
        <f t="shared" si="28"/>
        <v>0</v>
      </c>
      <c r="BL90">
        <f t="shared" si="30"/>
        <v>0</v>
      </c>
      <c r="BM90">
        <f t="shared" si="30"/>
        <v>0</v>
      </c>
      <c r="BN90">
        <f t="shared" si="30"/>
        <v>0</v>
      </c>
      <c r="BO90">
        <f t="shared" si="30"/>
        <v>0</v>
      </c>
      <c r="BP90">
        <f t="shared" si="30"/>
        <v>0</v>
      </c>
      <c r="BQ90">
        <f t="shared" si="12"/>
        <v>3.0688150049559115</v>
      </c>
      <c r="BR90">
        <v>5.3694022799884911</v>
      </c>
      <c r="BS90">
        <v>3.3908214397643213</v>
      </c>
      <c r="BT90">
        <v>1.8346151466641769</v>
      </c>
      <c r="BU90">
        <v>5.510034465151552</v>
      </c>
      <c r="BV90">
        <v>5.4351807281337079</v>
      </c>
      <c r="BW90">
        <v>26.385555555555555</v>
      </c>
      <c r="CJ90">
        <v>260.858</v>
      </c>
      <c r="CK90">
        <v>758.18999999999983</v>
      </c>
      <c r="CL90">
        <v>1949.4499999999998</v>
      </c>
      <c r="CM90">
        <v>3158.7439999999997</v>
      </c>
      <c r="CN90">
        <f t="shared" si="29"/>
        <v>4527.2960000000003</v>
      </c>
      <c r="CO90" s="8">
        <v>3.6014327256248992</v>
      </c>
      <c r="CP90" s="8">
        <v>3.7436744400907331</v>
      </c>
      <c r="CQ90" s="8">
        <v>3.6243284959854618</v>
      </c>
      <c r="CR90" s="48">
        <v>30.741666666666667</v>
      </c>
      <c r="CS90" s="7">
        <v>30.190555555555552</v>
      </c>
      <c r="CT90" s="7">
        <v>31.000555555555554</v>
      </c>
      <c r="CU90" s="7">
        <v>-0.46635833333333565</v>
      </c>
      <c r="CV90" s="7">
        <v>-0.54013888888889383</v>
      </c>
      <c r="CW90" s="7">
        <v>0.41925252525251722</v>
      </c>
    </row>
    <row r="91" spans="1:101">
      <c r="A91" s="44">
        <v>38882</v>
      </c>
      <c r="B91" s="1">
        <f t="shared" si="22"/>
        <v>6</v>
      </c>
      <c r="C91" s="1">
        <f t="shared" si="23"/>
        <v>2006</v>
      </c>
      <c r="D91">
        <v>31.46</v>
      </c>
      <c r="E91">
        <v>31.355</v>
      </c>
      <c r="F91">
        <v>31.305</v>
      </c>
      <c r="G91">
        <v>31.25</v>
      </c>
      <c r="H91">
        <v>31.25</v>
      </c>
      <c r="I91">
        <v>31.385000000000002</v>
      </c>
      <c r="J91">
        <v>31.4</v>
      </c>
      <c r="K91">
        <v>31.434999999999999</v>
      </c>
      <c r="L91">
        <v>31.385000000000002</v>
      </c>
      <c r="M91">
        <v>31.3</v>
      </c>
      <c r="N91">
        <v>31.14</v>
      </c>
      <c r="O91">
        <v>31.05</v>
      </c>
      <c r="P91">
        <v>30.975000000000001</v>
      </c>
      <c r="Q91" s="7">
        <f t="shared" si="24"/>
        <v>31.345624999999998</v>
      </c>
      <c r="R91" s="7">
        <f t="shared" si="21"/>
        <v>31.352500000000003</v>
      </c>
      <c r="S91" s="7">
        <f t="shared" si="25"/>
        <v>31.340555555555554</v>
      </c>
      <c r="T91" s="7">
        <f t="shared" si="26"/>
        <v>31.338750000000001</v>
      </c>
      <c r="U91" s="7">
        <f t="shared" si="27"/>
        <v>31.283846153846159</v>
      </c>
      <c r="V91" s="7">
        <v>-0.20644444444445043</v>
      </c>
      <c r="W91">
        <v>234.78537231744542</v>
      </c>
      <c r="X91" s="54">
        <v>7</v>
      </c>
      <c r="Y91">
        <v>34.462350344165074</v>
      </c>
      <c r="Z91">
        <v>57.889957967292062</v>
      </c>
      <c r="AA91">
        <v>19.523006352605826</v>
      </c>
      <c r="AB91">
        <v>12.90216071998298</v>
      </c>
      <c r="AC91">
        <v>11.88356908419485</v>
      </c>
      <c r="AD91">
        <v>13.071925992614336</v>
      </c>
      <c r="AE91">
        <v>15.448639809453308</v>
      </c>
      <c r="AF91">
        <v>17.316057808398213</v>
      </c>
      <c r="AG91">
        <v>15.957935627347371</v>
      </c>
      <c r="AH91">
        <v>13.411456537877047</v>
      </c>
      <c r="AI91">
        <v>10.695212175775367</v>
      </c>
      <c r="AJ91">
        <v>7.130141450516911</v>
      </c>
      <c r="AK91">
        <v>2.3767138168389703</v>
      </c>
      <c r="AL91">
        <v>2.3767138168389703</v>
      </c>
      <c r="AM91">
        <v>0.33953054526271004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f t="shared" si="18"/>
        <v>3.5684715800108751</v>
      </c>
      <c r="AV91">
        <f t="shared" si="19"/>
        <v>4.075670583206727</v>
      </c>
      <c r="AW91">
        <f t="shared" ref="AW91:BC119" si="32">LN(AA91+1)</f>
        <v>3.0215465179828493</v>
      </c>
      <c r="AX91">
        <f t="shared" si="32"/>
        <v>2.6320442755367282</v>
      </c>
      <c r="AY91">
        <f t="shared" si="32"/>
        <v>2.555952785100474</v>
      </c>
      <c r="AZ91">
        <f t="shared" si="32"/>
        <v>2.6441817482268806</v>
      </c>
      <c r="BA91">
        <f t="shared" si="32"/>
        <v>2.800242787437254</v>
      </c>
      <c r="BB91">
        <f t="shared" si="32"/>
        <v>2.9077781509592402</v>
      </c>
      <c r="BC91">
        <f t="shared" si="32"/>
        <v>2.8307359028696157</v>
      </c>
      <c r="BD91">
        <f t="shared" si="31"/>
        <v>2.668023483173807</v>
      </c>
      <c r="BE91">
        <f t="shared" si="28"/>
        <v>2.4591795423064031</v>
      </c>
      <c r="BF91">
        <f t="shared" si="28"/>
        <v>2.0955783219959314</v>
      </c>
      <c r="BG91">
        <f t="shared" si="28"/>
        <v>1.2169029930208481</v>
      </c>
      <c r="BH91">
        <f t="shared" si="28"/>
        <v>1.2169029930208481</v>
      </c>
      <c r="BI91">
        <f t="shared" si="28"/>
        <v>0.2923192132234641</v>
      </c>
      <c r="BJ91">
        <f t="shared" si="28"/>
        <v>0</v>
      </c>
      <c r="BK91">
        <f t="shared" si="28"/>
        <v>0</v>
      </c>
      <c r="BL91">
        <f t="shared" si="30"/>
        <v>0</v>
      </c>
      <c r="BM91">
        <f t="shared" si="30"/>
        <v>0</v>
      </c>
      <c r="BN91">
        <f t="shared" si="30"/>
        <v>0</v>
      </c>
      <c r="BO91">
        <f t="shared" si="30"/>
        <v>0</v>
      </c>
      <c r="BP91">
        <f t="shared" si="30"/>
        <v>0</v>
      </c>
      <c r="BQ91">
        <f t="shared" si="12"/>
        <v>2.9703051001056466</v>
      </c>
      <c r="BR91">
        <v>5.1059045843487896</v>
      </c>
      <c r="BS91">
        <v>3.473108972426183</v>
      </c>
      <c r="BT91">
        <v>1.7497957874110073</v>
      </c>
      <c r="BU91">
        <v>5.291326876622449</v>
      </c>
      <c r="BV91">
        <v>5.1840546205808566</v>
      </c>
      <c r="BW91">
        <v>26.798333333333332</v>
      </c>
      <c r="CJ91">
        <v>418.84599999999989</v>
      </c>
      <c r="CK91">
        <v>904.49399999999991</v>
      </c>
      <c r="CL91">
        <v>1922.7799999999997</v>
      </c>
      <c r="CM91">
        <v>3116.3259999999996</v>
      </c>
      <c r="CN91">
        <f t="shared" si="29"/>
        <v>4564.634</v>
      </c>
      <c r="CO91" s="8">
        <v>3.4190097106036141</v>
      </c>
      <c r="CP91" s="8">
        <v>3.6014327256248992</v>
      </c>
      <c r="CQ91" s="8">
        <v>3.7436744400907331</v>
      </c>
      <c r="CR91" s="48">
        <v>30.594999999999995</v>
      </c>
      <c r="CS91" s="7">
        <v>30.741666666666667</v>
      </c>
      <c r="CT91" s="7">
        <v>30.190555555555552</v>
      </c>
      <c r="CU91" s="7">
        <v>-0.91466666666667962</v>
      </c>
      <c r="CV91" s="7">
        <v>-0.46635833333333565</v>
      </c>
      <c r="CW91" s="7">
        <v>-0.54013888888889383</v>
      </c>
    </row>
    <row r="92" spans="1:101">
      <c r="A92" s="44">
        <v>38912</v>
      </c>
      <c r="B92" s="1">
        <f t="shared" si="22"/>
        <v>7</v>
      </c>
      <c r="C92" s="1">
        <f t="shared" si="23"/>
        <v>2006</v>
      </c>
      <c r="D92">
        <v>29.425000000000001</v>
      </c>
      <c r="E92">
        <v>30.37</v>
      </c>
      <c r="F92">
        <v>30.454999999999998</v>
      </c>
      <c r="G92">
        <v>30.56</v>
      </c>
      <c r="H92">
        <v>30.535</v>
      </c>
      <c r="I92">
        <v>30.45</v>
      </c>
      <c r="J92">
        <v>30.49</v>
      </c>
      <c r="K92">
        <v>30.55</v>
      </c>
      <c r="L92">
        <v>30.58</v>
      </c>
      <c r="M92">
        <v>30.57</v>
      </c>
      <c r="N92">
        <v>30.524999999999999</v>
      </c>
      <c r="O92">
        <v>30.454999999999998</v>
      </c>
      <c r="P92">
        <v>30.45</v>
      </c>
      <c r="Q92" s="7">
        <f t="shared" si="24"/>
        <v>30.498750000000001</v>
      </c>
      <c r="R92" s="7">
        <f t="shared" si="21"/>
        <v>30.398500000000002</v>
      </c>
      <c r="S92" s="7">
        <f t="shared" si="25"/>
        <v>30.506666666666668</v>
      </c>
      <c r="T92" s="7">
        <f t="shared" si="26"/>
        <v>30.52375</v>
      </c>
      <c r="U92" s="7">
        <f t="shared" si="27"/>
        <v>30.416538461538458</v>
      </c>
      <c r="V92" s="7">
        <v>-0.94543274853801762</v>
      </c>
      <c r="W92">
        <v>233.25748486201735</v>
      </c>
      <c r="X92" s="54">
        <v>7</v>
      </c>
      <c r="Y92">
        <v>15.109109264190597</v>
      </c>
      <c r="Z92">
        <v>68.245639597804711</v>
      </c>
      <c r="AA92">
        <v>26.313617257860027</v>
      </c>
      <c r="AB92">
        <v>14.090517628402466</v>
      </c>
      <c r="AC92">
        <v>14.769578718927887</v>
      </c>
      <c r="AD92">
        <v>14.939343991559243</v>
      </c>
      <c r="AE92">
        <v>18.334649444186343</v>
      </c>
      <c r="AF92">
        <v>16.297466172610083</v>
      </c>
      <c r="AG92">
        <v>14.939343991559243</v>
      </c>
      <c r="AH92">
        <v>14.260282901033824</v>
      </c>
      <c r="AI92">
        <v>7.4696719957796205</v>
      </c>
      <c r="AJ92">
        <v>5.6022539968347154</v>
      </c>
      <c r="AK92">
        <v>2.0371832715762603</v>
      </c>
      <c r="AL92">
        <v>0.84882636315677507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f t="shared" si="18"/>
        <v>2.7793849047968853</v>
      </c>
      <c r="AV92">
        <f t="shared" si="19"/>
        <v>4.2376601769883173</v>
      </c>
      <c r="AW92">
        <f t="shared" si="32"/>
        <v>3.3073853784854332</v>
      </c>
      <c r="AX92">
        <f t="shared" si="32"/>
        <v>2.714066574935134</v>
      </c>
      <c r="AY92">
        <f t="shared" si="32"/>
        <v>2.7580826865361847</v>
      </c>
      <c r="AZ92">
        <f t="shared" si="32"/>
        <v>2.7687905176569187</v>
      </c>
      <c r="BA92">
        <f t="shared" si="32"/>
        <v>2.9618987942606263</v>
      </c>
      <c r="BB92">
        <f t="shared" si="32"/>
        <v>2.8505600267658546</v>
      </c>
      <c r="BC92">
        <f t="shared" si="32"/>
        <v>2.7687905176569187</v>
      </c>
      <c r="BD92">
        <f t="shared" si="31"/>
        <v>2.7252535644153899</v>
      </c>
      <c r="BE92">
        <f t="shared" si="28"/>
        <v>2.1364917825043888</v>
      </c>
      <c r="BF92">
        <f t="shared" si="28"/>
        <v>1.8874111054014446</v>
      </c>
      <c r="BG92">
        <f t="shared" si="28"/>
        <v>1.1109305304977921</v>
      </c>
      <c r="BH92">
        <f t="shared" si="28"/>
        <v>0.61455103948085354</v>
      </c>
      <c r="BI92">
        <f t="shared" si="28"/>
        <v>0</v>
      </c>
      <c r="BJ92">
        <f t="shared" si="28"/>
        <v>0</v>
      </c>
      <c r="BK92">
        <f t="shared" si="28"/>
        <v>0</v>
      </c>
      <c r="BL92">
        <f t="shared" si="28"/>
        <v>0</v>
      </c>
      <c r="BM92">
        <f t="shared" si="28"/>
        <v>0</v>
      </c>
      <c r="BN92">
        <f t="shared" si="28"/>
        <v>0</v>
      </c>
      <c r="BO92">
        <f t="shared" si="28"/>
        <v>0</v>
      </c>
      <c r="BP92">
        <f t="shared" si="28"/>
        <v>0</v>
      </c>
      <c r="BQ92">
        <f t="shared" si="12"/>
        <v>2.9737611790406429</v>
      </c>
      <c r="BR92">
        <v>5.2413774060372988</v>
      </c>
      <c r="BS92">
        <v>3.3439992809281569</v>
      </c>
      <c r="BT92">
        <v>1.3573828302967541</v>
      </c>
      <c r="BU92">
        <v>5.3858681974435232</v>
      </c>
      <c r="BV92">
        <v>5.3141436658964381</v>
      </c>
      <c r="BW92">
        <v>26.526111111111113</v>
      </c>
      <c r="CJ92">
        <v>498.34800000000001</v>
      </c>
      <c r="CK92">
        <v>1178.0519999999997</v>
      </c>
      <c r="CL92">
        <v>1876.806</v>
      </c>
      <c r="CM92">
        <v>3313.1759999999995</v>
      </c>
      <c r="CN92">
        <f t="shared" si="29"/>
        <v>4410.2020000000002</v>
      </c>
      <c r="CO92" s="8">
        <v>3.5684715800108751</v>
      </c>
      <c r="CP92" s="8">
        <v>3.4190097106036141</v>
      </c>
      <c r="CQ92" s="8">
        <v>3.6014327256248992</v>
      </c>
      <c r="CR92" s="48">
        <v>31.340555555555554</v>
      </c>
      <c r="CS92" s="7">
        <v>30.594999999999995</v>
      </c>
      <c r="CT92" s="7">
        <v>30.741666666666667</v>
      </c>
      <c r="CU92" s="7">
        <v>-0.20644444444445043</v>
      </c>
      <c r="CV92" s="7">
        <v>-0.91466666666667962</v>
      </c>
      <c r="CW92" s="7">
        <v>-0.46635833333333565</v>
      </c>
    </row>
    <row r="93" spans="1:101">
      <c r="A93" s="40">
        <v>38944</v>
      </c>
      <c r="B93" s="1">
        <f t="shared" si="22"/>
        <v>8</v>
      </c>
      <c r="C93" s="1">
        <f t="shared" si="23"/>
        <v>2006</v>
      </c>
      <c r="D93">
        <v>30.555</v>
      </c>
      <c r="E93">
        <v>30.45</v>
      </c>
      <c r="F93">
        <v>30.225000000000001</v>
      </c>
      <c r="G93">
        <v>30.25</v>
      </c>
      <c r="H93">
        <v>30.25</v>
      </c>
      <c r="I93">
        <v>30.225000000000001</v>
      </c>
      <c r="J93">
        <v>30.215</v>
      </c>
      <c r="K93">
        <v>30.234999999999999</v>
      </c>
      <c r="L93">
        <v>30.26</v>
      </c>
      <c r="M93">
        <v>30.21</v>
      </c>
      <c r="N93">
        <v>30.175000000000001</v>
      </c>
      <c r="O93">
        <v>30.114999999999998</v>
      </c>
      <c r="P93">
        <v>30.1</v>
      </c>
      <c r="Q93" s="7">
        <f t="shared" si="24"/>
        <v>30.263750000000002</v>
      </c>
      <c r="R93" s="7">
        <f t="shared" si="21"/>
        <v>30.287499999999994</v>
      </c>
      <c r="S93" s="7">
        <f t="shared" si="25"/>
        <v>30.257777777777775</v>
      </c>
      <c r="T93" s="7">
        <f t="shared" si="26"/>
        <v>30.233749999999997</v>
      </c>
      <c r="U93" s="7">
        <f t="shared" si="27"/>
        <v>30.251153846153844</v>
      </c>
      <c r="V93" s="7">
        <v>-1.0088611111111092</v>
      </c>
      <c r="W93">
        <v>314.23551999970459</v>
      </c>
      <c r="X93" s="54">
        <v>7</v>
      </c>
      <c r="Y93">
        <v>63.492211964126781</v>
      </c>
      <c r="Z93">
        <v>92.522073584088503</v>
      </c>
      <c r="AA93">
        <v>40.913430704156561</v>
      </c>
      <c r="AB93">
        <v>12.902160719982982</v>
      </c>
      <c r="AC93">
        <v>11.034742721038075</v>
      </c>
      <c r="AD93">
        <v>11.544038538932142</v>
      </c>
      <c r="AE93">
        <v>10.695212175775367</v>
      </c>
      <c r="AF93">
        <v>15.957935627347373</v>
      </c>
      <c r="AG93">
        <v>16.976527263135502</v>
      </c>
      <c r="AH93">
        <v>15.109109264190597</v>
      </c>
      <c r="AI93">
        <v>10.864977448406721</v>
      </c>
      <c r="AJ93">
        <v>6.9603761778855553</v>
      </c>
      <c r="AK93">
        <v>3.2255401799957455</v>
      </c>
      <c r="AL93">
        <v>1.5278874536821951</v>
      </c>
      <c r="AM93">
        <v>0.33953054526271004</v>
      </c>
      <c r="AN93">
        <v>0.16976527263135502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f t="shared" ref="AU93:AU124" si="33">LN(Y93+1)</f>
        <v>4.1665444717692734</v>
      </c>
      <c r="AV93">
        <f t="shared" ref="AV93:AV124" si="34">LN(Z93+1)</f>
        <v>4.5381974895451265</v>
      </c>
      <c r="AW93">
        <f t="shared" si="32"/>
        <v>3.7356063174308356</v>
      </c>
      <c r="AX93">
        <f t="shared" si="32"/>
        <v>2.6320442755367286</v>
      </c>
      <c r="AY93">
        <f t="shared" si="32"/>
        <v>2.4877976934442616</v>
      </c>
      <c r="AZ93">
        <f t="shared" si="32"/>
        <v>2.5292455359034078</v>
      </c>
      <c r="BA93">
        <f t="shared" si="32"/>
        <v>2.4591795423064031</v>
      </c>
      <c r="BB93">
        <f t="shared" si="32"/>
        <v>2.8307359028696162</v>
      </c>
      <c r="BC93">
        <f t="shared" si="32"/>
        <v>2.8890668659579579</v>
      </c>
      <c r="BD93">
        <f t="shared" si="31"/>
        <v>2.7793849047968853</v>
      </c>
      <c r="BE93">
        <f t="shared" si="28"/>
        <v>2.473590989203807</v>
      </c>
      <c r="BF93">
        <f t="shared" si="28"/>
        <v>2.0744762572679787</v>
      </c>
      <c r="BG93">
        <f t="shared" si="28"/>
        <v>1.4411471058900374</v>
      </c>
      <c r="BH93">
        <f t="shared" si="28"/>
        <v>0.92738395538937568</v>
      </c>
      <c r="BI93">
        <f t="shared" si="28"/>
        <v>0.2923192132234641</v>
      </c>
      <c r="BJ93">
        <f t="shared" si="28"/>
        <v>0.1568031069998404</v>
      </c>
      <c r="BK93">
        <f t="shared" si="28"/>
        <v>0</v>
      </c>
      <c r="BL93">
        <f t="shared" si="28"/>
        <v>0</v>
      </c>
      <c r="BM93">
        <f t="shared" si="28"/>
        <v>0</v>
      </c>
      <c r="BN93">
        <f t="shared" si="28"/>
        <v>0</v>
      </c>
      <c r="BO93">
        <f t="shared" si="28"/>
        <v>0</v>
      </c>
      <c r="BP93">
        <f t="shared" si="28"/>
        <v>0</v>
      </c>
      <c r="BQ93">
        <f t="shared" si="12"/>
        <v>3.0487722413414331</v>
      </c>
      <c r="BR93">
        <v>5.363852834324387</v>
      </c>
      <c r="BS93">
        <v>3.5244311024330828</v>
      </c>
      <c r="BT93">
        <v>1.7497957874110073</v>
      </c>
      <c r="BU93">
        <v>5.5202847240371478</v>
      </c>
      <c r="BV93">
        <v>5.4322153258478663</v>
      </c>
      <c r="BW93">
        <v>26.167777777777776</v>
      </c>
      <c r="CJ93">
        <v>435.35599999999999</v>
      </c>
      <c r="CK93">
        <v>1352.55</v>
      </c>
      <c r="CL93">
        <v>2110.7399999999998</v>
      </c>
      <c r="CM93">
        <v>3302</v>
      </c>
      <c r="CN93">
        <f t="shared" si="29"/>
        <v>4511.2939999999999</v>
      </c>
      <c r="CO93" s="8">
        <v>2.7793849047968853</v>
      </c>
      <c r="CP93" s="8">
        <v>3.5684715800108751</v>
      </c>
      <c r="CQ93" s="8">
        <v>3.4190097106036141</v>
      </c>
      <c r="CR93" s="48">
        <v>30.506666666666668</v>
      </c>
      <c r="CS93" s="7">
        <v>31.340555555555554</v>
      </c>
      <c r="CT93" s="7">
        <v>30.594999999999995</v>
      </c>
      <c r="CU93" s="7">
        <v>-0.94543274853801762</v>
      </c>
      <c r="CV93" s="7">
        <v>-0.20644444444445043</v>
      </c>
      <c r="CW93" s="7">
        <v>-0.91466666666667962</v>
      </c>
    </row>
    <row r="94" spans="1:101">
      <c r="A94" s="44">
        <v>38975</v>
      </c>
      <c r="B94" s="1">
        <f t="shared" si="22"/>
        <v>9</v>
      </c>
      <c r="C94" s="1">
        <f t="shared" si="23"/>
        <v>2006</v>
      </c>
      <c r="D94">
        <v>31.24</v>
      </c>
      <c r="E94">
        <v>31.2</v>
      </c>
      <c r="F94">
        <v>31.265000000000001</v>
      </c>
      <c r="G94">
        <v>31.37</v>
      </c>
      <c r="H94">
        <v>31.375</v>
      </c>
      <c r="I94">
        <v>31.29</v>
      </c>
      <c r="J94">
        <v>31.254999999999999</v>
      </c>
      <c r="K94">
        <v>31.2</v>
      </c>
      <c r="L94">
        <v>30.99</v>
      </c>
      <c r="M94">
        <v>30.844999999999999</v>
      </c>
      <c r="N94">
        <v>30.74</v>
      </c>
      <c r="O94">
        <v>30.65</v>
      </c>
      <c r="P94">
        <v>30.574999999999999</v>
      </c>
      <c r="Q94" s="7">
        <f t="shared" si="24"/>
        <v>31.243124999999999</v>
      </c>
      <c r="R94" s="7">
        <f t="shared" si="21"/>
        <v>31.202999999999996</v>
      </c>
      <c r="S94" s="7">
        <f t="shared" si="25"/>
        <v>31.198888888888884</v>
      </c>
      <c r="T94" s="7">
        <f t="shared" si="26"/>
        <v>31.19875</v>
      </c>
      <c r="U94" s="7">
        <f t="shared" si="27"/>
        <v>31.076538461538458</v>
      </c>
      <c r="V94" s="7">
        <v>-0.24847222222222598</v>
      </c>
      <c r="W94">
        <v>311.17974508884845</v>
      </c>
      <c r="X94" s="54">
        <v>7</v>
      </c>
      <c r="Y94">
        <v>103.55681630512657</v>
      </c>
      <c r="Z94">
        <v>70.452588142012331</v>
      </c>
      <c r="AA94">
        <v>31.406575436800683</v>
      </c>
      <c r="AB94">
        <v>11.713803811563498</v>
      </c>
      <c r="AC94">
        <v>10.1859163578813</v>
      </c>
      <c r="AD94">
        <v>8.1487330863050413</v>
      </c>
      <c r="AE94">
        <v>11.034742721038075</v>
      </c>
      <c r="AF94">
        <v>15.788170354716016</v>
      </c>
      <c r="AG94">
        <v>14.430048173665178</v>
      </c>
      <c r="AH94">
        <v>15.278874536821952</v>
      </c>
      <c r="AI94">
        <v>10.016151085249946</v>
      </c>
      <c r="AJ94">
        <v>4.583662361046585</v>
      </c>
      <c r="AK94">
        <v>3.9046012705211655</v>
      </c>
      <c r="AL94">
        <v>0.33953054526271004</v>
      </c>
      <c r="AM94">
        <v>0.16976527263135502</v>
      </c>
      <c r="AN94">
        <v>0.16976527263135502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f t="shared" si="33"/>
        <v>4.6497306203551423</v>
      </c>
      <c r="AV94">
        <f t="shared" si="34"/>
        <v>4.2690341268410714</v>
      </c>
      <c r="AW94">
        <f t="shared" si="32"/>
        <v>3.478361347787883</v>
      </c>
      <c r="AX94">
        <f t="shared" si="32"/>
        <v>2.5426883174972121</v>
      </c>
      <c r="AY94">
        <f t="shared" si="32"/>
        <v>2.4146555189783867</v>
      </c>
      <c r="AZ94">
        <f t="shared" si="32"/>
        <v>2.2136154091877778</v>
      </c>
      <c r="BA94">
        <f t="shared" si="32"/>
        <v>2.4877976934442616</v>
      </c>
      <c r="BB94">
        <f t="shared" si="32"/>
        <v>2.8206744928296774</v>
      </c>
      <c r="BC94">
        <f t="shared" si="32"/>
        <v>2.7363167884483017</v>
      </c>
      <c r="BD94">
        <f t="shared" si="31"/>
        <v>2.7898682265398489</v>
      </c>
      <c r="BE94">
        <f t="shared" si="28"/>
        <v>2.3993624764058277</v>
      </c>
      <c r="BF94">
        <f t="shared" si="28"/>
        <v>1.7198448982033434</v>
      </c>
      <c r="BG94">
        <f t="shared" si="28"/>
        <v>1.590173799299456</v>
      </c>
      <c r="BH94">
        <f t="shared" si="28"/>
        <v>0.2923192132234641</v>
      </c>
      <c r="BI94">
        <f t="shared" si="28"/>
        <v>0.1568031069998404</v>
      </c>
      <c r="BJ94">
        <f t="shared" si="28"/>
        <v>0.1568031069998404</v>
      </c>
      <c r="BK94">
        <f t="shared" si="28"/>
        <v>0</v>
      </c>
      <c r="BL94">
        <f t="shared" si="28"/>
        <v>0</v>
      </c>
      <c r="BM94">
        <f t="shared" si="28"/>
        <v>0</v>
      </c>
      <c r="BN94">
        <f t="shared" si="28"/>
        <v>0</v>
      </c>
      <c r="BO94">
        <f t="shared" si="28"/>
        <v>0</v>
      </c>
      <c r="BP94">
        <f t="shared" si="28"/>
        <v>0</v>
      </c>
      <c r="BQ94">
        <f t="shared" ref="BQ94:BQ157" si="35">LN(SUM(AU94:AZ94)+1)</f>
        <v>3.0237406191502099</v>
      </c>
      <c r="BR94">
        <v>5.1599777361903172</v>
      </c>
      <c r="BS94">
        <v>3.4300662366606387</v>
      </c>
      <c r="BT94">
        <v>1.6571097020813179</v>
      </c>
      <c r="BU94">
        <v>5.3372681747111166</v>
      </c>
      <c r="BV94">
        <v>5.2440694622320283</v>
      </c>
      <c r="BW94">
        <v>26.370555555555558</v>
      </c>
      <c r="CJ94">
        <v>443.48399999999998</v>
      </c>
      <c r="CK94">
        <v>1377.1879999999999</v>
      </c>
      <c r="CL94">
        <v>2281.6820000000002</v>
      </c>
      <c r="CM94">
        <v>3299.9679999999998</v>
      </c>
      <c r="CN94">
        <f t="shared" si="29"/>
        <v>4493.5140000000001</v>
      </c>
      <c r="CO94" s="8">
        <v>4.1665444717692734</v>
      </c>
      <c r="CP94" s="8">
        <v>2.7793849047968853</v>
      </c>
      <c r="CQ94" s="8">
        <v>3.5684715800108751</v>
      </c>
      <c r="CR94" s="48">
        <v>30.257777777777775</v>
      </c>
      <c r="CS94" s="7">
        <v>30.506666666666668</v>
      </c>
      <c r="CT94" s="7">
        <v>31.340555555555554</v>
      </c>
      <c r="CU94" s="7">
        <v>-1.0088611111111092</v>
      </c>
      <c r="CV94" s="7">
        <v>-0.94543274853801762</v>
      </c>
      <c r="CW94" s="7">
        <v>-0.20644444444445043</v>
      </c>
    </row>
    <row r="95" spans="1:101">
      <c r="A95" s="44">
        <v>39006</v>
      </c>
      <c r="B95" s="1">
        <f t="shared" si="22"/>
        <v>10</v>
      </c>
      <c r="C95" s="1">
        <f t="shared" si="23"/>
        <v>2006</v>
      </c>
      <c r="D95">
        <v>30.164999999999999</v>
      </c>
      <c r="E95">
        <v>30.055</v>
      </c>
      <c r="F95">
        <v>30.015000000000001</v>
      </c>
      <c r="G95">
        <v>30.015000000000001</v>
      </c>
      <c r="H95">
        <v>30.15</v>
      </c>
      <c r="I95">
        <v>30.324999999999999</v>
      </c>
      <c r="J95">
        <v>30.434999999999999</v>
      </c>
      <c r="K95">
        <v>30.565000000000001</v>
      </c>
      <c r="L95">
        <v>30.56</v>
      </c>
      <c r="M95">
        <v>30.535</v>
      </c>
      <c r="N95">
        <v>30.524999999999999</v>
      </c>
      <c r="O95">
        <v>30.504999999999999</v>
      </c>
      <c r="P95">
        <v>30.46</v>
      </c>
      <c r="Q95" s="7">
        <f t="shared" si="24"/>
        <v>30.265000000000001</v>
      </c>
      <c r="R95" s="7">
        <f t="shared" si="21"/>
        <v>30.282</v>
      </c>
      <c r="S95" s="7">
        <f t="shared" si="25"/>
        <v>30.295000000000002</v>
      </c>
      <c r="T95" s="7">
        <f t="shared" si="26"/>
        <v>30.324999999999999</v>
      </c>
      <c r="U95" s="7">
        <f t="shared" si="27"/>
        <v>30.331538461538457</v>
      </c>
      <c r="V95" s="7">
        <v>-1.1299999999999999</v>
      </c>
      <c r="W95">
        <v>370.76735585054286</v>
      </c>
      <c r="X95" s="54">
        <v>7</v>
      </c>
      <c r="Y95">
        <v>111.87531466406297</v>
      </c>
      <c r="Z95">
        <v>104.40564266828335</v>
      </c>
      <c r="AA95">
        <v>42.271552885207406</v>
      </c>
      <c r="AB95">
        <v>15.278874536821952</v>
      </c>
      <c r="AC95">
        <v>8.6580289041991065</v>
      </c>
      <c r="AD95">
        <v>12.392864902088917</v>
      </c>
      <c r="AE95">
        <v>13.920752355771112</v>
      </c>
      <c r="AF95">
        <v>13.241691265245692</v>
      </c>
      <c r="AG95">
        <v>13.071925992614338</v>
      </c>
      <c r="AH95">
        <v>15.448639809453308</v>
      </c>
      <c r="AI95">
        <v>10.864977448406721</v>
      </c>
      <c r="AJ95">
        <v>5.6022539968347163</v>
      </c>
      <c r="AK95">
        <v>2.3767138168389703</v>
      </c>
      <c r="AL95">
        <v>1.1883569084194852</v>
      </c>
      <c r="AM95">
        <v>0</v>
      </c>
      <c r="AN95">
        <v>0.16976527263135502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f t="shared" si="33"/>
        <v>4.7262837994547517</v>
      </c>
      <c r="AV95">
        <f t="shared" si="34"/>
        <v>4.6578161704264884</v>
      </c>
      <c r="AW95">
        <f t="shared" si="32"/>
        <v>3.7674954418573825</v>
      </c>
      <c r="AX95">
        <f t="shared" si="32"/>
        <v>2.7898682265398489</v>
      </c>
      <c r="AY95">
        <f t="shared" si="32"/>
        <v>2.2677895802196102</v>
      </c>
      <c r="AZ95">
        <f t="shared" si="32"/>
        <v>2.5947220951510115</v>
      </c>
      <c r="BA95">
        <f t="shared" si="32"/>
        <v>2.7027530194942884</v>
      </c>
      <c r="BB95">
        <f t="shared" si="32"/>
        <v>2.6561736675581988</v>
      </c>
      <c r="BC95">
        <f t="shared" si="32"/>
        <v>2.6441817482268806</v>
      </c>
      <c r="BD95">
        <f t="shared" si="31"/>
        <v>2.800242787437254</v>
      </c>
      <c r="BE95">
        <f t="shared" si="28"/>
        <v>2.473590989203807</v>
      </c>
      <c r="BF95">
        <f t="shared" si="28"/>
        <v>1.8874111054014449</v>
      </c>
      <c r="BG95">
        <f t="shared" si="28"/>
        <v>1.2169029930208481</v>
      </c>
      <c r="BH95">
        <f t="shared" si="28"/>
        <v>0.7831509921068317</v>
      </c>
      <c r="BI95">
        <f t="shared" si="28"/>
        <v>0</v>
      </c>
      <c r="BJ95">
        <f t="shared" si="28"/>
        <v>0.1568031069998404</v>
      </c>
      <c r="BK95">
        <f t="shared" si="28"/>
        <v>0</v>
      </c>
      <c r="BL95">
        <f t="shared" si="28"/>
        <v>0</v>
      </c>
      <c r="BM95">
        <f t="shared" si="28"/>
        <v>0</v>
      </c>
      <c r="BN95">
        <f t="shared" si="28"/>
        <v>0</v>
      </c>
      <c r="BO95">
        <f t="shared" si="28"/>
        <v>0</v>
      </c>
      <c r="BP95">
        <f t="shared" si="28"/>
        <v>0</v>
      </c>
      <c r="BQ95">
        <f t="shared" si="35"/>
        <v>3.0820923070077177</v>
      </c>
      <c r="BR95">
        <v>5.4127228536379581</v>
      </c>
      <c r="BS95">
        <v>3.4939549504068208</v>
      </c>
      <c r="BT95">
        <v>1.5184340068641475</v>
      </c>
      <c r="BU95">
        <v>5.5550268984230655</v>
      </c>
      <c r="BV95">
        <v>5.4793463104431366</v>
      </c>
      <c r="BW95">
        <v>25.84</v>
      </c>
      <c r="CJ95">
        <v>272.54200000000003</v>
      </c>
      <c r="CK95">
        <v>1151.3820000000001</v>
      </c>
      <c r="CL95">
        <v>2329.4340000000002</v>
      </c>
      <c r="CM95">
        <v>3028.1880000000006</v>
      </c>
      <c r="CN95">
        <f t="shared" si="29"/>
        <v>4464.5580000000009</v>
      </c>
      <c r="CO95" s="8">
        <v>4.6497306203551423</v>
      </c>
      <c r="CP95" s="8">
        <v>4.1665444717692734</v>
      </c>
      <c r="CQ95" s="8">
        <v>2.7793849047968853</v>
      </c>
      <c r="CR95" s="48">
        <v>31.198888888888884</v>
      </c>
      <c r="CS95" s="7">
        <v>30.257777777777775</v>
      </c>
      <c r="CT95" s="7">
        <v>30.506666666666668</v>
      </c>
      <c r="CU95" s="7">
        <v>-0.24847222222222598</v>
      </c>
      <c r="CV95" s="7">
        <v>-1.0088611111111092</v>
      </c>
      <c r="CW95" s="7">
        <v>-0.94543274853801762</v>
      </c>
    </row>
    <row r="96" spans="1:101">
      <c r="A96" s="44">
        <v>39036</v>
      </c>
      <c r="B96" s="1">
        <f t="shared" si="22"/>
        <v>11</v>
      </c>
      <c r="C96" s="1">
        <f t="shared" si="23"/>
        <v>2006</v>
      </c>
      <c r="D96">
        <v>30.63</v>
      </c>
      <c r="E96">
        <v>30.96</v>
      </c>
      <c r="F96">
        <v>30.954999999999998</v>
      </c>
      <c r="G96">
        <v>30.95</v>
      </c>
      <c r="H96">
        <v>31.004999999999999</v>
      </c>
      <c r="I96">
        <v>31.29</v>
      </c>
      <c r="J96">
        <v>31.335000000000001</v>
      </c>
      <c r="K96">
        <v>31.285</v>
      </c>
      <c r="L96">
        <v>31.164999999999999</v>
      </c>
      <c r="M96">
        <v>31.045000000000002</v>
      </c>
      <c r="N96">
        <v>30.925000000000001</v>
      </c>
      <c r="O96">
        <v>30.844999999999999</v>
      </c>
      <c r="P96">
        <v>30.73</v>
      </c>
      <c r="Q96" s="7">
        <f t="shared" si="24"/>
        <v>31.118124999999999</v>
      </c>
      <c r="R96" s="7">
        <f t="shared" si="21"/>
        <v>31.062000000000001</v>
      </c>
      <c r="S96" s="7">
        <f t="shared" si="25"/>
        <v>31.11</v>
      </c>
      <c r="T96" s="7">
        <f t="shared" si="26"/>
        <v>31.128749999999997</v>
      </c>
      <c r="U96" s="7">
        <f t="shared" si="27"/>
        <v>31.009230769230768</v>
      </c>
      <c r="V96" s="7">
        <v>-0.44138888888889127</v>
      </c>
      <c r="W96">
        <v>340.54913728763233</v>
      </c>
      <c r="X96" s="54">
        <v>7</v>
      </c>
      <c r="Y96">
        <v>75.206015775690275</v>
      </c>
      <c r="Z96">
        <v>134.96339174192724</v>
      </c>
      <c r="AA96">
        <v>38.027421069423532</v>
      </c>
      <c r="AB96">
        <v>17.995118898923636</v>
      </c>
      <c r="AC96">
        <v>7.2999067231482666</v>
      </c>
      <c r="AD96">
        <v>8.8277941768304622</v>
      </c>
      <c r="AE96">
        <v>8.6580289041991065</v>
      </c>
      <c r="AF96">
        <v>10.695212175775367</v>
      </c>
      <c r="AG96">
        <v>12.392864902088917</v>
      </c>
      <c r="AH96">
        <v>9.5068552673558813</v>
      </c>
      <c r="AI96">
        <v>8.1487330863050396</v>
      </c>
      <c r="AJ96">
        <v>4.7534276336779406</v>
      </c>
      <c r="AK96">
        <v>3.7348359978898102</v>
      </c>
      <c r="AL96">
        <v>0.33953054526271004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f t="shared" si="33"/>
        <v>4.3334404067639722</v>
      </c>
      <c r="AV96">
        <f t="shared" si="34"/>
        <v>4.9123856711328706</v>
      </c>
      <c r="AW96">
        <f t="shared" si="32"/>
        <v>3.6642645034117804</v>
      </c>
      <c r="AX96">
        <f t="shared" si="32"/>
        <v>2.9441820461053174</v>
      </c>
      <c r="AY96">
        <f t="shared" si="32"/>
        <v>2.1162442765644958</v>
      </c>
      <c r="AZ96">
        <f t="shared" si="32"/>
        <v>2.285214511911192</v>
      </c>
      <c r="BA96">
        <f t="shared" si="32"/>
        <v>2.2677895802196102</v>
      </c>
      <c r="BB96">
        <f t="shared" si="32"/>
        <v>2.4591795423064031</v>
      </c>
      <c r="BC96">
        <f t="shared" si="32"/>
        <v>2.5947220951510115</v>
      </c>
      <c r="BD96">
        <f t="shared" si="31"/>
        <v>2.3520279267336712</v>
      </c>
      <c r="BE96">
        <f t="shared" si="28"/>
        <v>2.2136154091877778</v>
      </c>
      <c r="BF96">
        <f t="shared" si="28"/>
        <v>1.7497957874110073</v>
      </c>
      <c r="BG96">
        <f t="shared" si="28"/>
        <v>1.554947089900881</v>
      </c>
      <c r="BH96">
        <f t="shared" si="28"/>
        <v>0.2923192132234641</v>
      </c>
      <c r="BI96">
        <f t="shared" si="28"/>
        <v>0</v>
      </c>
      <c r="BJ96">
        <f t="shared" si="28"/>
        <v>0</v>
      </c>
      <c r="BK96">
        <f t="shared" si="28"/>
        <v>0</v>
      </c>
      <c r="BL96">
        <f t="shared" si="28"/>
        <v>0</v>
      </c>
      <c r="BM96">
        <f t="shared" si="28"/>
        <v>0</v>
      </c>
      <c r="BN96">
        <f t="shared" si="28"/>
        <v>0</v>
      </c>
      <c r="BO96">
        <f t="shared" si="28"/>
        <v>0</v>
      </c>
      <c r="BP96">
        <f t="shared" si="28"/>
        <v>0</v>
      </c>
      <c r="BQ96">
        <f t="shared" si="35"/>
        <v>3.0566265726931512</v>
      </c>
      <c r="BR96">
        <v>5.4800543299685636</v>
      </c>
      <c r="BS96">
        <v>3.1531212467594343</v>
      </c>
      <c r="BT96">
        <v>1.6242016980540539</v>
      </c>
      <c r="BU96">
        <v>5.5835098071024207</v>
      </c>
      <c r="BV96">
        <v>5.5189240782425788</v>
      </c>
      <c r="BW96">
        <v>26.468888888888888</v>
      </c>
      <c r="CJ96">
        <v>137.41400000000002</v>
      </c>
      <c r="CK96">
        <v>853.43999999999994</v>
      </c>
      <c r="CL96">
        <v>2205.9899999999998</v>
      </c>
      <c r="CM96">
        <v>2964.1799999999994</v>
      </c>
      <c r="CN96">
        <f t="shared" si="29"/>
        <v>4155.4399999999996</v>
      </c>
      <c r="CO96" s="8">
        <v>4.7262837994547517</v>
      </c>
      <c r="CP96" s="8">
        <v>4.6497306203551423</v>
      </c>
      <c r="CQ96" s="8">
        <v>4.1665444717692734</v>
      </c>
      <c r="CR96" s="48">
        <v>30.295000000000002</v>
      </c>
      <c r="CS96" s="7">
        <v>31.198888888888884</v>
      </c>
      <c r="CT96" s="7">
        <v>30.257777777777775</v>
      </c>
      <c r="CU96" s="7">
        <v>-1.1299999999999999</v>
      </c>
      <c r="CV96" s="7">
        <v>-0.24847222222222598</v>
      </c>
      <c r="CW96" s="7">
        <v>-1.0088611111111092</v>
      </c>
    </row>
    <row r="97" spans="1:101">
      <c r="A97" s="44">
        <v>39066</v>
      </c>
      <c r="B97" s="1">
        <f t="shared" si="22"/>
        <v>12</v>
      </c>
      <c r="C97" s="1">
        <f t="shared" si="23"/>
        <v>2006</v>
      </c>
      <c r="D97">
        <v>31.2</v>
      </c>
      <c r="E97">
        <v>31.094999999999999</v>
      </c>
      <c r="F97">
        <v>31.08</v>
      </c>
      <c r="G97">
        <v>31.06</v>
      </c>
      <c r="H97">
        <v>31.03</v>
      </c>
      <c r="I97">
        <v>31.135000000000002</v>
      </c>
      <c r="J97">
        <v>31.274999999999999</v>
      </c>
      <c r="K97">
        <v>31.2</v>
      </c>
      <c r="L97">
        <v>31.13</v>
      </c>
      <c r="M97">
        <v>30.96</v>
      </c>
      <c r="N97">
        <v>30.905000000000001</v>
      </c>
      <c r="O97">
        <v>30.815000000000001</v>
      </c>
      <c r="P97">
        <v>30.704999999999998</v>
      </c>
      <c r="Q97" s="7">
        <f t="shared" si="24"/>
        <v>31.125624999999999</v>
      </c>
      <c r="R97" s="7">
        <f t="shared" si="21"/>
        <v>31.116499999999995</v>
      </c>
      <c r="S97" s="7">
        <f t="shared" si="25"/>
        <v>31.107222222222219</v>
      </c>
      <c r="T97" s="7">
        <f t="shared" si="26"/>
        <v>31.108750000000001</v>
      </c>
      <c r="U97" s="7">
        <f t="shared" si="27"/>
        <v>31.045384615384609</v>
      </c>
      <c r="V97" s="7">
        <v>-0.16154797979798374</v>
      </c>
      <c r="W97">
        <v>407.09712423516567</v>
      </c>
      <c r="X97" s="54">
        <v>7</v>
      </c>
      <c r="Y97">
        <v>70.79211868727505</v>
      </c>
      <c r="Z97">
        <v>193.36264552711339</v>
      </c>
      <c r="AA97">
        <v>51.269112334669217</v>
      </c>
      <c r="AB97">
        <v>17.655588353660921</v>
      </c>
      <c r="AC97">
        <v>11.374273266300786</v>
      </c>
      <c r="AD97">
        <v>8.3184983589363952</v>
      </c>
      <c r="AE97">
        <v>7.2999067231482657</v>
      </c>
      <c r="AF97">
        <v>8.9975594494618161</v>
      </c>
      <c r="AG97">
        <v>8.6580289041991065</v>
      </c>
      <c r="AH97">
        <v>13.071925992614338</v>
      </c>
      <c r="AI97">
        <v>7.4696719957796205</v>
      </c>
      <c r="AJ97">
        <v>4.2441318157838754</v>
      </c>
      <c r="AK97">
        <v>3.7348359978898102</v>
      </c>
      <c r="AL97">
        <v>0.50929581789406508</v>
      </c>
      <c r="AM97">
        <v>0.16976527263135502</v>
      </c>
      <c r="AN97">
        <v>0.16976527263135502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f t="shared" si="33"/>
        <v>4.2737747024425774</v>
      </c>
      <c r="AV97">
        <f t="shared" si="34"/>
        <v>5.2697257209243498</v>
      </c>
      <c r="AW97">
        <f t="shared" si="32"/>
        <v>3.9564056102708767</v>
      </c>
      <c r="AX97">
        <f t="shared" si="32"/>
        <v>2.9261457448335699</v>
      </c>
      <c r="AY97">
        <f t="shared" si="32"/>
        <v>2.5156195807748256</v>
      </c>
      <c r="AZ97">
        <f t="shared" si="32"/>
        <v>2.2320014954304375</v>
      </c>
      <c r="BA97">
        <f t="shared" si="32"/>
        <v>2.1162442765644958</v>
      </c>
      <c r="BB97">
        <f t="shared" si="32"/>
        <v>2.3023410081539462</v>
      </c>
      <c r="BC97">
        <f t="shared" si="32"/>
        <v>2.2677895802196102</v>
      </c>
      <c r="BD97">
        <f t="shared" si="31"/>
        <v>2.6441817482268806</v>
      </c>
      <c r="BE97">
        <f t="shared" si="28"/>
        <v>2.1364917825043888</v>
      </c>
      <c r="BF97">
        <f t="shared" si="28"/>
        <v>1.6571097020813179</v>
      </c>
      <c r="BG97">
        <f t="shared" si="28"/>
        <v>1.554947089900881</v>
      </c>
      <c r="BH97">
        <f t="shared" si="28"/>
        <v>0.4116431962883082</v>
      </c>
      <c r="BI97">
        <f t="shared" si="28"/>
        <v>0.1568031069998404</v>
      </c>
      <c r="BJ97">
        <f t="shared" si="28"/>
        <v>0.1568031069998404</v>
      </c>
      <c r="BK97">
        <f t="shared" si="28"/>
        <v>0</v>
      </c>
      <c r="BL97">
        <f t="shared" si="28"/>
        <v>0</v>
      </c>
      <c r="BM97">
        <f t="shared" si="28"/>
        <v>0</v>
      </c>
      <c r="BN97">
        <f t="shared" si="28"/>
        <v>0</v>
      </c>
      <c r="BO97">
        <f t="shared" si="28"/>
        <v>0</v>
      </c>
      <c r="BP97">
        <f t="shared" si="28"/>
        <v>0</v>
      </c>
      <c r="BQ97">
        <f t="shared" si="35"/>
        <v>3.09890567768656</v>
      </c>
      <c r="BR97">
        <v>5.7298907121506044</v>
      </c>
      <c r="BS97">
        <v>3.2498212305415124</v>
      </c>
      <c r="BT97">
        <v>1.6571097020813179</v>
      </c>
      <c r="BU97">
        <v>5.8184679139167574</v>
      </c>
      <c r="BV97">
        <v>5.7714646085554904</v>
      </c>
      <c r="BW97">
        <v>27.040555555555557</v>
      </c>
      <c r="CJ97">
        <v>278.63800000000003</v>
      </c>
      <c r="CK97">
        <v>688.59400000000005</v>
      </c>
      <c r="CL97">
        <v>2065.7819999999997</v>
      </c>
      <c r="CM97">
        <v>2970.2759999999998</v>
      </c>
      <c r="CN97">
        <f t="shared" si="29"/>
        <v>3988.5619999999994</v>
      </c>
      <c r="CO97" s="8">
        <v>4.3334404067639722</v>
      </c>
      <c r="CP97" s="8">
        <v>4.7262837994547517</v>
      </c>
      <c r="CQ97" s="8">
        <v>4.6497306203551423</v>
      </c>
      <c r="CR97" s="48">
        <v>31.11</v>
      </c>
      <c r="CS97" s="7">
        <v>30.295000000000002</v>
      </c>
      <c r="CT97" s="7">
        <v>31.198888888888884</v>
      </c>
      <c r="CU97" s="7">
        <v>-0.44138888888889127</v>
      </c>
      <c r="CV97" s="7">
        <v>-1.1299999999999999</v>
      </c>
      <c r="CW97" s="7">
        <v>-0.24847222222222598</v>
      </c>
    </row>
    <row r="98" spans="1:101">
      <c r="A98" s="44">
        <v>39097</v>
      </c>
      <c r="B98" s="1">
        <f t="shared" si="22"/>
        <v>1</v>
      </c>
      <c r="C98" s="1">
        <f t="shared" si="23"/>
        <v>2007</v>
      </c>
      <c r="D98">
        <v>29.725000000000001</v>
      </c>
      <c r="E98">
        <v>29.71</v>
      </c>
      <c r="F98">
        <v>29.78</v>
      </c>
      <c r="G98">
        <v>29.805</v>
      </c>
      <c r="H98">
        <v>30.04</v>
      </c>
      <c r="I98">
        <v>30.42</v>
      </c>
      <c r="J98">
        <v>30.66</v>
      </c>
      <c r="K98">
        <v>30.7</v>
      </c>
      <c r="L98">
        <v>30.684999999999999</v>
      </c>
      <c r="M98">
        <v>30.59</v>
      </c>
      <c r="N98">
        <v>30.495000000000001</v>
      </c>
      <c r="O98">
        <v>30.42</v>
      </c>
      <c r="P98">
        <v>30.335000000000001</v>
      </c>
      <c r="Q98" s="7">
        <f t="shared" si="24"/>
        <v>30.224999999999998</v>
      </c>
      <c r="R98" s="7">
        <f t="shared" si="21"/>
        <v>30.211499999999994</v>
      </c>
      <c r="S98" s="7">
        <f t="shared" si="25"/>
        <v>30.265555555555554</v>
      </c>
      <c r="T98" s="7">
        <f t="shared" si="26"/>
        <v>30.335000000000001</v>
      </c>
      <c r="U98" s="7">
        <f t="shared" si="27"/>
        <v>30.25884615384615</v>
      </c>
      <c r="V98" s="7">
        <v>-0.53670755170755058</v>
      </c>
      <c r="W98">
        <v>331.72134310071459</v>
      </c>
      <c r="X98" s="54">
        <v>7</v>
      </c>
      <c r="Y98">
        <v>40.970019128367021</v>
      </c>
      <c r="Z98">
        <v>130.15337568403885</v>
      </c>
      <c r="AA98">
        <v>75.488957896742534</v>
      </c>
      <c r="AB98">
        <v>22.974900229443382</v>
      </c>
      <c r="AC98">
        <v>11.770392235773947</v>
      </c>
      <c r="AD98">
        <v>6.677434056833297</v>
      </c>
      <c r="AE98">
        <v>6.1115498147287806</v>
      </c>
      <c r="AF98">
        <v>5.772019269466071</v>
      </c>
      <c r="AG98">
        <v>7.582848844200524</v>
      </c>
      <c r="AH98">
        <v>8.4882636315677509</v>
      </c>
      <c r="AI98">
        <v>7.0169646020960084</v>
      </c>
      <c r="AJ98">
        <v>4.8666044820988441</v>
      </c>
      <c r="AK98">
        <v>2.8294212105225833</v>
      </c>
      <c r="AL98">
        <v>0.56588424210451671</v>
      </c>
      <c r="AM98">
        <v>0.33953054526271004</v>
      </c>
      <c r="AN98">
        <v>0.11317684842090335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f t="shared" si="33"/>
        <v>3.7369555331082505</v>
      </c>
      <c r="AV98">
        <f t="shared" si="34"/>
        <v>4.8763674450898256</v>
      </c>
      <c r="AW98">
        <f t="shared" si="32"/>
        <v>4.337146389195242</v>
      </c>
      <c r="AX98">
        <f t="shared" si="32"/>
        <v>3.1770074593194826</v>
      </c>
      <c r="AY98">
        <f t="shared" si="32"/>
        <v>2.5471293849818188</v>
      </c>
      <c r="AZ98">
        <f t="shared" si="32"/>
        <v>2.0382853841501762</v>
      </c>
      <c r="BA98">
        <f t="shared" si="32"/>
        <v>1.961720196816771</v>
      </c>
      <c r="BB98">
        <f t="shared" si="32"/>
        <v>1.9127993097284577</v>
      </c>
      <c r="BC98">
        <f t="shared" si="32"/>
        <v>2.1497658915126761</v>
      </c>
      <c r="BD98">
        <f t="shared" si="31"/>
        <v>2.2500556276585328</v>
      </c>
      <c r="BE98">
        <f t="shared" si="28"/>
        <v>2.0815598716956982</v>
      </c>
      <c r="BF98">
        <f t="shared" si="28"/>
        <v>1.7692760136775774</v>
      </c>
      <c r="BG98">
        <f t="shared" si="28"/>
        <v>1.3427136718047878</v>
      </c>
      <c r="BH98">
        <f t="shared" si="28"/>
        <v>0.44845067536294375</v>
      </c>
      <c r="BI98">
        <f t="shared" si="28"/>
        <v>0.2923192132234641</v>
      </c>
      <c r="BJ98">
        <f t="shared" si="28"/>
        <v>0.10721795313111006</v>
      </c>
      <c r="BK98">
        <f t="shared" si="28"/>
        <v>0</v>
      </c>
      <c r="BL98">
        <f t="shared" si="28"/>
        <v>0</v>
      </c>
      <c r="BM98">
        <f t="shared" si="28"/>
        <v>0</v>
      </c>
      <c r="BN98">
        <f t="shared" si="28"/>
        <v>0</v>
      </c>
      <c r="BO98">
        <f t="shared" si="28"/>
        <v>0</v>
      </c>
      <c r="BP98">
        <f t="shared" si="28"/>
        <v>0</v>
      </c>
      <c r="BQ98">
        <f t="shared" si="35"/>
        <v>3.0779061669069367</v>
      </c>
      <c r="BR98">
        <v>5.5892372342960082</v>
      </c>
      <c r="BS98">
        <v>3.0620738268031755</v>
      </c>
      <c r="BT98">
        <v>1.4805370287510444</v>
      </c>
      <c r="BU98">
        <v>5.6724043982593271</v>
      </c>
      <c r="BV98">
        <v>5.6204723909229122</v>
      </c>
      <c r="BW98">
        <v>27.872777777777777</v>
      </c>
      <c r="CJ98">
        <v>321.05600000000004</v>
      </c>
      <c r="CK98">
        <v>737.10800000000006</v>
      </c>
      <c r="CL98">
        <v>1888.4900000000002</v>
      </c>
      <c r="CM98">
        <v>3066.5419999999999</v>
      </c>
      <c r="CN98">
        <f t="shared" si="29"/>
        <v>3765.2960000000003</v>
      </c>
      <c r="CO98" s="8">
        <v>4.2737747024425774</v>
      </c>
      <c r="CP98" s="8">
        <v>4.3334404067639722</v>
      </c>
      <c r="CQ98" s="8">
        <v>4.7262837994547517</v>
      </c>
      <c r="CR98" s="48">
        <v>31.107222222222219</v>
      </c>
      <c r="CS98" s="7">
        <v>31.11</v>
      </c>
      <c r="CT98" s="7">
        <v>30.295000000000002</v>
      </c>
      <c r="CU98" s="7">
        <v>-0.16154797979798374</v>
      </c>
      <c r="CV98" s="7">
        <v>-0.44138888888889127</v>
      </c>
      <c r="CW98" s="7">
        <v>-1.1299999999999999</v>
      </c>
    </row>
    <row r="99" spans="1:101">
      <c r="A99" s="44">
        <v>39128</v>
      </c>
      <c r="B99" s="1">
        <f t="shared" si="22"/>
        <v>2</v>
      </c>
      <c r="C99" s="1">
        <f t="shared" si="23"/>
        <v>2007</v>
      </c>
      <c r="D99">
        <v>29.6</v>
      </c>
      <c r="E99">
        <v>29.63</v>
      </c>
      <c r="F99">
        <v>29.65</v>
      </c>
      <c r="G99">
        <v>29.664999999999999</v>
      </c>
      <c r="H99">
        <v>29.71</v>
      </c>
      <c r="I99">
        <v>29.66</v>
      </c>
      <c r="J99">
        <v>29.71</v>
      </c>
      <c r="K99">
        <v>29.954999999999998</v>
      </c>
      <c r="L99">
        <v>30.22</v>
      </c>
      <c r="M99">
        <v>30.33</v>
      </c>
      <c r="N99">
        <v>30.274999999999999</v>
      </c>
      <c r="O99">
        <v>30.315000000000001</v>
      </c>
      <c r="P99">
        <v>30.254999999999999</v>
      </c>
      <c r="Q99" s="7">
        <f t="shared" si="24"/>
        <v>29.775000000000002</v>
      </c>
      <c r="R99" s="7">
        <f t="shared" si="21"/>
        <v>29.812999999999995</v>
      </c>
      <c r="S99" s="7">
        <f t="shared" si="25"/>
        <v>29.83666666666667</v>
      </c>
      <c r="T99" s="7">
        <f t="shared" si="26"/>
        <v>29.862500000000004</v>
      </c>
      <c r="U99" s="7">
        <f t="shared" si="27"/>
        <v>29.921153846153839</v>
      </c>
      <c r="V99" s="7">
        <v>-0.74463636363636709</v>
      </c>
      <c r="W99">
        <v>308.85961969356885</v>
      </c>
      <c r="X99" s="54">
        <v>7</v>
      </c>
      <c r="Y99">
        <v>50.476874395722902</v>
      </c>
      <c r="Z99">
        <v>60.549613905183293</v>
      </c>
      <c r="AA99">
        <v>101.74598673039213</v>
      </c>
      <c r="AB99">
        <v>26.257028833649578</v>
      </c>
      <c r="AC99">
        <v>14.033929204192017</v>
      </c>
      <c r="AD99">
        <v>7.9223793894632344</v>
      </c>
      <c r="AE99">
        <v>5.8851961178869745</v>
      </c>
      <c r="AF99">
        <v>7.5828488442005231</v>
      </c>
      <c r="AG99">
        <v>7.4696719957796205</v>
      </c>
      <c r="AH99">
        <v>8.6014404799886535</v>
      </c>
      <c r="AI99">
        <v>7.5828488442005249</v>
      </c>
      <c r="AJ99">
        <v>5.4324887242033606</v>
      </c>
      <c r="AK99">
        <v>3.0557749073643903</v>
      </c>
      <c r="AL99">
        <v>1.5844758778926469</v>
      </c>
      <c r="AM99">
        <v>0.4527073936836134</v>
      </c>
      <c r="AN99">
        <v>0.2263536968418067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f t="shared" si="33"/>
        <v>3.9411326659609029</v>
      </c>
      <c r="AV99">
        <f t="shared" si="34"/>
        <v>4.1198435797461785</v>
      </c>
      <c r="AW99">
        <f t="shared" si="32"/>
        <v>4.6322597940285464</v>
      </c>
      <c r="AX99">
        <f t="shared" si="32"/>
        <v>3.3053114266982733</v>
      </c>
      <c r="AY99">
        <f t="shared" si="32"/>
        <v>2.7103095936974966</v>
      </c>
      <c r="AZ99">
        <f t="shared" si="32"/>
        <v>2.1885626587187486</v>
      </c>
      <c r="BA99">
        <f t="shared" si="32"/>
        <v>1.9293736165805946</v>
      </c>
      <c r="BB99">
        <f t="shared" si="32"/>
        <v>2.1497658915126761</v>
      </c>
      <c r="BC99">
        <f t="shared" si="32"/>
        <v>2.1364917825043888</v>
      </c>
      <c r="BD99">
        <f t="shared" si="31"/>
        <v>2.2619131372162338</v>
      </c>
      <c r="BE99">
        <f t="shared" si="28"/>
        <v>2.1497658915126765</v>
      </c>
      <c r="BF99">
        <f t="shared" si="28"/>
        <v>1.8613615122306573</v>
      </c>
      <c r="BG99">
        <f t="shared" si="28"/>
        <v>1.400141768536975</v>
      </c>
      <c r="BH99">
        <f t="shared" si="28"/>
        <v>0.94952273223553008</v>
      </c>
      <c r="BI99">
        <f t="shared" si="28"/>
        <v>0.37342898349868192</v>
      </c>
      <c r="BJ99">
        <f t="shared" si="28"/>
        <v>0.20404529251520054</v>
      </c>
      <c r="BK99">
        <f t="shared" si="28"/>
        <v>0</v>
      </c>
      <c r="BL99">
        <f t="shared" si="28"/>
        <v>0</v>
      </c>
      <c r="BM99">
        <f t="shared" si="28"/>
        <v>0</v>
      </c>
      <c r="BN99">
        <f t="shared" si="28"/>
        <v>0</v>
      </c>
      <c r="BO99">
        <f t="shared" si="28"/>
        <v>0</v>
      </c>
      <c r="BP99">
        <f t="shared" si="28"/>
        <v>0</v>
      </c>
      <c r="BQ99">
        <f t="shared" si="35"/>
        <v>3.0863688088239383</v>
      </c>
      <c r="BR99">
        <v>5.4486607579308712</v>
      </c>
      <c r="BS99">
        <v>3.1186920223637609</v>
      </c>
      <c r="BT99">
        <v>1.7299285299925136</v>
      </c>
      <c r="BU99">
        <v>5.5495398216192751</v>
      </c>
      <c r="BV99">
        <v>5.4849964799730264</v>
      </c>
      <c r="BW99">
        <v>28.278333333333332</v>
      </c>
      <c r="CJ99">
        <v>103.124</v>
      </c>
      <c r="CK99">
        <v>702.81799999999998</v>
      </c>
      <c r="CL99">
        <v>1556.258</v>
      </c>
      <c r="CM99">
        <v>2908.808</v>
      </c>
      <c r="CN99">
        <f t="shared" si="29"/>
        <v>3666.9979999999996</v>
      </c>
      <c r="CO99" s="8">
        <v>3.7369555331082505</v>
      </c>
      <c r="CP99" s="8">
        <v>4.2737747024425774</v>
      </c>
      <c r="CQ99" s="8">
        <v>4.3334404067639722</v>
      </c>
      <c r="CR99" s="48">
        <v>30.265555555555554</v>
      </c>
      <c r="CS99" s="7">
        <v>31.107222222222219</v>
      </c>
      <c r="CT99" s="7">
        <v>31.11</v>
      </c>
      <c r="CU99" s="7">
        <v>-0.53670755170755058</v>
      </c>
      <c r="CV99" s="7">
        <v>-0.16154797979798374</v>
      </c>
      <c r="CW99" s="7">
        <v>-0.44138888888889127</v>
      </c>
    </row>
    <row r="100" spans="1:101">
      <c r="A100" s="44">
        <v>39156</v>
      </c>
      <c r="B100" s="1">
        <f t="shared" si="22"/>
        <v>3</v>
      </c>
      <c r="C100" s="1">
        <f t="shared" si="23"/>
        <v>2007</v>
      </c>
      <c r="D100" s="3">
        <v>30.18</v>
      </c>
      <c r="E100" s="4">
        <v>30.07</v>
      </c>
      <c r="F100" s="4">
        <v>30.23</v>
      </c>
      <c r="G100" s="4">
        <v>30.315000000000001</v>
      </c>
      <c r="H100" s="4">
        <v>30.35</v>
      </c>
      <c r="I100" s="4">
        <v>30.335000000000001</v>
      </c>
      <c r="J100" s="4">
        <v>30.305</v>
      </c>
      <c r="K100" s="4">
        <v>30.265000000000001</v>
      </c>
      <c r="L100" s="4">
        <v>30.25</v>
      </c>
      <c r="M100" s="4">
        <v>30.21</v>
      </c>
      <c r="N100" s="4">
        <v>30.204999999999998</v>
      </c>
      <c r="O100" s="4">
        <v>30.155000000000001</v>
      </c>
      <c r="P100" s="4">
        <v>30.14</v>
      </c>
      <c r="Q100" s="7">
        <f t="shared" si="24"/>
        <v>30.265000000000001</v>
      </c>
      <c r="R100" s="7">
        <f t="shared" si="21"/>
        <v>30.250999999999998</v>
      </c>
      <c r="S100" s="7">
        <f t="shared" si="25"/>
        <v>30.258888888888887</v>
      </c>
      <c r="T100" s="7">
        <f t="shared" si="26"/>
        <v>30.282500000000002</v>
      </c>
      <c r="U100" s="7">
        <f t="shared" si="27"/>
        <v>30.231538461538459</v>
      </c>
      <c r="V100" s="7">
        <v>-0.4718055555555587</v>
      </c>
      <c r="W100">
        <v>255.77967772351246</v>
      </c>
      <c r="X100" s="54">
        <v>7</v>
      </c>
      <c r="Y100">
        <v>73.112244079903562</v>
      </c>
      <c r="Z100">
        <v>16.523819869451888</v>
      </c>
      <c r="AA100">
        <v>62.813150873601359</v>
      </c>
      <c r="AB100">
        <v>30.670925922064811</v>
      </c>
      <c r="AC100">
        <v>16.071112475768278</v>
      </c>
      <c r="AD100">
        <v>8.8277941768304622</v>
      </c>
      <c r="AE100">
        <v>8.1487330863050413</v>
      </c>
      <c r="AF100">
        <v>6.224726663149684</v>
      </c>
      <c r="AG100">
        <v>7.0169646020960075</v>
      </c>
      <c r="AH100">
        <v>8.035556237884137</v>
      </c>
      <c r="AI100">
        <v>6.7906109052542014</v>
      </c>
      <c r="AJ100">
        <v>5.8851961178869745</v>
      </c>
      <c r="AK100">
        <v>3.2821286042061972</v>
      </c>
      <c r="AL100">
        <v>1.3581221810508401</v>
      </c>
      <c r="AM100">
        <v>0.56588424210451671</v>
      </c>
      <c r="AN100">
        <v>0.4527073936836134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f t="shared" si="33"/>
        <v>4.305580755897533</v>
      </c>
      <c r="AV100">
        <f t="shared" si="34"/>
        <v>2.8635610908216642</v>
      </c>
      <c r="AW100">
        <f t="shared" si="32"/>
        <v>4.1559592956550624</v>
      </c>
      <c r="AX100">
        <f t="shared" si="32"/>
        <v>3.4553990966897867</v>
      </c>
      <c r="AY100">
        <f t="shared" si="32"/>
        <v>2.8373877060810448</v>
      </c>
      <c r="AZ100">
        <f t="shared" si="32"/>
        <v>2.285214511911192</v>
      </c>
      <c r="BA100">
        <f t="shared" si="32"/>
        <v>2.2136154091877778</v>
      </c>
      <c r="BB100">
        <f t="shared" si="32"/>
        <v>1.9775094011928351</v>
      </c>
      <c r="BC100">
        <f t="shared" si="32"/>
        <v>2.0815598716956978</v>
      </c>
      <c r="BD100">
        <f t="shared" si="31"/>
        <v>2.2011674869398759</v>
      </c>
      <c r="BE100">
        <f t="shared" si="28"/>
        <v>2.0529192785349459</v>
      </c>
      <c r="BF100">
        <f t="shared" si="28"/>
        <v>1.9293736165805946</v>
      </c>
      <c r="BG100">
        <f t="shared" si="28"/>
        <v>1.4544502233937888</v>
      </c>
      <c r="BH100">
        <f t="shared" si="28"/>
        <v>0.85786561631598945</v>
      </c>
      <c r="BI100">
        <f t="shared" si="28"/>
        <v>0.44845067536294375</v>
      </c>
      <c r="BJ100">
        <f t="shared" si="28"/>
        <v>0.37342898349868192</v>
      </c>
      <c r="BK100">
        <f t="shared" si="28"/>
        <v>0</v>
      </c>
      <c r="BL100">
        <f t="shared" si="28"/>
        <v>0</v>
      </c>
      <c r="BM100">
        <f t="shared" si="28"/>
        <v>0</v>
      </c>
      <c r="BN100">
        <f t="shared" si="28"/>
        <v>0</v>
      </c>
      <c r="BO100">
        <f t="shared" si="28"/>
        <v>0</v>
      </c>
      <c r="BP100">
        <f t="shared" si="28"/>
        <v>0</v>
      </c>
      <c r="BQ100">
        <f t="shared" si="35"/>
        <v>3.0398975908755586</v>
      </c>
      <c r="BR100">
        <v>5.0581371854287385</v>
      </c>
      <c r="BS100">
        <v>3.0778357760700574</v>
      </c>
      <c r="BT100">
        <v>1.7299285299925136</v>
      </c>
      <c r="BU100">
        <v>5.2001019280033018</v>
      </c>
      <c r="BV100">
        <v>5.107960314909068</v>
      </c>
      <c r="BW100">
        <v>27.850555555555559</v>
      </c>
      <c r="CJ100">
        <v>134.874</v>
      </c>
      <c r="CK100">
        <v>559.05400000000009</v>
      </c>
      <c r="CL100">
        <v>1247.6479999999999</v>
      </c>
      <c r="CM100">
        <v>2624.8359999999998</v>
      </c>
      <c r="CN100">
        <f t="shared" si="29"/>
        <v>3529.3299999999995</v>
      </c>
      <c r="CO100" s="8">
        <v>3.9411326659609029</v>
      </c>
      <c r="CP100" s="8">
        <v>3.7369555331082505</v>
      </c>
      <c r="CQ100" s="8">
        <v>4.2737747024425774</v>
      </c>
      <c r="CR100" s="48">
        <v>29.83666666666667</v>
      </c>
      <c r="CS100" s="7">
        <v>30.265555555555554</v>
      </c>
      <c r="CT100" s="7">
        <v>31.107222222222219</v>
      </c>
      <c r="CU100" s="7">
        <v>-0.74463636363636709</v>
      </c>
      <c r="CV100" s="7">
        <v>-0.53670755170755058</v>
      </c>
      <c r="CW100" s="7">
        <v>-0.16154797979798374</v>
      </c>
    </row>
    <row r="101" spans="1:101">
      <c r="A101" s="44">
        <v>39188</v>
      </c>
      <c r="B101" s="1">
        <f t="shared" si="22"/>
        <v>4</v>
      </c>
      <c r="C101" s="1">
        <f t="shared" si="23"/>
        <v>2007</v>
      </c>
      <c r="D101">
        <v>31.145</v>
      </c>
      <c r="E101">
        <v>31.145</v>
      </c>
      <c r="F101">
        <v>31.204999999999998</v>
      </c>
      <c r="G101">
        <v>31.195</v>
      </c>
      <c r="H101">
        <v>31.135000000000002</v>
      </c>
      <c r="I101">
        <v>31.21</v>
      </c>
      <c r="J101">
        <v>31.045000000000002</v>
      </c>
      <c r="K101">
        <v>30.975000000000001</v>
      </c>
      <c r="L101">
        <v>30.934999999999999</v>
      </c>
      <c r="M101">
        <v>30.79</v>
      </c>
      <c r="N101">
        <v>30.675000000000001</v>
      </c>
      <c r="O101">
        <v>30.585000000000001</v>
      </c>
      <c r="P101">
        <v>30.48</v>
      </c>
      <c r="Q101" s="7">
        <f t="shared" si="24"/>
        <v>31.105625</v>
      </c>
      <c r="R101" s="7">
        <f t="shared" si="21"/>
        <v>31.077999999999996</v>
      </c>
      <c r="S101" s="7">
        <f t="shared" si="25"/>
        <v>31.070555555555554</v>
      </c>
      <c r="T101" s="7">
        <f t="shared" si="26"/>
        <v>31.061250000000001</v>
      </c>
      <c r="U101" s="7">
        <f t="shared" si="27"/>
        <v>30.963076923076922</v>
      </c>
      <c r="V101" s="7">
        <v>-0.13746944444444864</v>
      </c>
      <c r="W101">
        <v>216.28095757948333</v>
      </c>
      <c r="X101" s="54">
        <v>7</v>
      </c>
      <c r="Y101">
        <v>73.338597776745374</v>
      </c>
      <c r="Z101">
        <v>11.204507993669433</v>
      </c>
      <c r="AA101">
        <v>37.008829433635398</v>
      </c>
      <c r="AB101">
        <v>28.63374265048855</v>
      </c>
      <c r="AC101">
        <v>17.655588353660924</v>
      </c>
      <c r="AD101">
        <v>9.5068552673558813</v>
      </c>
      <c r="AE101">
        <v>7.3564951473587179</v>
      </c>
      <c r="AF101">
        <v>5.6588424210451667</v>
      </c>
      <c r="AG101">
        <v>6.5642572084123945</v>
      </c>
      <c r="AH101">
        <v>6.5642572084123945</v>
      </c>
      <c r="AI101">
        <v>4.0743665431525207</v>
      </c>
      <c r="AJ101">
        <v>4.9797813305197476</v>
      </c>
      <c r="AK101">
        <v>2.2635369684180668</v>
      </c>
      <c r="AL101">
        <v>1.2449453326299369</v>
      </c>
      <c r="AM101">
        <v>0.2263536968418067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f t="shared" si="33"/>
        <v>4.308630302392924</v>
      </c>
      <c r="AV101">
        <f t="shared" si="34"/>
        <v>2.5018053911658837</v>
      </c>
      <c r="AW101">
        <f t="shared" si="32"/>
        <v>3.637818486253209</v>
      </c>
      <c r="AX101">
        <f t="shared" si="32"/>
        <v>3.3889136664837518</v>
      </c>
      <c r="AY101">
        <f t="shared" si="32"/>
        <v>2.9261457448335704</v>
      </c>
      <c r="AZ101">
        <f t="shared" si="32"/>
        <v>2.3520279267336712</v>
      </c>
      <c r="BA101">
        <f t="shared" si="32"/>
        <v>2.1230390984440737</v>
      </c>
      <c r="BB101">
        <f t="shared" si="32"/>
        <v>1.8959456587915966</v>
      </c>
      <c r="BC101">
        <f t="shared" si="32"/>
        <v>2.0234341545031649</v>
      </c>
      <c r="BD101">
        <f t="shared" si="31"/>
        <v>2.0234341545031649</v>
      </c>
      <c r="BE101">
        <f t="shared" si="28"/>
        <v>1.6242016980540539</v>
      </c>
      <c r="BF101">
        <f t="shared" si="28"/>
        <v>1.7883840004912408</v>
      </c>
      <c r="BG101">
        <f t="shared" si="28"/>
        <v>1.1828115668727222</v>
      </c>
      <c r="BH101">
        <f t="shared" si="28"/>
        <v>0.8086811701761023</v>
      </c>
      <c r="BI101">
        <f t="shared" si="28"/>
        <v>0.20404529251520054</v>
      </c>
      <c r="BJ101">
        <f t="shared" si="28"/>
        <v>0</v>
      </c>
      <c r="BK101">
        <f t="shared" si="28"/>
        <v>0</v>
      </c>
      <c r="BL101">
        <f t="shared" si="28"/>
        <v>0</v>
      </c>
      <c r="BM101">
        <f t="shared" si="28"/>
        <v>0</v>
      </c>
      <c r="BN101">
        <f t="shared" si="28"/>
        <v>0</v>
      </c>
      <c r="BO101">
        <f t="shared" si="28"/>
        <v>0</v>
      </c>
      <c r="BP101">
        <f t="shared" si="28"/>
        <v>0</v>
      </c>
      <c r="BQ101">
        <f t="shared" si="35"/>
        <v>3.0014827835257312</v>
      </c>
      <c r="BR101">
        <v>4.8250212708834335</v>
      </c>
      <c r="BS101">
        <v>2.8105108210489989</v>
      </c>
      <c r="BT101">
        <v>1.5059605782648584</v>
      </c>
      <c r="BU101">
        <v>4.9591388950571886</v>
      </c>
      <c r="BV101">
        <v>4.8763674450898256</v>
      </c>
      <c r="BW101">
        <v>28.430555555555557</v>
      </c>
      <c r="BX101">
        <v>214.37400000000002</v>
      </c>
      <c r="BY101" s="8">
        <v>2.9311860465116273</v>
      </c>
      <c r="CH101" s="8">
        <v>211.83599999999998</v>
      </c>
      <c r="CJ101">
        <v>142.49400000000003</v>
      </c>
      <c r="CK101">
        <v>380.49199999999996</v>
      </c>
      <c r="CL101">
        <v>1117.6000000000001</v>
      </c>
      <c r="CM101">
        <v>2268.9820000000004</v>
      </c>
      <c r="CN101">
        <f t="shared" si="29"/>
        <v>3447.0339999999997</v>
      </c>
      <c r="CO101" s="8">
        <v>4.305580755897533</v>
      </c>
      <c r="CP101" s="8">
        <v>3.9411326659609029</v>
      </c>
      <c r="CQ101" s="8">
        <v>3.7369555331082505</v>
      </c>
      <c r="CR101" s="48">
        <v>30.258888888888887</v>
      </c>
      <c r="CS101" s="7">
        <v>29.83666666666667</v>
      </c>
      <c r="CT101" s="7">
        <v>30.265555555555554</v>
      </c>
      <c r="CU101" s="7">
        <v>-0.4718055555555587</v>
      </c>
      <c r="CV101" s="7">
        <v>-0.74463636363636709</v>
      </c>
      <c r="CW101" s="7">
        <v>-0.53670755170755058</v>
      </c>
    </row>
    <row r="102" spans="1:101">
      <c r="A102" s="44">
        <v>39216</v>
      </c>
      <c r="B102" s="1">
        <f t="shared" si="22"/>
        <v>5</v>
      </c>
      <c r="C102" s="1">
        <f t="shared" si="23"/>
        <v>2007</v>
      </c>
      <c r="D102">
        <v>31.68</v>
      </c>
      <c r="E102">
        <v>31.555</v>
      </c>
      <c r="F102">
        <v>31.47</v>
      </c>
      <c r="G102">
        <v>31.47</v>
      </c>
      <c r="H102">
        <v>31.5</v>
      </c>
      <c r="I102">
        <v>31.45</v>
      </c>
      <c r="J102">
        <v>31.52</v>
      </c>
      <c r="K102">
        <v>31.395</v>
      </c>
      <c r="L102">
        <v>31.36</v>
      </c>
      <c r="M102">
        <v>31.155000000000001</v>
      </c>
      <c r="N102">
        <v>31.085000000000001</v>
      </c>
      <c r="O102">
        <v>30.99</v>
      </c>
      <c r="P102">
        <v>30.9</v>
      </c>
      <c r="Q102" s="7">
        <f t="shared" si="24"/>
        <v>31.465000000000003</v>
      </c>
      <c r="R102" s="7">
        <f t="shared" si="21"/>
        <v>31.455500000000008</v>
      </c>
      <c r="S102" s="7">
        <f t="shared" si="25"/>
        <v>31.430555555555557</v>
      </c>
      <c r="T102" s="7">
        <f t="shared" si="26"/>
        <v>31.415000000000003</v>
      </c>
      <c r="U102" s="7">
        <f t="shared" si="27"/>
        <v>31.348461538461542</v>
      </c>
      <c r="V102" s="7">
        <v>-7.9111111111117793E-2</v>
      </c>
      <c r="W102">
        <v>199.30443029694933</v>
      </c>
      <c r="X102" s="54">
        <v>7</v>
      </c>
      <c r="Y102">
        <v>43.23355609678508</v>
      </c>
      <c r="Z102">
        <v>15.278874536821952</v>
      </c>
      <c r="AA102">
        <v>32.029048103115656</v>
      </c>
      <c r="AB102">
        <v>24.446199258915126</v>
      </c>
      <c r="AC102">
        <v>18.108295747344538</v>
      </c>
      <c r="AD102">
        <v>11.544038538932142</v>
      </c>
      <c r="AE102">
        <v>7.4696719957796214</v>
      </c>
      <c r="AF102">
        <v>7.5828488442005249</v>
      </c>
      <c r="AG102">
        <v>7.9223793894632344</v>
      </c>
      <c r="AH102">
        <v>9.9595626610394952</v>
      </c>
      <c r="AI102">
        <v>8.4882636315677527</v>
      </c>
      <c r="AJ102">
        <v>7.3564951473587179</v>
      </c>
      <c r="AK102">
        <v>3.7348359978898102</v>
      </c>
      <c r="AL102">
        <v>1.6976527263135504</v>
      </c>
      <c r="AM102">
        <v>0.33953054526271004</v>
      </c>
      <c r="AN102">
        <v>0.11317684842090335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f t="shared" si="33"/>
        <v>3.7894836887565062</v>
      </c>
      <c r="AV102">
        <f t="shared" si="34"/>
        <v>2.7898682265398489</v>
      </c>
      <c r="AW102">
        <f t="shared" si="32"/>
        <v>3.497387419826524</v>
      </c>
      <c r="AX102">
        <f t="shared" si="32"/>
        <v>3.2365663903475212</v>
      </c>
      <c r="AY102">
        <f t="shared" si="32"/>
        <v>2.9501225730793075</v>
      </c>
      <c r="AZ102">
        <f t="shared" si="32"/>
        <v>2.5292455359034078</v>
      </c>
      <c r="BA102">
        <f t="shared" si="32"/>
        <v>2.1364917825043888</v>
      </c>
      <c r="BB102">
        <f t="shared" si="32"/>
        <v>2.1497658915126765</v>
      </c>
      <c r="BC102">
        <f t="shared" si="32"/>
        <v>2.1885626587187486</v>
      </c>
      <c r="BD102">
        <f t="shared" si="31"/>
        <v>2.394212377533889</v>
      </c>
      <c r="BE102">
        <f t="shared" si="28"/>
        <v>2.2500556276585333</v>
      </c>
      <c r="BF102">
        <f t="shared" si="28"/>
        <v>2.1230390984440737</v>
      </c>
      <c r="BG102">
        <f t="shared" si="28"/>
        <v>1.554947089900881</v>
      </c>
      <c r="BH102">
        <f t="shared" si="28"/>
        <v>0.99238203427256433</v>
      </c>
      <c r="BI102">
        <f t="shared" si="28"/>
        <v>0.2923192132234641</v>
      </c>
      <c r="BJ102">
        <f t="shared" si="28"/>
        <v>0.10721795313111006</v>
      </c>
      <c r="BK102">
        <f t="shared" si="28"/>
        <v>0</v>
      </c>
      <c r="BL102">
        <f t="shared" si="28"/>
        <v>0</v>
      </c>
      <c r="BM102">
        <f t="shared" si="28"/>
        <v>0</v>
      </c>
      <c r="BN102">
        <f t="shared" si="28"/>
        <v>0</v>
      </c>
      <c r="BO102">
        <f t="shared" si="28"/>
        <v>0</v>
      </c>
      <c r="BP102">
        <f t="shared" si="28"/>
        <v>0</v>
      </c>
      <c r="BQ102">
        <f t="shared" si="35"/>
        <v>2.9853118608695519</v>
      </c>
      <c r="BR102">
        <v>4.8313599442158628</v>
      </c>
      <c r="BS102">
        <v>3.2885631222777123</v>
      </c>
      <c r="BT102">
        <v>1.8613615122306573</v>
      </c>
      <c r="BU102">
        <v>5.0429121715299514</v>
      </c>
      <c r="BV102">
        <v>4.9077969216456019</v>
      </c>
      <c r="BW102">
        <v>28.541666666666668</v>
      </c>
      <c r="BX102">
        <v>200.65200000000004</v>
      </c>
      <c r="BY102" s="8">
        <v>3.3137499999999998</v>
      </c>
      <c r="CH102" s="8">
        <v>217.67600000000004</v>
      </c>
      <c r="CJ102">
        <v>295.14800000000002</v>
      </c>
      <c r="CK102">
        <v>572.51600000000008</v>
      </c>
      <c r="CL102">
        <v>1275.3340000000001</v>
      </c>
      <c r="CM102">
        <v>2128.7740000000003</v>
      </c>
      <c r="CN102">
        <f t="shared" si="29"/>
        <v>3481.3240000000001</v>
      </c>
      <c r="CO102" s="8">
        <v>4.308630302392924</v>
      </c>
      <c r="CP102" s="8">
        <v>4.305580755897533</v>
      </c>
      <c r="CQ102" s="8">
        <v>3.9411326659609029</v>
      </c>
      <c r="CR102" s="48">
        <v>31.070555555555554</v>
      </c>
      <c r="CS102" s="7">
        <v>30.258888888888887</v>
      </c>
      <c r="CT102" s="7">
        <v>29.83666666666667</v>
      </c>
      <c r="CU102" s="7">
        <v>-0.13746944444444864</v>
      </c>
      <c r="CV102" s="7">
        <v>-0.4718055555555587</v>
      </c>
      <c r="CW102" s="7">
        <v>-0.74463636363636709</v>
      </c>
    </row>
    <row r="103" spans="1:101">
      <c r="A103" s="44">
        <v>39248</v>
      </c>
      <c r="B103" s="1">
        <f t="shared" si="22"/>
        <v>6</v>
      </c>
      <c r="C103" s="1">
        <f t="shared" si="23"/>
        <v>2007</v>
      </c>
      <c r="D103">
        <v>31.515000000000001</v>
      </c>
      <c r="E103">
        <v>31.414999999999999</v>
      </c>
      <c r="F103">
        <v>31.335000000000001</v>
      </c>
      <c r="G103">
        <v>31.34</v>
      </c>
      <c r="H103">
        <v>31.31</v>
      </c>
      <c r="I103">
        <v>31.42</v>
      </c>
      <c r="J103">
        <v>31.385000000000002</v>
      </c>
      <c r="K103">
        <v>31.364999999999998</v>
      </c>
      <c r="L103">
        <v>31.23</v>
      </c>
      <c r="M103">
        <v>31.114999999999998</v>
      </c>
      <c r="N103">
        <v>31.035</v>
      </c>
      <c r="O103">
        <v>30.914999999999999</v>
      </c>
      <c r="P103">
        <v>30.82</v>
      </c>
      <c r="Q103" s="7">
        <f t="shared" si="24"/>
        <v>31.349999999999998</v>
      </c>
      <c r="R103" s="7">
        <f t="shared" si="21"/>
        <v>31.343</v>
      </c>
      <c r="S103" s="7">
        <f t="shared" si="25"/>
        <v>31.323888888888884</v>
      </c>
      <c r="T103" s="7">
        <f t="shared" si="26"/>
        <v>31.3125</v>
      </c>
      <c r="U103" s="7">
        <f t="shared" si="27"/>
        <v>31.246153846153849</v>
      </c>
      <c r="V103" s="7">
        <v>-0.2231111111111197</v>
      </c>
      <c r="W103">
        <v>131.96420540956441</v>
      </c>
      <c r="X103" s="54">
        <v>6</v>
      </c>
      <c r="Y103">
        <v>9.5068552673558813</v>
      </c>
      <c r="Z103">
        <v>19.91912532207899</v>
      </c>
      <c r="AA103">
        <v>16.750173566293697</v>
      </c>
      <c r="AB103">
        <v>19.240064231553568</v>
      </c>
      <c r="AC103">
        <v>13.015337568403886</v>
      </c>
      <c r="AD103">
        <v>9.3936784189349787</v>
      </c>
      <c r="AE103">
        <v>8.2619099347259457</v>
      </c>
      <c r="AF103">
        <v>5.6588424210451675</v>
      </c>
      <c r="AG103">
        <v>6.2247266631496849</v>
      </c>
      <c r="AH103">
        <v>7.4696719957796205</v>
      </c>
      <c r="AI103">
        <v>7.0169646020960084</v>
      </c>
      <c r="AJ103">
        <v>4.4138970884152302</v>
      </c>
      <c r="AK103">
        <v>3.1689517557852938</v>
      </c>
      <c r="AL103">
        <v>1.1317684842090334</v>
      </c>
      <c r="AM103">
        <v>0.56588424210451671</v>
      </c>
      <c r="AN103">
        <v>0.11317684842090335</v>
      </c>
      <c r="AO103">
        <v>0.11317684842090335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f t="shared" si="33"/>
        <v>2.3520279267336712</v>
      </c>
      <c r="AV103">
        <f t="shared" si="34"/>
        <v>3.0406638277145555</v>
      </c>
      <c r="AW103">
        <f t="shared" si="32"/>
        <v>2.8763952942563602</v>
      </c>
      <c r="AX103">
        <f t="shared" si="32"/>
        <v>3.007664017909959</v>
      </c>
      <c r="AY103">
        <f t="shared" si="32"/>
        <v>2.6401522705488656</v>
      </c>
      <c r="AZ103">
        <f t="shared" si="32"/>
        <v>2.3411977770018901</v>
      </c>
      <c r="BA103">
        <f t="shared" si="32"/>
        <v>2.2259102838400371</v>
      </c>
      <c r="BB103">
        <f t="shared" si="32"/>
        <v>1.8959456587915968</v>
      </c>
      <c r="BC103">
        <f t="shared" si="32"/>
        <v>1.9775094011928354</v>
      </c>
      <c r="BD103">
        <f t="shared" si="31"/>
        <v>2.1364917825043888</v>
      </c>
      <c r="BE103">
        <f t="shared" si="28"/>
        <v>2.0815598716956982</v>
      </c>
      <c r="BF103">
        <f t="shared" si="28"/>
        <v>1.6889691825916522</v>
      </c>
      <c r="BG103">
        <f t="shared" si="28"/>
        <v>1.4276646267005662</v>
      </c>
      <c r="BH103">
        <f t="shared" si="28"/>
        <v>0.75695190951085412</v>
      </c>
      <c r="BI103">
        <f t="shared" si="28"/>
        <v>0.44845067536294375</v>
      </c>
      <c r="BJ103">
        <f t="shared" si="28"/>
        <v>0.10721795313111006</v>
      </c>
      <c r="BK103">
        <f t="shared" si="28"/>
        <v>0.10721795313111006</v>
      </c>
      <c r="BL103">
        <f t="shared" si="28"/>
        <v>0</v>
      </c>
      <c r="BM103">
        <f t="shared" si="28"/>
        <v>0</v>
      </c>
      <c r="BN103">
        <f t="shared" si="28"/>
        <v>0</v>
      </c>
      <c r="BO103">
        <f t="shared" si="28"/>
        <v>0</v>
      </c>
      <c r="BP103">
        <f t="shared" si="28"/>
        <v>0</v>
      </c>
      <c r="BQ103">
        <f t="shared" si="35"/>
        <v>2.848281663042489</v>
      </c>
      <c r="BR103">
        <v>4.5997943432660628</v>
      </c>
      <c r="BS103">
        <v>2.9907465497774157</v>
      </c>
      <c r="BT103">
        <v>1.6678427056638292</v>
      </c>
      <c r="BU103">
        <v>4.8001886577914421</v>
      </c>
      <c r="BV103">
        <v>4.6722074276152519</v>
      </c>
      <c r="BW103">
        <v>28.582222222222224</v>
      </c>
      <c r="BX103">
        <v>233.93999999999997</v>
      </c>
      <c r="BY103" s="8">
        <v>2.8699687500000004</v>
      </c>
      <c r="BZ103" s="8">
        <v>648.96600000000001</v>
      </c>
      <c r="CD103" s="8">
        <v>3.0383015988372093</v>
      </c>
      <c r="CH103" s="8">
        <v>237.99199999999999</v>
      </c>
      <c r="CJ103">
        <v>242.06199999999998</v>
      </c>
      <c r="CK103">
        <v>679.70399999999995</v>
      </c>
      <c r="CL103">
        <v>1238.758</v>
      </c>
      <c r="CM103">
        <v>1927.3519999999999</v>
      </c>
      <c r="CN103">
        <f t="shared" si="29"/>
        <v>3304.54</v>
      </c>
      <c r="CO103" s="8">
        <v>3.7894836887565062</v>
      </c>
      <c r="CP103" s="8">
        <v>4.308630302392924</v>
      </c>
      <c r="CQ103" s="8">
        <v>4.305580755897533</v>
      </c>
      <c r="CR103" s="48">
        <v>31.430555555555557</v>
      </c>
      <c r="CS103" s="7">
        <v>31.070555555555554</v>
      </c>
      <c r="CT103" s="7">
        <v>30.258888888888887</v>
      </c>
      <c r="CU103" s="7">
        <v>-7.9111111111117793E-2</v>
      </c>
      <c r="CV103" s="7">
        <v>-0.13746944444444864</v>
      </c>
      <c r="CW103" s="7">
        <v>-0.4718055555555587</v>
      </c>
    </row>
    <row r="104" spans="1:101">
      <c r="A104" s="43">
        <v>39279</v>
      </c>
      <c r="B104" s="1">
        <f t="shared" si="22"/>
        <v>7</v>
      </c>
      <c r="C104" s="1">
        <f t="shared" si="23"/>
        <v>2007</v>
      </c>
      <c r="D104">
        <v>30.41</v>
      </c>
      <c r="E104">
        <v>29.9</v>
      </c>
      <c r="F104">
        <v>29.99</v>
      </c>
      <c r="G104">
        <v>30.045000000000002</v>
      </c>
      <c r="H104">
        <v>30.164999999999999</v>
      </c>
      <c r="I104">
        <v>30.14</v>
      </c>
      <c r="J104">
        <v>30.52</v>
      </c>
      <c r="K104">
        <v>30.7</v>
      </c>
      <c r="L104">
        <v>30.745000000000001</v>
      </c>
      <c r="M104">
        <v>30.645</v>
      </c>
      <c r="N104">
        <v>30.645</v>
      </c>
      <c r="O104">
        <v>30.625</v>
      </c>
      <c r="P104">
        <v>30.5</v>
      </c>
      <c r="Q104" s="7">
        <f t="shared" si="24"/>
        <v>30.275625000000002</v>
      </c>
      <c r="R104" s="7">
        <f t="shared" si="21"/>
        <v>30.325999999999993</v>
      </c>
      <c r="S104" s="7">
        <f t="shared" si="25"/>
        <v>30.31666666666667</v>
      </c>
      <c r="T104" s="7">
        <f t="shared" si="26"/>
        <v>30.368749999999999</v>
      </c>
      <c r="U104" s="7">
        <f t="shared" si="27"/>
        <v>30.386923076923072</v>
      </c>
      <c r="V104" s="7">
        <v>-1.1354327485380153</v>
      </c>
      <c r="W104">
        <v>129.36113789290917</v>
      </c>
      <c r="X104" s="54">
        <v>6</v>
      </c>
      <c r="Y104">
        <v>6.1115498147287806</v>
      </c>
      <c r="Z104">
        <v>14.939343991559245</v>
      </c>
      <c r="AA104">
        <v>12.788983871562079</v>
      </c>
      <c r="AB104">
        <v>15.731581930505566</v>
      </c>
      <c r="AC104">
        <v>15.392051385242855</v>
      </c>
      <c r="AD104">
        <v>11.996745932615754</v>
      </c>
      <c r="AE104">
        <v>8.7146173284095578</v>
      </c>
      <c r="AF104">
        <v>8.3750867831468483</v>
      </c>
      <c r="AG104">
        <v>10.412270054723109</v>
      </c>
      <c r="AH104">
        <v>8.035556237884137</v>
      </c>
      <c r="AI104">
        <v>8.2619099347259439</v>
      </c>
      <c r="AJ104">
        <v>5.0929581789406502</v>
      </c>
      <c r="AK104">
        <v>2.1503601199971634</v>
      </c>
      <c r="AL104">
        <v>0.67906109052542007</v>
      </c>
      <c r="AM104">
        <v>0.33953054526271004</v>
      </c>
      <c r="AN104">
        <v>0.2263536968418067</v>
      </c>
      <c r="AO104">
        <v>0.11317684842090335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f t="shared" si="33"/>
        <v>1.961720196816771</v>
      </c>
      <c r="AV104">
        <f t="shared" si="34"/>
        <v>2.7687905176569187</v>
      </c>
      <c r="AW104">
        <f t="shared" si="32"/>
        <v>2.6238700031991971</v>
      </c>
      <c r="AX104">
        <f t="shared" si="32"/>
        <v>2.8172980670441219</v>
      </c>
      <c r="AY104">
        <f t="shared" si="32"/>
        <v>2.7967965457073598</v>
      </c>
      <c r="AZ104">
        <f t="shared" si="32"/>
        <v>2.5646990132523286</v>
      </c>
      <c r="BA104">
        <f t="shared" si="32"/>
        <v>2.2736316922861906</v>
      </c>
      <c r="BB104">
        <f t="shared" si="32"/>
        <v>2.2380558286826271</v>
      </c>
      <c r="BC104">
        <f t="shared" si="32"/>
        <v>2.4346890971724822</v>
      </c>
      <c r="BD104">
        <f t="shared" si="31"/>
        <v>2.2011674869398759</v>
      </c>
      <c r="BE104">
        <f t="shared" si="28"/>
        <v>2.2259102838400366</v>
      </c>
      <c r="BF104">
        <f t="shared" si="28"/>
        <v>1.8071337074549547</v>
      </c>
      <c r="BG104">
        <f t="shared" si="28"/>
        <v>1.1475167701116964</v>
      </c>
      <c r="BH104">
        <f t="shared" si="28"/>
        <v>0.5182347624992486</v>
      </c>
      <c r="BI104">
        <f t="shared" si="28"/>
        <v>0.2923192132234641</v>
      </c>
      <c r="BJ104">
        <f t="shared" si="28"/>
        <v>0.20404529251520054</v>
      </c>
      <c r="BK104">
        <f t="shared" si="28"/>
        <v>0.10721795313111006</v>
      </c>
      <c r="BL104">
        <f t="shared" si="28"/>
        <v>0</v>
      </c>
      <c r="BM104">
        <f t="shared" si="28"/>
        <v>0</v>
      </c>
      <c r="BN104">
        <f t="shared" si="28"/>
        <v>0</v>
      </c>
      <c r="BO104">
        <f t="shared" si="28"/>
        <v>0</v>
      </c>
      <c r="BP104">
        <f t="shared" si="28"/>
        <v>0</v>
      </c>
      <c r="BQ104">
        <f t="shared" si="35"/>
        <v>2.8053689287066579</v>
      </c>
      <c r="BR104">
        <v>4.5986558263247419</v>
      </c>
      <c r="BS104">
        <v>3.1086333831577591</v>
      </c>
      <c r="BT104">
        <v>1.3427136718047878</v>
      </c>
      <c r="BU104">
        <v>4.8113015735531723</v>
      </c>
      <c r="BV104">
        <v>4.6764320315514452</v>
      </c>
      <c r="BW104">
        <v>28.294999999999998</v>
      </c>
      <c r="BX104">
        <v>286.24</v>
      </c>
      <c r="BY104" s="8">
        <v>4.3743749999999997</v>
      </c>
      <c r="BZ104" s="8">
        <v>720.83199999999999</v>
      </c>
      <c r="CD104" s="8">
        <v>3.5193645833333336</v>
      </c>
      <c r="CH104" s="8">
        <v>241.542</v>
      </c>
      <c r="CJ104">
        <v>432.56200000000001</v>
      </c>
      <c r="CK104">
        <v>969.77200000000016</v>
      </c>
      <c r="CL104">
        <v>1350.2639999999999</v>
      </c>
      <c r="CM104">
        <v>2087.3719999999998</v>
      </c>
      <c r="CN104">
        <f t="shared" si="29"/>
        <v>3238.7540000000004</v>
      </c>
      <c r="CO104" s="8">
        <v>2.3520279267336712</v>
      </c>
      <c r="CP104" s="8">
        <v>3.7894836887565062</v>
      </c>
      <c r="CQ104" s="8">
        <v>4.308630302392924</v>
      </c>
      <c r="CR104" s="48">
        <v>31.323888888888884</v>
      </c>
      <c r="CS104" s="7">
        <v>31.430555555555557</v>
      </c>
      <c r="CT104" s="7">
        <v>31.070555555555554</v>
      </c>
      <c r="CU104" s="7">
        <v>-0.2231111111111197</v>
      </c>
      <c r="CV104" s="7">
        <v>-7.9111111111117793E-2</v>
      </c>
      <c r="CW104" s="7">
        <v>-0.13746944444444864</v>
      </c>
    </row>
    <row r="105" spans="1:101">
      <c r="A105" s="43">
        <v>39308</v>
      </c>
      <c r="B105" s="1">
        <f t="shared" si="22"/>
        <v>8</v>
      </c>
      <c r="C105" s="1">
        <f t="shared" si="23"/>
        <v>2007</v>
      </c>
      <c r="D105">
        <v>30.5</v>
      </c>
      <c r="E105">
        <v>30.6</v>
      </c>
      <c r="F105">
        <v>30.594999999999999</v>
      </c>
      <c r="G105">
        <v>30.585000000000001</v>
      </c>
      <c r="H105">
        <v>30.58</v>
      </c>
      <c r="I105">
        <v>30.64</v>
      </c>
      <c r="J105">
        <v>30.62</v>
      </c>
      <c r="K105">
        <v>30.67</v>
      </c>
      <c r="L105">
        <v>30.65</v>
      </c>
      <c r="M105">
        <v>30.63</v>
      </c>
      <c r="N105">
        <v>30.49</v>
      </c>
      <c r="O105">
        <v>30.414999999999999</v>
      </c>
      <c r="P105">
        <v>30.375</v>
      </c>
      <c r="Q105" s="7">
        <f t="shared" si="24"/>
        <v>30.617500000000003</v>
      </c>
      <c r="R105" s="7">
        <f t="shared" si="21"/>
        <v>30.606999999999999</v>
      </c>
      <c r="S105" s="7">
        <f t="shared" si="25"/>
        <v>30.618888888888893</v>
      </c>
      <c r="T105" s="7">
        <f t="shared" si="26"/>
        <v>30.62125</v>
      </c>
      <c r="U105" s="7">
        <f t="shared" si="27"/>
        <v>30.565384615384616</v>
      </c>
      <c r="V105" s="7">
        <v>-0.64774999999999139</v>
      </c>
      <c r="W105">
        <v>133.32232759216711</v>
      </c>
      <c r="X105" s="54">
        <v>6</v>
      </c>
      <c r="Y105">
        <v>9.2805015705140743</v>
      </c>
      <c r="Z105">
        <v>17.20288095997731</v>
      </c>
      <c r="AA105">
        <v>14.147106052612919</v>
      </c>
      <c r="AB105">
        <v>13.128514416824789</v>
      </c>
      <c r="AC105">
        <v>13.4680449620875</v>
      </c>
      <c r="AD105">
        <v>9.2805015705140761</v>
      </c>
      <c r="AE105">
        <v>9.3936784189349787</v>
      </c>
      <c r="AF105">
        <v>10.978154296827626</v>
      </c>
      <c r="AG105">
        <v>9.3936784189349769</v>
      </c>
      <c r="AH105">
        <v>10.412270054723109</v>
      </c>
      <c r="AI105">
        <v>8.0355562378841388</v>
      </c>
      <c r="AJ105">
        <v>4.8666044820988441</v>
      </c>
      <c r="AK105">
        <v>2.7162443621016803</v>
      </c>
      <c r="AL105">
        <v>0.56588424210451671</v>
      </c>
      <c r="AM105">
        <v>0.4527073936836134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f t="shared" si="33"/>
        <v>2.3302490497428199</v>
      </c>
      <c r="AV105">
        <f t="shared" si="34"/>
        <v>2.9015798760597447</v>
      </c>
      <c r="AW105">
        <f t="shared" si="32"/>
        <v>2.7178094940792947</v>
      </c>
      <c r="AX105">
        <f t="shared" si="32"/>
        <v>2.6481950543556416</v>
      </c>
      <c r="AY105">
        <f t="shared" si="32"/>
        <v>2.6719424217769983</v>
      </c>
      <c r="AZ105">
        <f t="shared" si="32"/>
        <v>2.3302490497428199</v>
      </c>
      <c r="BA105">
        <f t="shared" si="32"/>
        <v>2.3411977770018901</v>
      </c>
      <c r="BB105">
        <f t="shared" si="32"/>
        <v>2.4830845154446943</v>
      </c>
      <c r="BC105">
        <f t="shared" si="32"/>
        <v>2.3411977770018897</v>
      </c>
      <c r="BD105">
        <f t="shared" si="31"/>
        <v>2.4346890971724822</v>
      </c>
      <c r="BE105">
        <f t="shared" si="28"/>
        <v>2.2011674869398759</v>
      </c>
      <c r="BF105">
        <f t="shared" si="28"/>
        <v>1.7692760136775774</v>
      </c>
      <c r="BG105">
        <f t="shared" si="28"/>
        <v>1.3127135782356272</v>
      </c>
      <c r="BH105">
        <f t="shared" si="28"/>
        <v>0.44845067536294375</v>
      </c>
      <c r="BI105">
        <f t="shared" si="28"/>
        <v>0.37342898349868192</v>
      </c>
      <c r="BJ105">
        <f t="shared" si="28"/>
        <v>0</v>
      </c>
      <c r="BK105">
        <f t="shared" si="28"/>
        <v>0</v>
      </c>
      <c r="BL105">
        <f t="shared" si="28"/>
        <v>0</v>
      </c>
      <c r="BM105">
        <f t="shared" si="28"/>
        <v>0</v>
      </c>
      <c r="BN105">
        <f t="shared" si="28"/>
        <v>0</v>
      </c>
      <c r="BO105">
        <f t="shared" si="28"/>
        <v>0</v>
      </c>
      <c r="BP105">
        <f t="shared" si="28"/>
        <v>0</v>
      </c>
      <c r="BQ105">
        <f t="shared" si="35"/>
        <v>2.8094041981178335</v>
      </c>
      <c r="BR105">
        <v>4.5848915482033776</v>
      </c>
      <c r="BS105">
        <v>3.1910700331234056</v>
      </c>
      <c r="BT105">
        <v>1.4544502233937888</v>
      </c>
      <c r="BU105">
        <v>4.8204689209039202</v>
      </c>
      <c r="BV105">
        <v>4.6858726373807551</v>
      </c>
      <c r="BW105">
        <v>28.355</v>
      </c>
      <c r="BX105">
        <v>130.81200000000001</v>
      </c>
      <c r="BY105" s="8">
        <v>3.8140714285714283</v>
      </c>
      <c r="BZ105" s="8">
        <v>650.99199999999996</v>
      </c>
      <c r="CD105" s="8">
        <v>3.6861383928571434</v>
      </c>
      <c r="CH105" s="8">
        <v>218.18599999999998</v>
      </c>
      <c r="CJ105">
        <v>281.68599999999998</v>
      </c>
      <c r="CK105">
        <v>956.31</v>
      </c>
      <c r="CL105">
        <v>1528.826</v>
      </c>
      <c r="CM105">
        <v>2231.6440000000002</v>
      </c>
      <c r="CN105">
        <f t="shared" si="29"/>
        <v>3085.0840000000003</v>
      </c>
      <c r="CO105" s="8">
        <v>1.961720196816771</v>
      </c>
      <c r="CP105" s="8">
        <v>2.3520279267336712</v>
      </c>
      <c r="CQ105" s="8">
        <v>3.7894836887565062</v>
      </c>
      <c r="CR105" s="48">
        <v>30.31666666666667</v>
      </c>
      <c r="CS105" s="7">
        <v>31.323888888888884</v>
      </c>
      <c r="CT105" s="7">
        <v>31.430555555555557</v>
      </c>
      <c r="CU105" s="7">
        <v>-1.1354327485380153</v>
      </c>
      <c r="CV105" s="7">
        <v>-0.2231111111111197</v>
      </c>
      <c r="CW105" s="7">
        <v>-7.9111111111117793E-2</v>
      </c>
    </row>
    <row r="106" spans="1:101">
      <c r="A106" s="43">
        <v>39338</v>
      </c>
      <c r="B106" s="1">
        <f t="shared" si="22"/>
        <v>9</v>
      </c>
      <c r="C106" s="1">
        <f t="shared" si="23"/>
        <v>2007</v>
      </c>
      <c r="D106">
        <v>30.635000000000002</v>
      </c>
      <c r="E106">
        <v>30.594999999999999</v>
      </c>
      <c r="F106">
        <v>30.58</v>
      </c>
      <c r="G106">
        <v>30.66</v>
      </c>
      <c r="H106">
        <v>30.864999999999998</v>
      </c>
      <c r="I106">
        <v>30.824999999999999</v>
      </c>
      <c r="J106">
        <v>31.215</v>
      </c>
      <c r="K106">
        <v>31.254999999999999</v>
      </c>
      <c r="L106">
        <v>31.145</v>
      </c>
      <c r="M106">
        <v>31.114999999999998</v>
      </c>
      <c r="N106">
        <v>31.015000000000001</v>
      </c>
      <c r="O106">
        <v>30.9</v>
      </c>
      <c r="P106">
        <v>30.745000000000001</v>
      </c>
      <c r="Q106" s="7">
        <f t="shared" si="24"/>
        <v>30.892499999999998</v>
      </c>
      <c r="R106" s="7">
        <f t="shared" si="21"/>
        <v>30.888999999999999</v>
      </c>
      <c r="S106" s="7">
        <f t="shared" si="25"/>
        <v>30.917222222222222</v>
      </c>
      <c r="T106" s="7">
        <f t="shared" si="26"/>
        <v>30.9575</v>
      </c>
      <c r="U106" s="7">
        <f t="shared" si="27"/>
        <v>30.888461538461534</v>
      </c>
      <c r="V106" s="7">
        <v>-0.53013888888888872</v>
      </c>
      <c r="W106">
        <v>171.2365718564931</v>
      </c>
      <c r="X106" s="54">
        <v>6</v>
      </c>
      <c r="Y106">
        <v>13.015337568403886</v>
      </c>
      <c r="Z106">
        <v>16.410643021030985</v>
      </c>
      <c r="AA106">
        <v>25.577967743124159</v>
      </c>
      <c r="AB106">
        <v>13.581221810508401</v>
      </c>
      <c r="AC106">
        <v>13.354868113666596</v>
      </c>
      <c r="AD106">
        <v>14.712990294717436</v>
      </c>
      <c r="AE106">
        <v>13.015337568403886</v>
      </c>
      <c r="AF106">
        <v>13.694398658929305</v>
      </c>
      <c r="AG106">
        <v>11.996745932615756</v>
      </c>
      <c r="AH106">
        <v>14.373459749454724</v>
      </c>
      <c r="AI106">
        <v>10.412270054723109</v>
      </c>
      <c r="AJ106">
        <v>6.903787753675104</v>
      </c>
      <c r="AK106">
        <v>2.8294212105225838</v>
      </c>
      <c r="AL106">
        <v>0.67906109052542007</v>
      </c>
      <c r="AM106">
        <v>0.4527073936836134</v>
      </c>
      <c r="AN106">
        <v>0.2263536968418067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f t="shared" si="33"/>
        <v>2.6401522705488656</v>
      </c>
      <c r="AV106">
        <f t="shared" si="34"/>
        <v>2.85708168710328</v>
      </c>
      <c r="AW106">
        <f t="shared" si="32"/>
        <v>3.2800825922402885</v>
      </c>
      <c r="AX106">
        <f t="shared" si="32"/>
        <v>2.6797345235158434</v>
      </c>
      <c r="AY106">
        <f t="shared" si="32"/>
        <v>2.6640891260467816</v>
      </c>
      <c r="AZ106">
        <f t="shared" si="32"/>
        <v>2.7544877775483778</v>
      </c>
      <c r="BA106">
        <f t="shared" si="32"/>
        <v>2.6401522705488656</v>
      </c>
      <c r="BB106">
        <f t="shared" si="32"/>
        <v>2.6874663775588759</v>
      </c>
      <c r="BC106">
        <f t="shared" si="32"/>
        <v>2.5646990132523291</v>
      </c>
      <c r="BD106">
        <f t="shared" si="31"/>
        <v>2.7326426297770872</v>
      </c>
      <c r="BE106">
        <f t="shared" si="28"/>
        <v>2.4346890971724822</v>
      </c>
      <c r="BF106">
        <f t="shared" si="28"/>
        <v>2.0673421070580824</v>
      </c>
      <c r="BG106">
        <f t="shared" si="28"/>
        <v>1.3427136718047878</v>
      </c>
      <c r="BH106">
        <f t="shared" si="28"/>
        <v>0.5182347624992486</v>
      </c>
      <c r="BI106">
        <f t="shared" si="28"/>
        <v>0.37342898349868192</v>
      </c>
      <c r="BJ106">
        <f t="shared" si="28"/>
        <v>0.20404529251520054</v>
      </c>
      <c r="BK106">
        <f t="shared" si="28"/>
        <v>0</v>
      </c>
      <c r="BL106">
        <f t="shared" si="28"/>
        <v>0</v>
      </c>
      <c r="BM106">
        <f t="shared" si="28"/>
        <v>0</v>
      </c>
      <c r="BN106">
        <f t="shared" si="28"/>
        <v>0</v>
      </c>
      <c r="BO106">
        <f t="shared" si="28"/>
        <v>0</v>
      </c>
      <c r="BP106">
        <f t="shared" si="28"/>
        <v>0</v>
      </c>
      <c r="BQ106">
        <f t="shared" si="35"/>
        <v>2.8834382195435837</v>
      </c>
      <c r="BR106">
        <v>4.81497860345665</v>
      </c>
      <c r="BS106">
        <v>3.4870544625315594</v>
      </c>
      <c r="BT106">
        <v>1.5059605782648584</v>
      </c>
      <c r="BU106">
        <v>5.0617282771948622</v>
      </c>
      <c r="BV106">
        <v>4.9252054504955067</v>
      </c>
      <c r="BW106">
        <v>28.411111111111111</v>
      </c>
      <c r="BX106">
        <v>222.006</v>
      </c>
      <c r="BY106" s="8">
        <v>3.3837666666666659</v>
      </c>
      <c r="BZ106" s="8">
        <v>639.05799999999999</v>
      </c>
      <c r="CA106" s="8">
        <v>1288.0240000000001</v>
      </c>
      <c r="CD106" s="8">
        <v>3.8574043650793648</v>
      </c>
      <c r="CE106" s="8">
        <v>3.4478529819582868</v>
      </c>
      <c r="CH106" s="8">
        <v>152.15599999999998</v>
      </c>
      <c r="CJ106">
        <v>417.57600000000002</v>
      </c>
      <c r="CK106">
        <v>1131.8240000000001</v>
      </c>
      <c r="CL106">
        <v>1811.5279999999998</v>
      </c>
      <c r="CM106">
        <v>2370.5819999999999</v>
      </c>
      <c r="CN106">
        <f t="shared" si="29"/>
        <v>3059.1760000000004</v>
      </c>
      <c r="CO106" s="8">
        <v>2.3302490497428199</v>
      </c>
      <c r="CP106" s="8">
        <v>1.961720196816771</v>
      </c>
      <c r="CQ106" s="8">
        <v>2.3520279267336712</v>
      </c>
      <c r="CR106" s="48">
        <v>30.618888888888893</v>
      </c>
      <c r="CS106" s="7">
        <v>30.31666666666667</v>
      </c>
      <c r="CT106" s="7">
        <v>31.323888888888884</v>
      </c>
      <c r="CU106" s="7">
        <v>-0.64774999999999139</v>
      </c>
      <c r="CV106" s="7">
        <v>-1.1354327485380153</v>
      </c>
      <c r="CW106" s="7">
        <v>-0.2231111111111197</v>
      </c>
    </row>
    <row r="107" spans="1:101">
      <c r="A107" s="43">
        <v>39366</v>
      </c>
      <c r="B107" s="1">
        <f t="shared" si="22"/>
        <v>10</v>
      </c>
      <c r="C107" s="1">
        <f t="shared" si="23"/>
        <v>2007</v>
      </c>
      <c r="D107">
        <v>31.35</v>
      </c>
      <c r="E107">
        <v>31.114999999999998</v>
      </c>
      <c r="F107">
        <v>31.06</v>
      </c>
      <c r="G107">
        <v>31.035</v>
      </c>
      <c r="H107">
        <v>31.07</v>
      </c>
      <c r="I107">
        <v>31.08</v>
      </c>
      <c r="J107">
        <v>31</v>
      </c>
      <c r="K107">
        <v>31.094999999999999</v>
      </c>
      <c r="L107">
        <v>31.085000000000001</v>
      </c>
      <c r="M107">
        <v>30.98</v>
      </c>
      <c r="N107">
        <v>30.94</v>
      </c>
      <c r="O107">
        <v>30.795000000000002</v>
      </c>
      <c r="P107">
        <v>30.745000000000001</v>
      </c>
      <c r="Q107" s="7">
        <f t="shared" si="24"/>
        <v>31.067500000000003</v>
      </c>
      <c r="R107" s="7">
        <f t="shared" si="21"/>
        <v>31.087</v>
      </c>
      <c r="S107" s="7">
        <f t="shared" si="25"/>
        <v>31.057777777777783</v>
      </c>
      <c r="T107" s="7">
        <f t="shared" si="26"/>
        <v>31.050625</v>
      </c>
      <c r="U107" s="7">
        <f t="shared" si="27"/>
        <v>31.026923076923079</v>
      </c>
      <c r="V107" s="7">
        <v>-0.36</v>
      </c>
      <c r="W107">
        <v>132.53008965231552</v>
      </c>
      <c r="X107" s="54">
        <v>6</v>
      </c>
      <c r="Y107">
        <v>7.8092025410423309</v>
      </c>
      <c r="Z107">
        <v>12.223099629457563</v>
      </c>
      <c r="AA107">
        <v>22.974900229443378</v>
      </c>
      <c r="AB107">
        <v>9.1673247220931717</v>
      </c>
      <c r="AC107">
        <v>9.6200321157767839</v>
      </c>
      <c r="AD107">
        <v>10.072739509460398</v>
      </c>
      <c r="AE107">
        <v>7.9223793894632344</v>
      </c>
      <c r="AF107">
        <v>11.544038538932142</v>
      </c>
      <c r="AG107">
        <v>10.299093206302205</v>
      </c>
      <c r="AH107">
        <v>12.336276477878464</v>
      </c>
      <c r="AI107">
        <v>8.3750867831468483</v>
      </c>
      <c r="AJ107">
        <v>4.9797813305197476</v>
      </c>
      <c r="AK107">
        <v>3.9611896947316172</v>
      </c>
      <c r="AL107">
        <v>1.1317684842090336</v>
      </c>
      <c r="AM107">
        <v>0</v>
      </c>
      <c r="AN107">
        <v>0</v>
      </c>
      <c r="AO107">
        <v>0</v>
      </c>
      <c r="AP107">
        <v>0.11317684842090335</v>
      </c>
      <c r="AQ107">
        <v>0</v>
      </c>
      <c r="AR107">
        <v>0</v>
      </c>
      <c r="AS107">
        <v>0</v>
      </c>
      <c r="AT107">
        <v>0</v>
      </c>
      <c r="AU107">
        <f t="shared" si="33"/>
        <v>2.175796918375803</v>
      </c>
      <c r="AV107">
        <f t="shared" si="34"/>
        <v>2.581965272104084</v>
      </c>
      <c r="AW107">
        <f t="shared" si="32"/>
        <v>3.1770074593194826</v>
      </c>
      <c r="AX107">
        <f t="shared" si="32"/>
        <v>2.3191791196138323</v>
      </c>
      <c r="AY107">
        <f t="shared" si="32"/>
        <v>2.3627420398936634</v>
      </c>
      <c r="AZ107">
        <f t="shared" si="32"/>
        <v>2.4044861876004968</v>
      </c>
      <c r="BA107">
        <f t="shared" si="32"/>
        <v>2.1885626587187486</v>
      </c>
      <c r="BB107">
        <f t="shared" si="32"/>
        <v>2.5292455359034078</v>
      </c>
      <c r="BC107">
        <f t="shared" si="32"/>
        <v>2.4247224752684202</v>
      </c>
      <c r="BD107">
        <f t="shared" si="31"/>
        <v>2.5904878769281403</v>
      </c>
      <c r="BE107">
        <f t="shared" si="28"/>
        <v>2.2380558286826271</v>
      </c>
      <c r="BF107">
        <f t="shared" si="28"/>
        <v>1.7883840004912408</v>
      </c>
      <c r="BG107">
        <f t="shared" si="28"/>
        <v>1.6016455697843446</v>
      </c>
      <c r="BH107">
        <f t="shared" si="28"/>
        <v>0.75695190951085423</v>
      </c>
      <c r="BI107">
        <f t="shared" si="28"/>
        <v>0</v>
      </c>
      <c r="BJ107">
        <f t="shared" si="28"/>
        <v>0</v>
      </c>
      <c r="BK107">
        <f t="shared" si="28"/>
        <v>0</v>
      </c>
      <c r="BL107">
        <f t="shared" si="28"/>
        <v>0.10721795313111006</v>
      </c>
      <c r="BM107">
        <f t="shared" si="28"/>
        <v>0</v>
      </c>
      <c r="BN107">
        <f t="shared" si="28"/>
        <v>0</v>
      </c>
      <c r="BO107">
        <f t="shared" si="28"/>
        <v>0</v>
      </c>
      <c r="BP107">
        <f t="shared" si="28"/>
        <v>0</v>
      </c>
      <c r="BQ107">
        <f t="shared" si="35"/>
        <v>2.7739114094100148</v>
      </c>
      <c r="BR107">
        <v>4.5520184008436368</v>
      </c>
      <c r="BS107">
        <v>3.2843318471557752</v>
      </c>
      <c r="BT107">
        <v>1.8071337074549549</v>
      </c>
      <c r="BU107">
        <v>4.8241124572893952</v>
      </c>
      <c r="BV107">
        <v>4.6743219604914916</v>
      </c>
      <c r="BW107">
        <v>28.638888888888889</v>
      </c>
      <c r="BX107">
        <v>104.396</v>
      </c>
      <c r="BY107" s="8">
        <v>4.0583214285714275</v>
      </c>
      <c r="BZ107" s="8">
        <v>457.214</v>
      </c>
      <c r="CA107" s="8">
        <v>1178.046</v>
      </c>
      <c r="CD107" s="8">
        <v>3.7520531746031742</v>
      </c>
      <c r="CE107" s="8">
        <v>3.6357088789682539</v>
      </c>
      <c r="CH107" s="8">
        <v>189.73599999999996</v>
      </c>
      <c r="CJ107">
        <v>256.03199999999998</v>
      </c>
      <c r="CK107">
        <v>955.29399999999998</v>
      </c>
      <c r="CL107">
        <v>1925.0659999999998</v>
      </c>
      <c r="CM107">
        <v>2305.558</v>
      </c>
      <c r="CN107">
        <f t="shared" si="29"/>
        <v>3042.6660000000002</v>
      </c>
      <c r="CO107" s="8">
        <v>2.6401522705488656</v>
      </c>
      <c r="CP107" s="8">
        <v>2.3302490497428199</v>
      </c>
      <c r="CQ107" s="8">
        <v>1.961720196816771</v>
      </c>
      <c r="CR107" s="48">
        <v>30.917222222222222</v>
      </c>
      <c r="CS107" s="7">
        <v>30.618888888888893</v>
      </c>
      <c r="CT107" s="7">
        <v>30.31666666666667</v>
      </c>
      <c r="CU107" s="7">
        <v>-0.53013888888888872</v>
      </c>
      <c r="CV107" s="7">
        <v>-0.64774999999999139</v>
      </c>
      <c r="CW107" s="7">
        <v>-1.1354327485380153</v>
      </c>
    </row>
    <row r="108" spans="1:101">
      <c r="A108" s="43">
        <v>39395</v>
      </c>
      <c r="B108" s="1">
        <f t="shared" si="22"/>
        <v>11</v>
      </c>
      <c r="C108" s="1">
        <f t="shared" si="23"/>
        <v>2007</v>
      </c>
      <c r="D108">
        <v>31.515000000000001</v>
      </c>
      <c r="E108">
        <v>31.12</v>
      </c>
      <c r="F108">
        <v>31.07</v>
      </c>
      <c r="G108">
        <v>31.02</v>
      </c>
      <c r="H108">
        <v>31.015000000000001</v>
      </c>
      <c r="I108">
        <v>31.08</v>
      </c>
      <c r="J108">
        <v>31.03</v>
      </c>
      <c r="K108">
        <v>31.15</v>
      </c>
      <c r="L108">
        <v>31.02</v>
      </c>
      <c r="M108">
        <v>30.925000000000001</v>
      </c>
      <c r="N108">
        <v>30.82</v>
      </c>
      <c r="O108">
        <v>30.74</v>
      </c>
      <c r="P108">
        <v>30.65</v>
      </c>
      <c r="Q108" s="7">
        <f t="shared" si="24"/>
        <v>31.063125000000003</v>
      </c>
      <c r="R108" s="7">
        <f t="shared" si="21"/>
        <v>31.0945</v>
      </c>
      <c r="S108" s="7">
        <f t="shared" si="25"/>
        <v>31.047777777777778</v>
      </c>
      <c r="T108" s="7">
        <f t="shared" si="26"/>
        <v>31.038750000000004</v>
      </c>
      <c r="U108" s="7">
        <f t="shared" si="27"/>
        <v>31.011923076923075</v>
      </c>
      <c r="V108" s="7">
        <v>-0.50361111111111256</v>
      </c>
      <c r="W108">
        <v>124.15500285959875</v>
      </c>
      <c r="X108" s="54">
        <v>6</v>
      </c>
      <c r="Y108">
        <v>7.80920254104233</v>
      </c>
      <c r="Z108">
        <v>6.6774340568332979</v>
      </c>
      <c r="AA108">
        <v>10.751800599985817</v>
      </c>
      <c r="AB108">
        <v>5.6588424210451675</v>
      </c>
      <c r="AC108">
        <v>6.451080359991491</v>
      </c>
      <c r="AD108">
        <v>8.7146173284095578</v>
      </c>
      <c r="AE108">
        <v>11.657215387353046</v>
      </c>
      <c r="AF108">
        <v>13.128514416824789</v>
      </c>
      <c r="AG108">
        <v>15.392051385242855</v>
      </c>
      <c r="AH108">
        <v>15.505228233663761</v>
      </c>
      <c r="AI108">
        <v>10.751800599985817</v>
      </c>
      <c r="AJ108">
        <v>6.2247266631496831</v>
      </c>
      <c r="AK108">
        <v>3.5084823010480033</v>
      </c>
      <c r="AL108">
        <v>1.4712990294717436</v>
      </c>
      <c r="AM108">
        <v>0.33953054526271004</v>
      </c>
      <c r="AN108">
        <v>0.11317684842090335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f t="shared" si="33"/>
        <v>2.1757969183758026</v>
      </c>
      <c r="AV108">
        <f t="shared" si="34"/>
        <v>2.0382853841501767</v>
      </c>
      <c r="AW108">
        <f t="shared" si="32"/>
        <v>2.4640064714017118</v>
      </c>
      <c r="AX108">
        <f t="shared" si="32"/>
        <v>1.8959456587915968</v>
      </c>
      <c r="AY108">
        <f t="shared" si="32"/>
        <v>2.008359036641802</v>
      </c>
      <c r="AZ108">
        <f t="shared" si="32"/>
        <v>2.2736316922861906</v>
      </c>
      <c r="BA108">
        <f t="shared" si="32"/>
        <v>2.5382274389170836</v>
      </c>
      <c r="BB108">
        <f t="shared" si="32"/>
        <v>2.6481950543556416</v>
      </c>
      <c r="BC108">
        <f t="shared" si="32"/>
        <v>2.7967965457073598</v>
      </c>
      <c r="BD108">
        <f t="shared" si="31"/>
        <v>2.8036771933624571</v>
      </c>
      <c r="BE108">
        <f t="shared" si="28"/>
        <v>2.4640064714017118</v>
      </c>
      <c r="BF108">
        <f t="shared" si="28"/>
        <v>1.9775094011928351</v>
      </c>
      <c r="BG108">
        <f t="shared" si="28"/>
        <v>1.5059605782648584</v>
      </c>
      <c r="BH108">
        <f t="shared" si="28"/>
        <v>0.904743935253981</v>
      </c>
      <c r="BI108">
        <f t="shared" si="28"/>
        <v>0.2923192132234641</v>
      </c>
      <c r="BJ108">
        <f t="shared" si="28"/>
        <v>0.10721795313111006</v>
      </c>
      <c r="BK108">
        <f t="shared" si="28"/>
        <v>0</v>
      </c>
      <c r="BL108">
        <f t="shared" si="28"/>
        <v>0</v>
      </c>
      <c r="BM108">
        <f t="shared" si="28"/>
        <v>0</v>
      </c>
      <c r="BN108">
        <f t="shared" si="28"/>
        <v>0</v>
      </c>
      <c r="BO108">
        <f t="shared" si="28"/>
        <v>0</v>
      </c>
      <c r="BP108">
        <f t="shared" ref="BE108:BP134" si="36">LN(AT108+1)</f>
        <v>0</v>
      </c>
      <c r="BQ108">
        <f t="shared" si="35"/>
        <v>2.6287201677571779</v>
      </c>
      <c r="BR108">
        <v>4.3748957194710059</v>
      </c>
      <c r="BS108">
        <v>3.5110006784401766</v>
      </c>
      <c r="BT108">
        <v>1.7883840004912406</v>
      </c>
      <c r="BU108">
        <v>4.7485931902600775</v>
      </c>
      <c r="BV108">
        <v>4.5532112405182161</v>
      </c>
      <c r="BW108">
        <v>28.691111111111113</v>
      </c>
      <c r="BX108">
        <v>235.20199999999997</v>
      </c>
      <c r="BY108" s="8">
        <v>3.5456896551724153</v>
      </c>
      <c r="BZ108" s="8">
        <v>561.60399999999993</v>
      </c>
      <c r="CA108" s="8">
        <v>1212.5959999999998</v>
      </c>
      <c r="CD108" s="8">
        <v>3.6625925834701696</v>
      </c>
      <c r="CE108" s="8">
        <v>3.6743654881636565</v>
      </c>
      <c r="CH108" s="8">
        <v>261.36400000000003</v>
      </c>
      <c r="CJ108">
        <v>352.04399999999998</v>
      </c>
      <c r="CK108">
        <v>1025.652</v>
      </c>
      <c r="CL108">
        <v>1981.9619999999998</v>
      </c>
      <c r="CM108">
        <v>2554.4779999999996</v>
      </c>
      <c r="CN108">
        <f t="shared" si="29"/>
        <v>3257.2960000000003</v>
      </c>
      <c r="CO108" s="8">
        <v>2.175796918375803</v>
      </c>
      <c r="CP108" s="8">
        <v>2.6401522705488656</v>
      </c>
      <c r="CQ108" s="8">
        <v>2.3302490497428199</v>
      </c>
      <c r="CR108" s="48">
        <v>31.057777777777783</v>
      </c>
      <c r="CS108" s="7">
        <v>30.917222222222222</v>
      </c>
      <c r="CT108" s="7">
        <v>30.618888888888893</v>
      </c>
      <c r="CU108" s="7">
        <v>-0.36</v>
      </c>
      <c r="CV108" s="7">
        <v>-0.53013888888888872</v>
      </c>
      <c r="CW108" s="7">
        <v>-0.64774999999999139</v>
      </c>
    </row>
    <row r="109" spans="1:101">
      <c r="A109" s="43">
        <v>39433</v>
      </c>
      <c r="B109" s="1">
        <f t="shared" si="22"/>
        <v>12</v>
      </c>
      <c r="C109" s="1">
        <f t="shared" si="23"/>
        <v>2007</v>
      </c>
      <c r="D109">
        <v>30.565000000000001</v>
      </c>
      <c r="E109">
        <v>30.53</v>
      </c>
      <c r="F109">
        <v>30.515000000000001</v>
      </c>
      <c r="G109">
        <v>30.51</v>
      </c>
      <c r="H109">
        <v>30.52</v>
      </c>
      <c r="I109">
        <v>30.535</v>
      </c>
      <c r="J109">
        <v>30.725000000000001</v>
      </c>
      <c r="K109">
        <v>30.855</v>
      </c>
      <c r="L109">
        <v>30.844999999999999</v>
      </c>
      <c r="M109">
        <v>30.765000000000001</v>
      </c>
      <c r="N109">
        <v>30.66</v>
      </c>
      <c r="O109">
        <v>30.635000000000002</v>
      </c>
      <c r="P109">
        <v>30.54</v>
      </c>
      <c r="Q109" s="7">
        <f t="shared" si="24"/>
        <v>30.629375</v>
      </c>
      <c r="R109" s="7">
        <f t="shared" si="21"/>
        <v>30.636500000000002</v>
      </c>
      <c r="S109" s="7">
        <f t="shared" si="25"/>
        <v>30.644444444444446</v>
      </c>
      <c r="T109" s="7">
        <f t="shared" si="26"/>
        <v>30.658749999999998</v>
      </c>
      <c r="U109" s="7">
        <f t="shared" si="27"/>
        <v>30.630769230769236</v>
      </c>
      <c r="V109" s="7">
        <v>-0.62432575757575748</v>
      </c>
      <c r="W109">
        <v>166.14361367173288</v>
      </c>
      <c r="X109" s="54">
        <v>6</v>
      </c>
      <c r="Y109">
        <v>9.9595626610394952</v>
      </c>
      <c r="Z109">
        <v>18.44782629260725</v>
      </c>
      <c r="AA109">
        <v>27.841504711542225</v>
      </c>
      <c r="AB109">
        <v>12.44945332629937</v>
      </c>
      <c r="AC109">
        <v>9.0541478736722674</v>
      </c>
      <c r="AD109">
        <v>8.1487330863050413</v>
      </c>
      <c r="AE109">
        <v>13.241691265245692</v>
      </c>
      <c r="AF109">
        <v>14.939343991559243</v>
      </c>
      <c r="AG109">
        <v>16.297466172610083</v>
      </c>
      <c r="AH109">
        <v>15.731581930505566</v>
      </c>
      <c r="AI109">
        <v>9.1673247220931717</v>
      </c>
      <c r="AJ109">
        <v>6.3379035115705875</v>
      </c>
      <c r="AK109">
        <v>2.8294212105225833</v>
      </c>
      <c r="AL109">
        <v>1.1317684842090334</v>
      </c>
      <c r="AM109">
        <v>0.33953054526271004</v>
      </c>
      <c r="AN109">
        <v>0.11317684842090335</v>
      </c>
      <c r="AO109">
        <v>0.11317684842090335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f t="shared" si="33"/>
        <v>2.394212377533889</v>
      </c>
      <c r="AV109">
        <f t="shared" si="34"/>
        <v>2.9677353050841369</v>
      </c>
      <c r="AW109">
        <f t="shared" si="32"/>
        <v>3.3618154855197244</v>
      </c>
      <c r="AX109">
        <f t="shared" si="32"/>
        <v>2.5989384603370174</v>
      </c>
      <c r="AY109">
        <f t="shared" si="32"/>
        <v>2.3079852731065502</v>
      </c>
      <c r="AZ109">
        <f t="shared" si="32"/>
        <v>2.2136154091877778</v>
      </c>
      <c r="BA109">
        <f t="shared" si="32"/>
        <v>2.6561736675581988</v>
      </c>
      <c r="BB109">
        <f t="shared" si="32"/>
        <v>2.7687905176569187</v>
      </c>
      <c r="BC109">
        <f t="shared" si="32"/>
        <v>2.8505600267658546</v>
      </c>
      <c r="BD109">
        <f t="shared" si="31"/>
        <v>2.8172980670441219</v>
      </c>
      <c r="BE109">
        <f t="shared" si="36"/>
        <v>2.3191791196138323</v>
      </c>
      <c r="BF109">
        <f t="shared" si="36"/>
        <v>1.9930531767011759</v>
      </c>
      <c r="BG109">
        <f t="shared" si="36"/>
        <v>1.3427136718047878</v>
      </c>
      <c r="BH109">
        <f t="shared" si="36"/>
        <v>0.75695190951085412</v>
      </c>
      <c r="BI109">
        <f t="shared" si="36"/>
        <v>0.2923192132234641</v>
      </c>
      <c r="BJ109">
        <f t="shared" si="36"/>
        <v>0.10721795313111006</v>
      </c>
      <c r="BK109">
        <f t="shared" si="36"/>
        <v>0.10721795313111006</v>
      </c>
      <c r="BL109">
        <f t="shared" si="36"/>
        <v>0</v>
      </c>
      <c r="BM109">
        <f t="shared" si="36"/>
        <v>0</v>
      </c>
      <c r="BN109">
        <f t="shared" si="36"/>
        <v>0</v>
      </c>
      <c r="BO109">
        <f t="shared" si="36"/>
        <v>0</v>
      </c>
      <c r="BP109">
        <f t="shared" si="36"/>
        <v>0</v>
      </c>
      <c r="BQ109">
        <f t="shared" si="35"/>
        <v>2.8240124578214245</v>
      </c>
      <c r="BR109">
        <v>4.7992569827851961</v>
      </c>
      <c r="BS109">
        <v>3.473108972426183</v>
      </c>
      <c r="BT109">
        <v>1.6016455697843446</v>
      </c>
      <c r="BU109">
        <v>5.0465582557325046</v>
      </c>
      <c r="BV109">
        <v>4.9210879672137198</v>
      </c>
      <c r="BW109">
        <v>28.541666666666668</v>
      </c>
      <c r="BX109">
        <v>282.94799999999998</v>
      </c>
      <c r="BY109" s="8">
        <v>4.1346842105263164</v>
      </c>
      <c r="BZ109" s="8">
        <v>622.54599999999994</v>
      </c>
      <c r="CA109" s="8">
        <v>1261.6039999999998</v>
      </c>
      <c r="CB109" s="8">
        <v>1910.5700000000002</v>
      </c>
      <c r="CD109" s="8">
        <v>3.9128984314233861</v>
      </c>
      <c r="CE109" s="8">
        <v>3.8851513982513759</v>
      </c>
      <c r="CF109" s="8">
        <v>3.6028681317799869</v>
      </c>
      <c r="CH109" s="8">
        <v>235.70399999999998</v>
      </c>
      <c r="CJ109">
        <v>264.16000000000003</v>
      </c>
      <c r="CK109">
        <v>872.23599999999988</v>
      </c>
      <c r="CL109">
        <v>2004.0599999999997</v>
      </c>
      <c r="CM109">
        <v>2683.7640000000001</v>
      </c>
      <c r="CN109">
        <f t="shared" si="29"/>
        <v>3242.8180000000002</v>
      </c>
      <c r="CO109" s="8">
        <v>2.1757969183758026</v>
      </c>
      <c r="CP109" s="8">
        <v>2.175796918375803</v>
      </c>
      <c r="CQ109" s="8">
        <v>2.6401522705488656</v>
      </c>
      <c r="CR109" s="48">
        <v>31.047777777777778</v>
      </c>
      <c r="CS109" s="7">
        <v>31.057777777777783</v>
      </c>
      <c r="CT109" s="7">
        <v>30.917222222222222</v>
      </c>
      <c r="CU109" s="7">
        <v>-0.50361111111111256</v>
      </c>
      <c r="CV109" s="7">
        <v>-0.36</v>
      </c>
      <c r="CW109" s="7">
        <v>-0.53013888888888872</v>
      </c>
    </row>
    <row r="110" spans="1:101">
      <c r="A110" s="43">
        <v>39461</v>
      </c>
      <c r="B110" s="1">
        <f t="shared" si="22"/>
        <v>1</v>
      </c>
      <c r="C110" s="1">
        <f t="shared" si="23"/>
        <v>2008</v>
      </c>
      <c r="D110">
        <v>30.274999999999999</v>
      </c>
      <c r="E110">
        <v>30.114999999999998</v>
      </c>
      <c r="F110">
        <v>30.065000000000001</v>
      </c>
      <c r="G110">
        <v>30.074999999999999</v>
      </c>
      <c r="H110">
        <v>30.145</v>
      </c>
      <c r="I110">
        <v>30.32</v>
      </c>
      <c r="J110">
        <v>30.504999999999999</v>
      </c>
      <c r="K110">
        <v>30.52</v>
      </c>
      <c r="L110">
        <v>30.52</v>
      </c>
      <c r="M110">
        <v>30.49</v>
      </c>
      <c r="N110">
        <v>30.41</v>
      </c>
      <c r="O110">
        <v>30.335000000000001</v>
      </c>
      <c r="P110">
        <v>30.25</v>
      </c>
      <c r="Q110" s="7">
        <f t="shared" si="24"/>
        <v>30.283125000000002</v>
      </c>
      <c r="R110" s="7">
        <f t="shared" si="21"/>
        <v>30.303000000000004</v>
      </c>
      <c r="S110" s="7">
        <f t="shared" si="25"/>
        <v>30.306111111111111</v>
      </c>
      <c r="T110" s="7">
        <f t="shared" si="26"/>
        <v>30.330000000000002</v>
      </c>
      <c r="U110" s="7">
        <f t="shared" si="27"/>
        <v>30.309615384615388</v>
      </c>
      <c r="V110" s="7">
        <v>-0.49615199615199401</v>
      </c>
      <c r="W110">
        <v>158.90029536451837</v>
      </c>
      <c r="X110" s="54">
        <v>6</v>
      </c>
      <c r="Y110">
        <v>23.427607623126992</v>
      </c>
      <c r="Z110">
        <v>12.223099629457563</v>
      </c>
      <c r="AA110">
        <v>18.334649444186343</v>
      </c>
      <c r="AB110">
        <v>7.9223793894632344</v>
      </c>
      <c r="AC110">
        <v>4.640250785257038</v>
      </c>
      <c r="AD110">
        <v>7.4696719957796223</v>
      </c>
      <c r="AE110">
        <v>9.8463858126185926</v>
      </c>
      <c r="AF110">
        <v>15.618405082084664</v>
      </c>
      <c r="AG110">
        <v>16.976527263135502</v>
      </c>
      <c r="AH110">
        <v>16.297466172610083</v>
      </c>
      <c r="AI110">
        <v>13.241691265245692</v>
      </c>
      <c r="AJ110">
        <v>6.903787753675104</v>
      </c>
      <c r="AK110">
        <v>4.3007202399943267</v>
      </c>
      <c r="AL110">
        <v>1.1317684842090334</v>
      </c>
      <c r="AM110">
        <v>0.11317684842090335</v>
      </c>
      <c r="AN110">
        <v>0.33953054526271004</v>
      </c>
      <c r="AO110">
        <v>0</v>
      </c>
      <c r="AP110">
        <v>0</v>
      </c>
      <c r="AQ110">
        <v>0.11317684842090335</v>
      </c>
      <c r="AR110">
        <v>0</v>
      </c>
      <c r="AS110">
        <v>0</v>
      </c>
      <c r="AT110">
        <v>0</v>
      </c>
      <c r="AU110">
        <f t="shared" si="33"/>
        <v>3.1957139526449749</v>
      </c>
      <c r="AV110">
        <f t="shared" si="34"/>
        <v>2.581965272104084</v>
      </c>
      <c r="AW110">
        <f t="shared" si="32"/>
        <v>2.9618987942606263</v>
      </c>
      <c r="AX110">
        <f t="shared" si="32"/>
        <v>2.1885626587187486</v>
      </c>
      <c r="AY110">
        <f t="shared" si="32"/>
        <v>1.7299285299925138</v>
      </c>
      <c r="AZ110">
        <f t="shared" si="32"/>
        <v>2.1364917825043892</v>
      </c>
      <c r="BA110">
        <f t="shared" si="32"/>
        <v>2.3838319196669526</v>
      </c>
      <c r="BB110">
        <f t="shared" si="32"/>
        <v>2.8105108210489989</v>
      </c>
      <c r="BC110">
        <f t="shared" si="32"/>
        <v>2.8890668659579579</v>
      </c>
      <c r="BD110">
        <f t="shared" si="31"/>
        <v>2.8505600267658546</v>
      </c>
      <c r="BE110">
        <f t="shared" si="36"/>
        <v>2.6561736675581988</v>
      </c>
      <c r="BF110">
        <f t="shared" si="36"/>
        <v>2.0673421070580824</v>
      </c>
      <c r="BG110">
        <f t="shared" si="36"/>
        <v>1.6678427056638292</v>
      </c>
      <c r="BH110">
        <f t="shared" si="36"/>
        <v>0.75695190951085412</v>
      </c>
      <c r="BI110">
        <f t="shared" si="36"/>
        <v>0.10721795313111006</v>
      </c>
      <c r="BJ110">
        <f t="shared" si="36"/>
        <v>0.2923192132234641</v>
      </c>
      <c r="BK110">
        <f t="shared" si="36"/>
        <v>0</v>
      </c>
      <c r="BL110">
        <f t="shared" si="36"/>
        <v>0</v>
      </c>
      <c r="BM110">
        <f t="shared" si="36"/>
        <v>0.10721795313111006</v>
      </c>
      <c r="BN110">
        <f t="shared" si="36"/>
        <v>0</v>
      </c>
      <c r="BO110">
        <f t="shared" si="36"/>
        <v>0</v>
      </c>
      <c r="BP110">
        <f t="shared" si="36"/>
        <v>0</v>
      </c>
      <c r="BQ110">
        <f t="shared" si="35"/>
        <v>2.759665639643365</v>
      </c>
      <c r="BR110">
        <v>4.5436284436412242</v>
      </c>
      <c r="BS110">
        <v>3.6228183128192266</v>
      </c>
      <c r="BT110">
        <v>1.861361512230657</v>
      </c>
      <c r="BU110">
        <v>4.9036069797944437</v>
      </c>
      <c r="BV110">
        <v>4.703465320693069</v>
      </c>
      <c r="BW110">
        <v>28.251666666666669</v>
      </c>
      <c r="BX110">
        <v>317.24199999999996</v>
      </c>
      <c r="BY110" s="8">
        <v>3.0386785714285716</v>
      </c>
      <c r="BZ110" s="8">
        <v>835.39199999999994</v>
      </c>
      <c r="CA110" s="8">
        <v>1292.6059999999998</v>
      </c>
      <c r="CB110" s="8">
        <v>2013.4379999999999</v>
      </c>
      <c r="CD110" s="8">
        <v>3.5730174790424343</v>
      </c>
      <c r="CE110" s="8">
        <v>3.6625353268228049</v>
      </c>
      <c r="CF110" s="8">
        <v>3.6148117456596469</v>
      </c>
      <c r="CH110" s="8">
        <v>216.41400000000002</v>
      </c>
      <c r="CJ110">
        <v>290.322</v>
      </c>
      <c r="CK110">
        <v>906.52600000000007</v>
      </c>
      <c r="CL110">
        <v>1861.8200000000002</v>
      </c>
      <c r="CM110">
        <v>2831.5920000000001</v>
      </c>
      <c r="CN110">
        <f t="shared" si="29"/>
        <v>3212.0839999999998</v>
      </c>
      <c r="CO110" s="8">
        <v>2.394212377533889</v>
      </c>
      <c r="CP110" s="8">
        <v>2.1757969183758026</v>
      </c>
      <c r="CQ110" s="8">
        <v>2.175796918375803</v>
      </c>
      <c r="CR110" s="48">
        <v>30.644444444444446</v>
      </c>
      <c r="CS110" s="7">
        <v>31.047777777777778</v>
      </c>
      <c r="CT110" s="7">
        <v>31.057777777777783</v>
      </c>
      <c r="CU110" s="7">
        <v>-0.62432575757575748</v>
      </c>
      <c r="CV110" s="7">
        <v>-0.50361111111111256</v>
      </c>
      <c r="CW110" s="7">
        <v>-0.36</v>
      </c>
    </row>
    <row r="111" spans="1:101">
      <c r="A111" s="43">
        <v>39496</v>
      </c>
      <c r="B111" s="1">
        <f t="shared" si="22"/>
        <v>2</v>
      </c>
      <c r="C111" s="1">
        <f t="shared" si="23"/>
        <v>2008</v>
      </c>
      <c r="D111">
        <v>30.204999999999998</v>
      </c>
      <c r="E111">
        <v>30.15</v>
      </c>
      <c r="F111">
        <v>30.135000000000002</v>
      </c>
      <c r="G111">
        <v>30.14</v>
      </c>
      <c r="H111">
        <v>30.14</v>
      </c>
      <c r="I111">
        <v>30.12</v>
      </c>
      <c r="J111">
        <v>30.1</v>
      </c>
      <c r="K111">
        <v>30.045000000000002</v>
      </c>
      <c r="L111">
        <v>30.024999999999999</v>
      </c>
      <c r="M111">
        <v>29.89</v>
      </c>
      <c r="N111">
        <v>29.805</v>
      </c>
      <c r="O111">
        <v>29.74</v>
      </c>
      <c r="P111">
        <v>29.7</v>
      </c>
      <c r="Q111" s="7">
        <f t="shared" si="24"/>
        <v>30.106874999999999</v>
      </c>
      <c r="R111" s="7">
        <f t="shared" si="21"/>
        <v>30.094999999999992</v>
      </c>
      <c r="S111" s="7">
        <f t="shared" si="25"/>
        <v>30.082777777777778</v>
      </c>
      <c r="T111" s="7">
        <f t="shared" si="26"/>
        <v>30.074375000000003</v>
      </c>
      <c r="U111" s="7">
        <f t="shared" si="27"/>
        <v>30.014999999999993</v>
      </c>
      <c r="V111" s="7">
        <v>-0.49852525252525837</v>
      </c>
      <c r="W111">
        <v>150.07250117760069</v>
      </c>
      <c r="X111" s="54">
        <v>6</v>
      </c>
      <c r="Y111">
        <v>22.522192835759768</v>
      </c>
      <c r="Z111">
        <v>16.523819869451888</v>
      </c>
      <c r="AA111">
        <v>13.581221810508403</v>
      </c>
      <c r="AB111">
        <v>5.3193118757824571</v>
      </c>
      <c r="AC111">
        <v>5.3193118757824571</v>
      </c>
      <c r="AD111">
        <v>6.224726663149684</v>
      </c>
      <c r="AE111">
        <v>8.8277941768304622</v>
      </c>
      <c r="AF111">
        <v>11.657215387353045</v>
      </c>
      <c r="AG111">
        <v>17.881942050502733</v>
      </c>
      <c r="AH111">
        <v>15.16569768840105</v>
      </c>
      <c r="AI111">
        <v>14.033929204192017</v>
      </c>
      <c r="AJ111">
        <v>8.2619099347259439</v>
      </c>
      <c r="AK111">
        <v>3.2821286042061972</v>
      </c>
      <c r="AL111">
        <v>0.9054147873672268</v>
      </c>
      <c r="AM111">
        <v>0.4527073936836134</v>
      </c>
      <c r="AN111">
        <v>0.11317684842090335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f t="shared" si="33"/>
        <v>3.157944351497433</v>
      </c>
      <c r="AV111">
        <f t="shared" si="34"/>
        <v>2.8635610908216642</v>
      </c>
      <c r="AW111">
        <f t="shared" si="32"/>
        <v>2.6797345235158434</v>
      </c>
      <c r="AX111">
        <f t="shared" si="32"/>
        <v>1.8436103218166953</v>
      </c>
      <c r="AY111">
        <f t="shared" si="32"/>
        <v>1.8436103218166953</v>
      </c>
      <c r="AZ111">
        <f t="shared" si="32"/>
        <v>1.9775094011928351</v>
      </c>
      <c r="BA111">
        <f t="shared" si="32"/>
        <v>2.285214511911192</v>
      </c>
      <c r="BB111">
        <f t="shared" si="32"/>
        <v>2.5382274389170836</v>
      </c>
      <c r="BC111">
        <f t="shared" si="32"/>
        <v>2.9382060182717593</v>
      </c>
      <c r="BD111">
        <f t="shared" si="31"/>
        <v>2.7828915706791109</v>
      </c>
      <c r="BE111">
        <f t="shared" si="36"/>
        <v>2.7103095936974966</v>
      </c>
      <c r="BF111">
        <f t="shared" si="36"/>
        <v>2.2259102838400366</v>
      </c>
      <c r="BG111">
        <f t="shared" si="36"/>
        <v>1.4544502233937888</v>
      </c>
      <c r="BH111">
        <f t="shared" si="36"/>
        <v>0.64469972102836426</v>
      </c>
      <c r="BI111">
        <f t="shared" si="36"/>
        <v>0.37342898349868192</v>
      </c>
      <c r="BJ111">
        <f t="shared" si="36"/>
        <v>0.10721795313111006</v>
      </c>
      <c r="BK111">
        <f t="shared" si="36"/>
        <v>0</v>
      </c>
      <c r="BL111">
        <f t="shared" si="36"/>
        <v>0</v>
      </c>
      <c r="BM111">
        <f t="shared" si="36"/>
        <v>0</v>
      </c>
      <c r="BN111">
        <f t="shared" si="36"/>
        <v>0</v>
      </c>
      <c r="BO111">
        <f t="shared" si="36"/>
        <v>0</v>
      </c>
      <c r="BP111">
        <f t="shared" si="36"/>
        <v>0</v>
      </c>
      <c r="BQ111">
        <f t="shared" si="35"/>
        <v>2.7321553247749955</v>
      </c>
      <c r="BR111">
        <v>4.4582390589691245</v>
      </c>
      <c r="BS111">
        <v>3.6496586984709483</v>
      </c>
      <c r="BT111">
        <v>1.6462602501624934</v>
      </c>
      <c r="BU111">
        <v>4.84480901224223</v>
      </c>
      <c r="BV111">
        <v>4.6200690585056821</v>
      </c>
      <c r="BW111">
        <v>28.427222222222227</v>
      </c>
      <c r="BX111">
        <v>88.389999999999986</v>
      </c>
      <c r="BY111" s="8">
        <v>3.7151428571428573</v>
      </c>
      <c r="BZ111" s="8">
        <v>688.57999999999993</v>
      </c>
      <c r="CA111" s="8">
        <v>1250.1839999999997</v>
      </c>
      <c r="CB111" s="8">
        <v>1901.1759999999999</v>
      </c>
      <c r="CD111" s="8">
        <v>3.629501879699248</v>
      </c>
      <c r="CE111" s="8">
        <v>3.6460472315847094</v>
      </c>
      <c r="CF111" s="8">
        <v>3.6594109520088534</v>
      </c>
      <c r="CH111" s="8">
        <v>150.096</v>
      </c>
      <c r="CJ111">
        <v>245.87199999999999</v>
      </c>
      <c r="CK111">
        <v>800.35399999999993</v>
      </c>
      <c r="CL111">
        <v>1826.0059999999999</v>
      </c>
      <c r="CM111">
        <v>2782.3159999999998</v>
      </c>
      <c r="CN111">
        <f t="shared" si="29"/>
        <v>3354.8319999999999</v>
      </c>
      <c r="CO111" s="8">
        <v>3.1957139526449749</v>
      </c>
      <c r="CP111" s="8">
        <v>2.394212377533889</v>
      </c>
      <c r="CQ111" s="8">
        <v>2.1757969183758026</v>
      </c>
      <c r="CR111" s="48">
        <v>30.306111111111111</v>
      </c>
      <c r="CS111" s="7">
        <v>30.644444444444446</v>
      </c>
      <c r="CT111" s="7">
        <v>31.047777777777778</v>
      </c>
      <c r="CU111" s="7">
        <v>-0.49615199615199401</v>
      </c>
      <c r="CV111" s="7">
        <v>-0.62432575757575748</v>
      </c>
      <c r="CW111" s="7">
        <v>-0.50361111111111256</v>
      </c>
    </row>
    <row r="112" spans="1:101">
      <c r="A112" s="43">
        <v>39524</v>
      </c>
      <c r="B112" s="1">
        <f t="shared" si="22"/>
        <v>3</v>
      </c>
      <c r="C112" s="1">
        <f t="shared" si="23"/>
        <v>2008</v>
      </c>
      <c r="D112">
        <v>30.355</v>
      </c>
      <c r="E112">
        <v>30.265000000000001</v>
      </c>
      <c r="F112">
        <v>30.204999999999998</v>
      </c>
      <c r="G112">
        <v>30.14</v>
      </c>
      <c r="H112">
        <v>30.14</v>
      </c>
      <c r="I112">
        <v>30.145</v>
      </c>
      <c r="J112">
        <v>30.195</v>
      </c>
      <c r="K112">
        <v>30.2</v>
      </c>
      <c r="L112">
        <v>30.204999999999998</v>
      </c>
      <c r="M112">
        <v>30.15</v>
      </c>
      <c r="N112">
        <v>30.09</v>
      </c>
      <c r="O112">
        <v>29.984999999999999</v>
      </c>
      <c r="P112">
        <v>29.925000000000001</v>
      </c>
      <c r="Q112" s="7">
        <f t="shared" si="24"/>
        <v>30.186875000000001</v>
      </c>
      <c r="R112" s="7">
        <f t="shared" si="21"/>
        <v>30.2</v>
      </c>
      <c r="S112" s="7">
        <f t="shared" si="25"/>
        <v>30.182777777777776</v>
      </c>
      <c r="T112" s="7">
        <f t="shared" si="26"/>
        <v>30.172499999999996</v>
      </c>
      <c r="U112" s="7">
        <f t="shared" si="27"/>
        <v>30.153846153846153</v>
      </c>
      <c r="V112" s="7">
        <v>-0.54791666666666927</v>
      </c>
      <c r="W112">
        <v>168.63350433983786</v>
      </c>
      <c r="X112" s="54">
        <v>6</v>
      </c>
      <c r="Y112">
        <v>47.194745791516695</v>
      </c>
      <c r="Z112">
        <v>9.9595626610394952</v>
      </c>
      <c r="AA112">
        <v>19.240064231553568</v>
      </c>
      <c r="AB112">
        <v>7.5828488442005249</v>
      </c>
      <c r="AC112">
        <v>4.0743665431525207</v>
      </c>
      <c r="AD112">
        <v>4.0743665431525207</v>
      </c>
      <c r="AE112">
        <v>7.9223793894632344</v>
      </c>
      <c r="AF112">
        <v>11.204507993669431</v>
      </c>
      <c r="AG112">
        <v>14.373459749454724</v>
      </c>
      <c r="AH112">
        <v>16.523819869451891</v>
      </c>
      <c r="AI112">
        <v>13.128514416824789</v>
      </c>
      <c r="AJ112">
        <v>8.8277941768304622</v>
      </c>
      <c r="AK112">
        <v>3.2821286042061972</v>
      </c>
      <c r="AL112">
        <v>0.9054147873672268</v>
      </c>
      <c r="AM112">
        <v>0.33953054526271004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f t="shared" si="33"/>
        <v>3.8752500066399418</v>
      </c>
      <c r="AV112">
        <f t="shared" si="34"/>
        <v>2.394212377533889</v>
      </c>
      <c r="AW112">
        <f t="shared" si="32"/>
        <v>3.007664017909959</v>
      </c>
      <c r="AX112">
        <f t="shared" si="32"/>
        <v>2.1497658915126765</v>
      </c>
      <c r="AY112">
        <f t="shared" si="32"/>
        <v>1.6242016980540539</v>
      </c>
      <c r="AZ112">
        <f t="shared" si="32"/>
        <v>1.6242016980540539</v>
      </c>
      <c r="BA112">
        <f t="shared" si="32"/>
        <v>2.1885626587187486</v>
      </c>
      <c r="BB112">
        <f t="shared" si="32"/>
        <v>2.5018053911658833</v>
      </c>
      <c r="BC112">
        <f t="shared" si="32"/>
        <v>2.7326426297770872</v>
      </c>
      <c r="BD112">
        <f t="shared" si="31"/>
        <v>2.8635610908216642</v>
      </c>
      <c r="BE112">
        <f t="shared" si="36"/>
        <v>2.6481950543556416</v>
      </c>
      <c r="BF112">
        <f t="shared" si="36"/>
        <v>2.285214511911192</v>
      </c>
      <c r="BG112">
        <f t="shared" si="36"/>
        <v>1.4544502233937888</v>
      </c>
      <c r="BH112">
        <f t="shared" si="36"/>
        <v>0.64469972102836426</v>
      </c>
      <c r="BI112">
        <f t="shared" si="36"/>
        <v>0.2923192132234641</v>
      </c>
      <c r="BJ112">
        <f t="shared" si="36"/>
        <v>0</v>
      </c>
      <c r="BK112">
        <f t="shared" si="36"/>
        <v>0</v>
      </c>
      <c r="BL112">
        <f t="shared" si="36"/>
        <v>0</v>
      </c>
      <c r="BM112">
        <f t="shared" si="36"/>
        <v>0</v>
      </c>
      <c r="BN112">
        <f t="shared" si="36"/>
        <v>0</v>
      </c>
      <c r="BO112">
        <f t="shared" si="36"/>
        <v>0</v>
      </c>
      <c r="BP112">
        <f t="shared" si="36"/>
        <v>0</v>
      </c>
      <c r="BQ112">
        <f t="shared" si="35"/>
        <v>2.7520859501180719</v>
      </c>
      <c r="BR112">
        <v>4.3748957194710059</v>
      </c>
      <c r="BS112">
        <v>3.675797468438081</v>
      </c>
      <c r="BT112">
        <v>1.6462602501624934</v>
      </c>
      <c r="BU112">
        <v>4.797391024667216</v>
      </c>
      <c r="BV112">
        <v>4.5638832482436715</v>
      </c>
      <c r="BW112">
        <v>28.873888888888889</v>
      </c>
      <c r="BX112">
        <v>198.36799999999997</v>
      </c>
      <c r="BY112" s="8">
        <v>3.4150357142857146</v>
      </c>
      <c r="BZ112" s="8">
        <v>603.99999999999989</v>
      </c>
      <c r="CA112" s="8">
        <v>1226.5459999999998</v>
      </c>
      <c r="CB112" s="8">
        <v>1865.6039999999998</v>
      </c>
      <c r="CC112" s="8">
        <v>2514.5699999999997</v>
      </c>
      <c r="CD112" s="8">
        <v>3.389619047619048</v>
      </c>
      <c r="CE112" s="8">
        <v>3.6512587395212166</v>
      </c>
      <c r="CF112" s="8">
        <v>3.7199739480406007</v>
      </c>
      <c r="CG112" s="8">
        <v>3.5495558607397517</v>
      </c>
      <c r="CH112" s="8">
        <v>181.35600000000002</v>
      </c>
      <c r="CI112" s="8">
        <f>SUM(CH101:CH112)</f>
        <v>2514.058</v>
      </c>
      <c r="CJ112">
        <v>148.08199999999999</v>
      </c>
      <c r="CK112">
        <v>684.27599999999995</v>
      </c>
      <c r="CL112">
        <v>1556.5119999999999</v>
      </c>
      <c r="CM112">
        <v>2688.3359999999998</v>
      </c>
      <c r="CN112">
        <f t="shared" si="29"/>
        <v>3368.0399999999995</v>
      </c>
      <c r="CO112" s="8">
        <v>3.157944351497433</v>
      </c>
      <c r="CP112" s="8">
        <v>3.1957139526449749</v>
      </c>
      <c r="CQ112" s="8">
        <v>2.394212377533889</v>
      </c>
      <c r="CR112" s="48">
        <v>30.082777777777778</v>
      </c>
      <c r="CS112" s="7">
        <v>30.306111111111111</v>
      </c>
      <c r="CT112" s="7">
        <v>30.644444444444446</v>
      </c>
      <c r="CU112" s="7">
        <v>-0.49852525252525837</v>
      </c>
      <c r="CV112" s="7">
        <v>-0.49615199615199401</v>
      </c>
      <c r="CW112" s="7">
        <v>-0.62432575757575748</v>
      </c>
    </row>
    <row r="113" spans="1:101">
      <c r="A113" s="44">
        <v>39552</v>
      </c>
      <c r="B113" s="1">
        <f t="shared" si="22"/>
        <v>4</v>
      </c>
      <c r="C113" s="1">
        <f t="shared" si="23"/>
        <v>2008</v>
      </c>
      <c r="D113">
        <v>30.78</v>
      </c>
      <c r="E113">
        <v>30.7</v>
      </c>
      <c r="F113">
        <v>30.635000000000002</v>
      </c>
      <c r="G113">
        <v>30.6</v>
      </c>
      <c r="H113">
        <v>30.57</v>
      </c>
      <c r="I113">
        <v>30.56</v>
      </c>
      <c r="J113">
        <v>30.545000000000002</v>
      </c>
      <c r="K113">
        <v>30.6</v>
      </c>
      <c r="L113">
        <v>30.55</v>
      </c>
      <c r="M113">
        <v>30.5</v>
      </c>
      <c r="N113">
        <v>30.434999999999999</v>
      </c>
      <c r="O113">
        <v>30.375</v>
      </c>
      <c r="P113">
        <v>30.3</v>
      </c>
      <c r="Q113" s="7">
        <f t="shared" si="24"/>
        <v>30.595000000000002</v>
      </c>
      <c r="R113" s="7">
        <f t="shared" si="21"/>
        <v>30.603999999999996</v>
      </c>
      <c r="S113" s="7">
        <f t="shared" si="25"/>
        <v>30.584444444444443</v>
      </c>
      <c r="T113" s="7">
        <f t="shared" si="26"/>
        <v>30.570000000000004</v>
      </c>
      <c r="U113" s="7">
        <f t="shared" si="27"/>
        <v>30.549999999999997</v>
      </c>
      <c r="V113" s="7">
        <v>-0.62358055555555936</v>
      </c>
      <c r="W113">
        <v>118.38298358353718</v>
      </c>
      <c r="X113" s="54">
        <v>6</v>
      </c>
      <c r="Y113">
        <v>20.485009564183507</v>
      </c>
      <c r="Z113">
        <v>7.8092025410423318</v>
      </c>
      <c r="AA113">
        <v>7.8092025410423318</v>
      </c>
      <c r="AB113">
        <v>4.6402507852570372</v>
      </c>
      <c r="AC113">
        <v>4.4138970884152311</v>
      </c>
      <c r="AD113">
        <v>3.1689517557852938</v>
      </c>
      <c r="AE113">
        <v>4.4138970884152302</v>
      </c>
      <c r="AF113">
        <v>11.317684842090335</v>
      </c>
      <c r="AG113">
        <v>15.505228233663759</v>
      </c>
      <c r="AH113">
        <v>15.392051385242857</v>
      </c>
      <c r="AI113">
        <v>11.996745932615756</v>
      </c>
      <c r="AJ113">
        <v>6.224726663149684</v>
      </c>
      <c r="AK113">
        <v>4.4138970884152311</v>
      </c>
      <c r="AL113">
        <v>0.67906109052542007</v>
      </c>
      <c r="AM113">
        <v>0.11317684842090335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f t="shared" si="33"/>
        <v>3.067355462383178</v>
      </c>
      <c r="AV113">
        <f t="shared" si="34"/>
        <v>2.175796918375803</v>
      </c>
      <c r="AW113">
        <f t="shared" si="32"/>
        <v>2.175796918375803</v>
      </c>
      <c r="AX113">
        <f t="shared" si="32"/>
        <v>1.7299285299925136</v>
      </c>
      <c r="AY113">
        <f t="shared" si="32"/>
        <v>1.6889691825916524</v>
      </c>
      <c r="AZ113">
        <f t="shared" si="32"/>
        <v>1.4276646267005662</v>
      </c>
      <c r="BA113">
        <f t="shared" si="32"/>
        <v>1.6889691825916522</v>
      </c>
      <c r="BB113">
        <f t="shared" si="32"/>
        <v>2.511036021784951</v>
      </c>
      <c r="BC113">
        <f t="shared" si="32"/>
        <v>2.8036771933624571</v>
      </c>
      <c r="BD113">
        <f t="shared" si="31"/>
        <v>2.7967965457073598</v>
      </c>
      <c r="BE113">
        <f t="shared" si="36"/>
        <v>2.5646990132523291</v>
      </c>
      <c r="BF113">
        <f t="shared" si="36"/>
        <v>1.9775094011928351</v>
      </c>
      <c r="BG113">
        <f t="shared" si="36"/>
        <v>1.6889691825916524</v>
      </c>
      <c r="BH113">
        <f t="shared" si="36"/>
        <v>0.5182347624992486</v>
      </c>
      <c r="BI113">
        <f t="shared" si="36"/>
        <v>0.10721795313111006</v>
      </c>
      <c r="BJ113">
        <f t="shared" si="36"/>
        <v>0</v>
      </c>
      <c r="BK113">
        <f t="shared" si="36"/>
        <v>0</v>
      </c>
      <c r="BL113">
        <f t="shared" si="36"/>
        <v>0</v>
      </c>
      <c r="BM113">
        <f t="shared" si="36"/>
        <v>0</v>
      </c>
      <c r="BN113">
        <f t="shared" si="36"/>
        <v>0</v>
      </c>
      <c r="BO113">
        <f t="shared" si="36"/>
        <v>0</v>
      </c>
      <c r="BP113">
        <f t="shared" si="36"/>
        <v>0</v>
      </c>
      <c r="BQ113">
        <f t="shared" si="35"/>
        <v>2.585167557401439</v>
      </c>
      <c r="BR113">
        <v>4.0956489590550627</v>
      </c>
      <c r="BS113">
        <v>3.5442444721983959</v>
      </c>
      <c r="BT113">
        <v>1.8071337074549549</v>
      </c>
      <c r="BU113">
        <v>4.5860458352507276</v>
      </c>
      <c r="BV113">
        <v>4.3237400793518406</v>
      </c>
      <c r="BW113">
        <v>29.355555555555554</v>
      </c>
      <c r="BX113">
        <v>143.25400000000002</v>
      </c>
      <c r="BY113" s="8">
        <v>3.1481785714285704</v>
      </c>
      <c r="BZ113" s="8">
        <v>430.01199999999994</v>
      </c>
      <c r="CA113" s="8">
        <v>1265.404</v>
      </c>
      <c r="CB113" s="8">
        <v>1722.6179999999995</v>
      </c>
      <c r="CC113" s="8">
        <v>2443.4499999999998</v>
      </c>
      <c r="CD113" s="8">
        <v>3.4261190476190477</v>
      </c>
      <c r="CE113" s="8">
        <v>3.4995682633307408</v>
      </c>
      <c r="CF113" s="8">
        <v>3.5837299004215524</v>
      </c>
      <c r="CG113" s="8">
        <v>3.5676385711494976</v>
      </c>
      <c r="CH113" s="8">
        <v>204.976</v>
      </c>
      <c r="CI113" s="8">
        <f t="shared" ref="CI113:CI176" si="37">SUM(CH102:CH113)</f>
        <v>2507.1980000000003</v>
      </c>
      <c r="CJ113">
        <v>230.63200000000001</v>
      </c>
      <c r="CK113">
        <v>624.58600000000001</v>
      </c>
      <c r="CL113">
        <v>1531.1120000000001</v>
      </c>
      <c r="CM113">
        <v>2486.4059999999999</v>
      </c>
      <c r="CN113">
        <f t="shared" si="29"/>
        <v>3456.1779999999999</v>
      </c>
      <c r="CO113" s="8">
        <v>3.8752500066399418</v>
      </c>
      <c r="CP113" s="8">
        <v>3.157944351497433</v>
      </c>
      <c r="CQ113" s="8">
        <v>3.1957139526449749</v>
      </c>
      <c r="CR113" s="48">
        <v>30.182777777777776</v>
      </c>
      <c r="CS113" s="7">
        <v>30.082777777777778</v>
      </c>
      <c r="CT113" s="7">
        <v>30.306111111111111</v>
      </c>
      <c r="CU113" s="7">
        <v>-0.54791666666666927</v>
      </c>
      <c r="CV113" s="7">
        <v>-0.49852525252525837</v>
      </c>
      <c r="CW113" s="7">
        <v>-0.49615199615199401</v>
      </c>
    </row>
    <row r="114" spans="1:101">
      <c r="A114" s="44">
        <v>39582</v>
      </c>
      <c r="B114" s="1">
        <f t="shared" si="22"/>
        <v>5</v>
      </c>
      <c r="C114" s="1">
        <f t="shared" si="23"/>
        <v>2008</v>
      </c>
      <c r="D114">
        <v>30.035</v>
      </c>
      <c r="E114">
        <v>30.04</v>
      </c>
      <c r="F114">
        <v>30.06</v>
      </c>
      <c r="G114">
        <v>30.114999999999998</v>
      </c>
      <c r="H114">
        <v>30.19</v>
      </c>
      <c r="I114">
        <v>30.225000000000001</v>
      </c>
      <c r="J114">
        <v>30.22</v>
      </c>
      <c r="K114">
        <v>30.355</v>
      </c>
      <c r="L114">
        <v>30.414999999999999</v>
      </c>
      <c r="M114">
        <v>30.39</v>
      </c>
      <c r="N114">
        <v>30.33</v>
      </c>
      <c r="O114">
        <v>30.28</v>
      </c>
      <c r="P114">
        <v>30.26</v>
      </c>
      <c r="Q114" s="7">
        <f t="shared" si="24"/>
        <v>30.202499999999997</v>
      </c>
      <c r="R114" s="7">
        <f t="shared" si="21"/>
        <v>30.204499999999996</v>
      </c>
      <c r="S114" s="7">
        <f t="shared" si="25"/>
        <v>30.223333333333333</v>
      </c>
      <c r="T114" s="7">
        <f t="shared" si="26"/>
        <v>30.246249999999996</v>
      </c>
      <c r="U114" s="7">
        <f t="shared" si="27"/>
        <v>30.224230769230765</v>
      </c>
      <c r="V114" s="7">
        <v>-1.2863333333333422</v>
      </c>
      <c r="W114">
        <v>101.63280999810364</v>
      </c>
      <c r="X114" s="54">
        <v>6</v>
      </c>
      <c r="Y114">
        <v>6.4510803599914901</v>
      </c>
      <c r="Z114">
        <v>12.562630174720272</v>
      </c>
      <c r="AA114">
        <v>15.278874536821952</v>
      </c>
      <c r="AB114">
        <v>7.0169646020960084</v>
      </c>
      <c r="AC114">
        <v>4.1875433915734241</v>
      </c>
      <c r="AD114">
        <v>2.8294212105225833</v>
      </c>
      <c r="AE114">
        <v>3.3953054526271007</v>
      </c>
      <c r="AF114">
        <v>8.6014404799886535</v>
      </c>
      <c r="AG114">
        <v>11.883569084194853</v>
      </c>
      <c r="AH114">
        <v>11.317684842090337</v>
      </c>
      <c r="AI114">
        <v>9.0541478736722674</v>
      </c>
      <c r="AJ114">
        <v>5.5456655726242641</v>
      </c>
      <c r="AK114">
        <v>2.7162443621016803</v>
      </c>
      <c r="AL114">
        <v>0.56588424210451671</v>
      </c>
      <c r="AM114">
        <v>0.11317684842090335</v>
      </c>
      <c r="AN114">
        <v>0.11317684842090335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f t="shared" si="33"/>
        <v>2.008359036641802</v>
      </c>
      <c r="AV114">
        <f t="shared" si="34"/>
        <v>2.6073182293906734</v>
      </c>
      <c r="AW114">
        <f t="shared" si="32"/>
        <v>2.7898682265398489</v>
      </c>
      <c r="AX114">
        <f t="shared" si="32"/>
        <v>2.0815598716956982</v>
      </c>
      <c r="AY114">
        <f t="shared" si="32"/>
        <v>1.6462602501624934</v>
      </c>
      <c r="AZ114">
        <f t="shared" si="32"/>
        <v>1.3427136718047878</v>
      </c>
      <c r="BA114">
        <f t="shared" si="32"/>
        <v>1.4805370287510446</v>
      </c>
      <c r="BB114">
        <f t="shared" si="32"/>
        <v>2.2619131372162338</v>
      </c>
      <c r="BC114">
        <f t="shared" si="32"/>
        <v>2.5559527851004744</v>
      </c>
      <c r="BD114">
        <f t="shared" si="31"/>
        <v>2.511036021784951</v>
      </c>
      <c r="BE114">
        <f t="shared" si="36"/>
        <v>2.3079852731065502</v>
      </c>
      <c r="BF114">
        <f t="shared" si="36"/>
        <v>1.8788030859600191</v>
      </c>
      <c r="BG114">
        <f t="shared" si="36"/>
        <v>1.3127135782356272</v>
      </c>
      <c r="BH114">
        <f t="shared" si="36"/>
        <v>0.44845067536294375</v>
      </c>
      <c r="BI114">
        <f t="shared" si="36"/>
        <v>0.10721795313111006</v>
      </c>
      <c r="BJ114">
        <f t="shared" si="36"/>
        <v>0.10721795313111006</v>
      </c>
      <c r="BK114">
        <f t="shared" si="36"/>
        <v>0</v>
      </c>
      <c r="BL114">
        <f t="shared" si="36"/>
        <v>0</v>
      </c>
      <c r="BM114">
        <f t="shared" si="36"/>
        <v>0</v>
      </c>
      <c r="BN114">
        <f t="shared" si="36"/>
        <v>0</v>
      </c>
      <c r="BO114">
        <f t="shared" si="36"/>
        <v>0</v>
      </c>
      <c r="BP114">
        <f t="shared" si="36"/>
        <v>0</v>
      </c>
      <c r="BQ114">
        <f t="shared" si="35"/>
        <v>2.600916209041046</v>
      </c>
      <c r="BR114">
        <v>4.2010404199019593</v>
      </c>
      <c r="BS114">
        <v>3.2927765691203592</v>
      </c>
      <c r="BT114">
        <v>1.4544502233937888</v>
      </c>
      <c r="BU114">
        <v>4.5579684212659171</v>
      </c>
      <c r="BV114">
        <v>4.3576498424445225</v>
      </c>
      <c r="BW114">
        <v>28.798333333333332</v>
      </c>
      <c r="BX114">
        <v>293.87800000000004</v>
      </c>
      <c r="BY114" s="8">
        <v>3.4855666666666667</v>
      </c>
      <c r="BZ114" s="8">
        <v>635.5</v>
      </c>
      <c r="CA114" s="8">
        <v>1324.08</v>
      </c>
      <c r="CB114" s="8">
        <v>1885.6839999999997</v>
      </c>
      <c r="CC114" s="8">
        <v>2536.6759999999999</v>
      </c>
      <c r="CD114" s="8">
        <v>3.3495936507936506</v>
      </c>
      <c r="CE114" s="8">
        <v>3.4895477652464493</v>
      </c>
      <c r="CF114" s="8">
        <v>3.547229371321023</v>
      </c>
      <c r="CG114" s="8">
        <v>3.5819566267050527</v>
      </c>
      <c r="CH114" s="8">
        <v>224.792</v>
      </c>
      <c r="CI114" s="8">
        <f t="shared" si="37"/>
        <v>2514.3139999999999</v>
      </c>
      <c r="CJ114">
        <v>467.10599999999999</v>
      </c>
      <c r="CK114">
        <v>845.81999999999994</v>
      </c>
      <c r="CL114">
        <v>1646.174</v>
      </c>
      <c r="CM114">
        <v>2671.826</v>
      </c>
      <c r="CN114">
        <f t="shared" si="29"/>
        <v>3628.1359999999995</v>
      </c>
      <c r="CO114" s="8">
        <v>3.067355462383178</v>
      </c>
      <c r="CP114" s="8">
        <v>3.8752500066399418</v>
      </c>
      <c r="CQ114" s="8">
        <v>3.157944351497433</v>
      </c>
      <c r="CR114" s="48">
        <v>30.584444444444443</v>
      </c>
      <c r="CS114" s="7">
        <v>30.182777777777776</v>
      </c>
      <c r="CT114" s="7">
        <v>30.082777777777778</v>
      </c>
      <c r="CU114" s="7">
        <v>-0.62358055555555936</v>
      </c>
      <c r="CV114" s="7">
        <v>-0.54791666666666927</v>
      </c>
      <c r="CW114" s="7">
        <v>-0.49852525252525837</v>
      </c>
    </row>
    <row r="115" spans="1:101">
      <c r="A115" s="44">
        <v>39615</v>
      </c>
      <c r="B115" s="1">
        <f t="shared" si="22"/>
        <v>6</v>
      </c>
      <c r="C115" s="1">
        <f t="shared" si="23"/>
        <v>2008</v>
      </c>
      <c r="D115">
        <v>30.7</v>
      </c>
      <c r="E115">
        <v>30.9</v>
      </c>
      <c r="F115">
        <v>30.984999999999999</v>
      </c>
      <c r="G115">
        <v>30.94</v>
      </c>
      <c r="H115">
        <v>31.07</v>
      </c>
      <c r="I115">
        <v>31.02</v>
      </c>
      <c r="J115">
        <v>31.02</v>
      </c>
      <c r="K115">
        <v>30.9</v>
      </c>
      <c r="L115">
        <v>30.79</v>
      </c>
      <c r="M115">
        <v>30.675000000000001</v>
      </c>
      <c r="N115">
        <v>30.605</v>
      </c>
      <c r="O115">
        <v>30.52</v>
      </c>
      <c r="P115">
        <v>30.425000000000001</v>
      </c>
      <c r="Q115" s="7">
        <f t="shared" si="24"/>
        <v>30.953125000000004</v>
      </c>
      <c r="R115" s="7">
        <f t="shared" si="21"/>
        <v>30.900000000000006</v>
      </c>
      <c r="S115" s="7">
        <f t="shared" si="25"/>
        <v>30.922222222222224</v>
      </c>
      <c r="T115" s="7">
        <f t="shared" si="26"/>
        <v>30.925000000000001</v>
      </c>
      <c r="U115" s="7">
        <f t="shared" si="27"/>
        <v>30.811538461538468</v>
      </c>
      <c r="V115" s="7">
        <v>-0.62477777777777987</v>
      </c>
      <c r="W115">
        <v>127.55030831610554</v>
      </c>
      <c r="X115" s="54">
        <v>6</v>
      </c>
      <c r="Y115">
        <v>11.091331145248528</v>
      </c>
      <c r="Z115">
        <v>8.7146173284095578</v>
      </c>
      <c r="AA115">
        <v>18.108295747344535</v>
      </c>
      <c r="AB115">
        <v>11.091331145248528</v>
      </c>
      <c r="AC115">
        <v>6.1115498147287806</v>
      </c>
      <c r="AD115">
        <v>3.0557749073643903</v>
      </c>
      <c r="AE115">
        <v>5.3193118757824571</v>
      </c>
      <c r="AF115">
        <v>9.0541478736722691</v>
      </c>
      <c r="AG115">
        <v>15.052520839980147</v>
      </c>
      <c r="AH115">
        <v>13.920752355771111</v>
      </c>
      <c r="AI115">
        <v>13.920752355771114</v>
      </c>
      <c r="AJ115">
        <v>7.9223793894632344</v>
      </c>
      <c r="AK115">
        <v>2.6030675136807768</v>
      </c>
      <c r="AL115">
        <v>1.1317684842090334</v>
      </c>
      <c r="AM115">
        <v>0.4527073936836134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f t="shared" si="33"/>
        <v>2.4924887615640352</v>
      </c>
      <c r="AV115">
        <f t="shared" si="34"/>
        <v>2.2736316922861906</v>
      </c>
      <c r="AW115">
        <f t="shared" si="32"/>
        <v>2.9501225730793075</v>
      </c>
      <c r="AX115">
        <f t="shared" si="32"/>
        <v>2.4924887615640352</v>
      </c>
      <c r="AY115">
        <f t="shared" si="32"/>
        <v>1.961720196816771</v>
      </c>
      <c r="AZ115">
        <f t="shared" si="32"/>
        <v>1.400141768536975</v>
      </c>
      <c r="BA115">
        <f t="shared" si="32"/>
        <v>1.8436103218166953</v>
      </c>
      <c r="BB115">
        <f t="shared" si="32"/>
        <v>2.3079852731065502</v>
      </c>
      <c r="BC115">
        <f t="shared" si="32"/>
        <v>2.7758658989241365</v>
      </c>
      <c r="BD115">
        <f t="shared" si="31"/>
        <v>2.7027530194942879</v>
      </c>
      <c r="BE115">
        <f t="shared" si="36"/>
        <v>2.7027530194942884</v>
      </c>
      <c r="BF115">
        <f t="shared" si="36"/>
        <v>2.1885626587187486</v>
      </c>
      <c r="BG115">
        <f t="shared" si="36"/>
        <v>1.2817855697754601</v>
      </c>
      <c r="BH115">
        <f t="shared" si="36"/>
        <v>0.75695190951085412</v>
      </c>
      <c r="BI115">
        <f t="shared" si="36"/>
        <v>0.37342898349868192</v>
      </c>
      <c r="BJ115">
        <f t="shared" si="36"/>
        <v>0</v>
      </c>
      <c r="BK115">
        <f t="shared" si="36"/>
        <v>0</v>
      </c>
      <c r="BL115">
        <f t="shared" si="36"/>
        <v>0</v>
      </c>
      <c r="BM115">
        <f t="shared" si="36"/>
        <v>0</v>
      </c>
      <c r="BN115">
        <f t="shared" si="36"/>
        <v>0</v>
      </c>
      <c r="BO115">
        <f t="shared" si="36"/>
        <v>0</v>
      </c>
      <c r="BP115">
        <f t="shared" si="36"/>
        <v>0</v>
      </c>
      <c r="BQ115">
        <f t="shared" si="35"/>
        <v>2.6790053711851072</v>
      </c>
      <c r="BR115">
        <v>4.3503753449379081</v>
      </c>
      <c r="BS115">
        <v>3.6045159529777142</v>
      </c>
      <c r="BT115">
        <v>1.554947089900881</v>
      </c>
      <c r="BU115">
        <v>4.7525077187826152</v>
      </c>
      <c r="BV115">
        <v>4.5155550791973598</v>
      </c>
      <c r="BW115">
        <v>28.444444444444443</v>
      </c>
      <c r="BX115">
        <v>375.90999999999997</v>
      </c>
      <c r="BY115" s="8">
        <v>2.8068484848484845</v>
      </c>
      <c r="BZ115" s="8">
        <v>813.04200000000003</v>
      </c>
      <c r="CA115" s="8">
        <v>1417.0419999999999</v>
      </c>
      <c r="CB115" s="8">
        <v>2039.5879999999997</v>
      </c>
      <c r="CC115" s="8">
        <v>2678.6459999999997</v>
      </c>
      <c r="CD115" s="8">
        <v>3.1468645743145736</v>
      </c>
      <c r="CE115" s="8">
        <v>3.2682418109668103</v>
      </c>
      <c r="CF115" s="8">
        <v>3.4831273511190024</v>
      </c>
      <c r="CG115" s="8">
        <v>3.576696604609094</v>
      </c>
      <c r="CH115" s="8">
        <v>385.56399999999996</v>
      </c>
      <c r="CI115" s="8">
        <f t="shared" si="37"/>
        <v>2661.8859999999995</v>
      </c>
      <c r="CJ115">
        <v>459.73999999999995</v>
      </c>
      <c r="CK115">
        <v>1157.4779999999996</v>
      </c>
      <c r="CL115">
        <v>1841.7539999999999</v>
      </c>
      <c r="CM115">
        <v>2713.99</v>
      </c>
      <c r="CN115">
        <f t="shared" si="29"/>
        <v>3845.8139999999994</v>
      </c>
      <c r="CO115" s="8">
        <v>2.008359036641802</v>
      </c>
      <c r="CP115" s="8">
        <v>3.067355462383178</v>
      </c>
      <c r="CQ115" s="8">
        <v>3.8752500066399418</v>
      </c>
      <c r="CR115" s="48">
        <v>30.223333333333333</v>
      </c>
      <c r="CS115" s="7">
        <v>30.584444444444443</v>
      </c>
      <c r="CT115" s="7">
        <v>30.182777777777776</v>
      </c>
      <c r="CU115" s="7">
        <v>-1.2863333333333422</v>
      </c>
      <c r="CV115" s="7">
        <v>-0.62358055555555936</v>
      </c>
      <c r="CW115" s="7">
        <v>-0.54791666666666927</v>
      </c>
    </row>
    <row r="116" spans="1:101">
      <c r="A116" s="44">
        <v>39643</v>
      </c>
      <c r="B116" s="1">
        <f t="shared" si="22"/>
        <v>7</v>
      </c>
      <c r="C116" s="1">
        <f t="shared" si="23"/>
        <v>2008</v>
      </c>
      <c r="D116">
        <v>31.114999999999998</v>
      </c>
      <c r="E116">
        <v>31.105</v>
      </c>
      <c r="F116">
        <v>31.225000000000001</v>
      </c>
      <c r="G116">
        <v>31.26</v>
      </c>
      <c r="H116">
        <v>31.26</v>
      </c>
      <c r="I116">
        <v>31.204999999999998</v>
      </c>
      <c r="J116">
        <v>31.23</v>
      </c>
      <c r="K116">
        <v>31.21</v>
      </c>
      <c r="L116">
        <v>31.07</v>
      </c>
      <c r="M116">
        <v>30.954999999999998</v>
      </c>
      <c r="N116">
        <v>30.84</v>
      </c>
      <c r="O116">
        <v>30.74</v>
      </c>
      <c r="P116">
        <v>30.675000000000001</v>
      </c>
      <c r="Q116" s="7">
        <f t="shared" si="24"/>
        <v>31.195625</v>
      </c>
      <c r="R116" s="7">
        <f t="shared" si="21"/>
        <v>31.163499999999999</v>
      </c>
      <c r="S116" s="7">
        <f t="shared" si="25"/>
        <v>31.168888888888887</v>
      </c>
      <c r="T116" s="7">
        <f t="shared" si="26"/>
        <v>31.176875000000003</v>
      </c>
      <c r="U116" s="7">
        <f t="shared" si="27"/>
        <v>31.068461538461538</v>
      </c>
      <c r="V116" s="7">
        <v>-0.28321052631579846</v>
      </c>
      <c r="W116">
        <v>133.6618581378178</v>
      </c>
      <c r="X116" s="54">
        <v>6</v>
      </c>
      <c r="Y116">
        <v>18.787356837869957</v>
      </c>
      <c r="Z116">
        <v>13.581221810508403</v>
      </c>
      <c r="AA116">
        <v>18.221472595765441</v>
      </c>
      <c r="AB116">
        <v>10.638623751564914</v>
      </c>
      <c r="AC116">
        <v>7.130141450516911</v>
      </c>
      <c r="AD116">
        <v>5.772019269466071</v>
      </c>
      <c r="AE116">
        <v>6.4510803599914919</v>
      </c>
      <c r="AF116">
        <v>11.317684842090337</v>
      </c>
      <c r="AG116">
        <v>14.939343991559245</v>
      </c>
      <c r="AH116">
        <v>11.317684842090335</v>
      </c>
      <c r="AI116">
        <v>8.3750867831468483</v>
      </c>
      <c r="AJ116">
        <v>5.0929581789406511</v>
      </c>
      <c r="AK116">
        <v>1.1317684842090334</v>
      </c>
      <c r="AL116">
        <v>0.67906109052542007</v>
      </c>
      <c r="AM116">
        <v>0.11317684842090335</v>
      </c>
      <c r="AN116">
        <v>0.11317684842090335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f t="shared" si="33"/>
        <v>2.9850431902028132</v>
      </c>
      <c r="AV116">
        <f t="shared" si="34"/>
        <v>2.6797345235158434</v>
      </c>
      <c r="AW116">
        <f t="shared" si="32"/>
        <v>2.9560280184929653</v>
      </c>
      <c r="AX116">
        <f t="shared" si="32"/>
        <v>2.4543292009114142</v>
      </c>
      <c r="AY116">
        <f t="shared" si="32"/>
        <v>2.0955783219959314</v>
      </c>
      <c r="AZ116">
        <f t="shared" si="32"/>
        <v>1.9127993097284577</v>
      </c>
      <c r="BA116">
        <f t="shared" si="32"/>
        <v>2.0083590366418025</v>
      </c>
      <c r="BB116">
        <f t="shared" si="32"/>
        <v>2.511036021784951</v>
      </c>
      <c r="BC116">
        <f t="shared" si="32"/>
        <v>2.7687905176569187</v>
      </c>
      <c r="BD116">
        <f t="shared" si="31"/>
        <v>2.511036021784951</v>
      </c>
      <c r="BE116">
        <f t="shared" si="36"/>
        <v>2.2380558286826271</v>
      </c>
      <c r="BF116">
        <f t="shared" si="36"/>
        <v>1.8071337074549549</v>
      </c>
      <c r="BG116">
        <f t="shared" si="36"/>
        <v>0.75695190951085412</v>
      </c>
      <c r="BH116">
        <f t="shared" si="36"/>
        <v>0.5182347624992486</v>
      </c>
      <c r="BI116">
        <f t="shared" si="36"/>
        <v>0.10721795313111006</v>
      </c>
      <c r="BJ116">
        <f t="shared" si="36"/>
        <v>0.10721795313111006</v>
      </c>
      <c r="BK116">
        <f t="shared" si="36"/>
        <v>0</v>
      </c>
      <c r="BL116">
        <f t="shared" si="36"/>
        <v>0</v>
      </c>
      <c r="BM116">
        <f t="shared" si="36"/>
        <v>0</v>
      </c>
      <c r="BN116">
        <f t="shared" si="36"/>
        <v>0</v>
      </c>
      <c r="BO116">
        <f t="shared" si="36"/>
        <v>0</v>
      </c>
      <c r="BP116">
        <f t="shared" si="36"/>
        <v>0</v>
      </c>
      <c r="BQ116">
        <f t="shared" si="35"/>
        <v>2.7777946829831293</v>
      </c>
      <c r="BR116">
        <v>4.4892158430574289</v>
      </c>
      <c r="BS116">
        <v>3.2498212305415124</v>
      </c>
      <c r="BT116">
        <v>1.033479662101547</v>
      </c>
      <c r="BU116">
        <v>4.744663277964043</v>
      </c>
      <c r="BV116">
        <v>4.6088561137380291</v>
      </c>
      <c r="BW116">
        <v>28.38666666666667</v>
      </c>
      <c r="BX116">
        <v>147.83000000000004</v>
      </c>
      <c r="BY116" s="8">
        <v>2.8485714285714283</v>
      </c>
      <c r="BZ116" s="8">
        <v>817.61800000000005</v>
      </c>
      <c r="CA116" s="8">
        <v>1247.6300000000001</v>
      </c>
      <c r="CB116" s="8">
        <v>2083.0219999999999</v>
      </c>
      <c r="CC116" s="8">
        <v>2540.2359999999994</v>
      </c>
      <c r="CD116" s="8">
        <v>3.0469955266955266</v>
      </c>
      <c r="CE116" s="8">
        <v>3.2365572871572872</v>
      </c>
      <c r="CF116" s="8">
        <v>3.3487106844523362</v>
      </c>
      <c r="CG116" s="8">
        <v>3.4495463069900456</v>
      </c>
      <c r="CH116" s="8">
        <v>282.68799999999999</v>
      </c>
      <c r="CI116" s="8">
        <f t="shared" si="37"/>
        <v>2703.0319999999997</v>
      </c>
      <c r="CJ116">
        <v>229.61599999999999</v>
      </c>
      <c r="CK116">
        <v>1156.462</v>
      </c>
      <c r="CL116">
        <v>1781.0479999999998</v>
      </c>
      <c r="CM116">
        <v>2687.5739999999996</v>
      </c>
      <c r="CN116">
        <f t="shared" si="29"/>
        <v>3642.8679999999995</v>
      </c>
      <c r="CO116" s="8">
        <v>2.4924887615640352</v>
      </c>
      <c r="CP116" s="8">
        <v>2.008359036641802</v>
      </c>
      <c r="CQ116" s="8">
        <v>3.067355462383178</v>
      </c>
      <c r="CR116" s="48">
        <v>30.922222222222224</v>
      </c>
      <c r="CS116" s="7">
        <v>30.223333333333333</v>
      </c>
      <c r="CT116" s="7">
        <v>30.584444444444443</v>
      </c>
      <c r="CU116" s="7">
        <v>-0.62477777777777987</v>
      </c>
      <c r="CV116" s="7">
        <v>-1.2863333333333422</v>
      </c>
      <c r="CW116" s="7">
        <v>-0.62358055555555936</v>
      </c>
    </row>
    <row r="117" spans="1:101">
      <c r="A117" s="44">
        <v>39672</v>
      </c>
      <c r="B117" s="1">
        <f t="shared" si="22"/>
        <v>8</v>
      </c>
      <c r="C117" s="1">
        <f t="shared" si="23"/>
        <v>2008</v>
      </c>
      <c r="D117">
        <v>30.504999999999999</v>
      </c>
      <c r="E117">
        <v>30.864999999999998</v>
      </c>
      <c r="F117">
        <v>31.274999999999999</v>
      </c>
      <c r="G117">
        <v>31.37</v>
      </c>
      <c r="H117">
        <v>31.364999999999998</v>
      </c>
      <c r="I117">
        <v>31.344999999999999</v>
      </c>
      <c r="J117">
        <v>31.375</v>
      </c>
      <c r="K117">
        <v>31.32</v>
      </c>
      <c r="L117">
        <v>31.295000000000002</v>
      </c>
      <c r="M117">
        <v>31.14</v>
      </c>
      <c r="N117">
        <v>30.97</v>
      </c>
      <c r="O117">
        <v>30.885000000000002</v>
      </c>
      <c r="P117">
        <v>30.79</v>
      </c>
      <c r="Q117" s="7">
        <f t="shared" si="24"/>
        <v>31.276249999999997</v>
      </c>
      <c r="R117" s="7">
        <f t="shared" si="21"/>
        <v>31.185499999999998</v>
      </c>
      <c r="S117" s="7">
        <f t="shared" si="25"/>
        <v>31.261111111111106</v>
      </c>
      <c r="T117" s="7">
        <f t="shared" si="26"/>
        <v>31.310624999999995</v>
      </c>
      <c r="U117" s="7">
        <f t="shared" si="27"/>
        <v>31.11538461538461</v>
      </c>
      <c r="V117" s="7">
        <v>-5.5277777777789083E-3</v>
      </c>
      <c r="W117">
        <v>115.55356236978152</v>
      </c>
      <c r="X117" s="54">
        <v>6</v>
      </c>
      <c r="Y117">
        <v>20.485009564183507</v>
      </c>
      <c r="Z117">
        <v>12.562630174720272</v>
      </c>
      <c r="AA117">
        <v>13.694398658929307</v>
      </c>
      <c r="AB117">
        <v>8.6014404799886535</v>
      </c>
      <c r="AC117">
        <v>5.9983729663078771</v>
      </c>
      <c r="AD117">
        <v>5.2061350273615545</v>
      </c>
      <c r="AE117">
        <v>6.224726663149684</v>
      </c>
      <c r="AF117">
        <v>9.0541478736722674</v>
      </c>
      <c r="AG117">
        <v>11.657215387353045</v>
      </c>
      <c r="AH117">
        <v>10.638623751564914</v>
      </c>
      <c r="AI117">
        <v>7.8092025410423318</v>
      </c>
      <c r="AJ117">
        <v>2.3767138168389703</v>
      </c>
      <c r="AK117">
        <v>0.9054147873672268</v>
      </c>
      <c r="AL117">
        <v>0.33953054526271004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f t="shared" si="33"/>
        <v>3.067355462383178</v>
      </c>
      <c r="AV117">
        <f t="shared" si="34"/>
        <v>2.6073182293906734</v>
      </c>
      <c r="AW117">
        <f t="shared" si="32"/>
        <v>2.6874663775588759</v>
      </c>
      <c r="AX117">
        <f t="shared" si="32"/>
        <v>2.2619131372162338</v>
      </c>
      <c r="AY117">
        <f t="shared" si="32"/>
        <v>1.9456776886538987</v>
      </c>
      <c r="AZ117">
        <f t="shared" si="32"/>
        <v>1.8255383233405043</v>
      </c>
      <c r="BA117">
        <f t="shared" si="32"/>
        <v>1.9775094011928351</v>
      </c>
      <c r="BB117">
        <f t="shared" si="32"/>
        <v>2.3079852731065502</v>
      </c>
      <c r="BC117">
        <f t="shared" si="32"/>
        <v>2.5382274389170836</v>
      </c>
      <c r="BD117">
        <f t="shared" si="31"/>
        <v>2.4543292009114142</v>
      </c>
      <c r="BE117">
        <f t="shared" si="31"/>
        <v>2.175796918375803</v>
      </c>
      <c r="BF117">
        <f t="shared" si="31"/>
        <v>1.2169029930208481</v>
      </c>
      <c r="BG117">
        <f t="shared" si="31"/>
        <v>0.64469972102836426</v>
      </c>
      <c r="BH117">
        <f t="shared" si="36"/>
        <v>0.2923192132234641</v>
      </c>
      <c r="BI117">
        <f t="shared" si="36"/>
        <v>0</v>
      </c>
      <c r="BJ117">
        <f t="shared" si="36"/>
        <v>0</v>
      </c>
      <c r="BK117">
        <f t="shared" si="36"/>
        <v>0</v>
      </c>
      <c r="BL117">
        <f t="shared" si="36"/>
        <v>0</v>
      </c>
      <c r="BM117">
        <f t="shared" si="36"/>
        <v>0</v>
      </c>
      <c r="BN117">
        <f t="shared" si="36"/>
        <v>0</v>
      </c>
      <c r="BO117">
        <f t="shared" si="36"/>
        <v>0</v>
      </c>
      <c r="BP117">
        <f t="shared" si="36"/>
        <v>0</v>
      </c>
      <c r="BQ117">
        <f t="shared" si="35"/>
        <v>2.7340602686248836</v>
      </c>
      <c r="BR117">
        <v>4.3040524881447624</v>
      </c>
      <c r="BS117">
        <v>3.0830350297715219</v>
      </c>
      <c r="BT117">
        <v>0.8086811701761023</v>
      </c>
      <c r="BU117">
        <v>4.5615215140131209</v>
      </c>
      <c r="BV117">
        <v>4.4383796872918362</v>
      </c>
      <c r="BW117">
        <v>28.353333333333335</v>
      </c>
      <c r="BX117">
        <v>328.916</v>
      </c>
      <c r="BY117" s="8">
        <v>2.5821724137931032</v>
      </c>
      <c r="BZ117" s="8">
        <v>852.65599999999995</v>
      </c>
      <c r="CA117" s="8">
        <v>1488.1559999999999</v>
      </c>
      <c r="CB117" s="8">
        <v>2176.7359999999999</v>
      </c>
      <c r="CC117" s="8">
        <v>2738.3399999999997</v>
      </c>
      <c r="CD117" s="8">
        <v>2.7458641090710052</v>
      </c>
      <c r="CE117" s="8">
        <v>3.0477288799323277</v>
      </c>
      <c r="CF117" s="8">
        <v>3.2416532131879681</v>
      </c>
      <c r="CG117" s="8">
        <v>3.3468880557585181</v>
      </c>
      <c r="CH117" s="8">
        <v>295.41400000000004</v>
      </c>
      <c r="CI117" s="8">
        <f t="shared" si="37"/>
        <v>2780.26</v>
      </c>
      <c r="CJ117">
        <v>358.14</v>
      </c>
      <c r="CK117">
        <v>1047.4959999999999</v>
      </c>
      <c r="CL117">
        <v>1893.3159999999998</v>
      </c>
      <c r="CM117">
        <v>2693.67</v>
      </c>
      <c r="CN117">
        <f t="shared" si="29"/>
        <v>3719.3219999999997</v>
      </c>
      <c r="CO117" s="8">
        <v>2.9850431902028132</v>
      </c>
      <c r="CP117" s="8">
        <v>2.4924887615640352</v>
      </c>
      <c r="CQ117" s="8">
        <v>2.008359036641802</v>
      </c>
      <c r="CR117" s="48">
        <v>31.168888888888887</v>
      </c>
      <c r="CS117" s="7">
        <v>30.922222222222224</v>
      </c>
      <c r="CT117" s="7">
        <v>30.223333333333333</v>
      </c>
      <c r="CU117" s="7">
        <v>-0.28321052631579846</v>
      </c>
      <c r="CV117" s="7">
        <v>-0.62477777777777987</v>
      </c>
      <c r="CW117" s="7">
        <v>-1.2863333333333422</v>
      </c>
    </row>
    <row r="118" spans="1:101">
      <c r="A118" s="44">
        <v>39695</v>
      </c>
      <c r="B118" s="1">
        <f t="shared" si="22"/>
        <v>9</v>
      </c>
      <c r="C118" s="1">
        <f t="shared" si="23"/>
        <v>2008</v>
      </c>
      <c r="D118">
        <v>31.42</v>
      </c>
      <c r="E118">
        <v>30.88</v>
      </c>
      <c r="F118">
        <v>31.15</v>
      </c>
      <c r="G118">
        <v>31.445</v>
      </c>
      <c r="H118">
        <v>31.465</v>
      </c>
      <c r="I118">
        <v>31.385000000000002</v>
      </c>
      <c r="J118">
        <v>31.79</v>
      </c>
      <c r="K118">
        <v>31.63</v>
      </c>
      <c r="L118">
        <v>31.63</v>
      </c>
      <c r="M118">
        <v>31.49</v>
      </c>
      <c r="N118">
        <v>31.355</v>
      </c>
      <c r="O118">
        <v>31.254999999999999</v>
      </c>
      <c r="P118">
        <v>31.135000000000002</v>
      </c>
      <c r="Q118" s="7">
        <f t="shared" si="24"/>
        <v>31.421874999999996</v>
      </c>
      <c r="R118" s="7">
        <f t="shared" si="21"/>
        <v>31.428499999999996</v>
      </c>
      <c r="S118" s="7">
        <f t="shared" si="25"/>
        <v>31.429444444444439</v>
      </c>
      <c r="T118" s="7">
        <f t="shared" si="26"/>
        <v>31.498125000000002</v>
      </c>
      <c r="U118" s="7">
        <f t="shared" si="27"/>
        <v>31.386923076923075</v>
      </c>
      <c r="V118" s="7">
        <v>-1.7916666666671688E-2</v>
      </c>
      <c r="W118">
        <v>148.26167160079706</v>
      </c>
      <c r="X118" s="54">
        <v>6</v>
      </c>
      <c r="Y118">
        <v>16.976527263135502</v>
      </c>
      <c r="Z118">
        <v>26.143851985228675</v>
      </c>
      <c r="AA118">
        <v>24.219845562073317</v>
      </c>
      <c r="AB118">
        <v>11.317684842090335</v>
      </c>
      <c r="AC118">
        <v>7.0169646020960084</v>
      </c>
      <c r="AD118">
        <v>7.2433182989378135</v>
      </c>
      <c r="AE118">
        <v>9.7332089641976864</v>
      </c>
      <c r="AF118">
        <v>10.412270054723109</v>
      </c>
      <c r="AG118">
        <v>13.015337568403886</v>
      </c>
      <c r="AH118">
        <v>11.204507993669431</v>
      </c>
      <c r="AI118">
        <v>6.224726663149684</v>
      </c>
      <c r="AJ118">
        <v>3.9611896947316168</v>
      </c>
      <c r="AK118">
        <v>0.79223793894632344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f t="shared" si="33"/>
        <v>2.8890668659579579</v>
      </c>
      <c r="AV118">
        <f t="shared" si="34"/>
        <v>3.3011505745208738</v>
      </c>
      <c r="AW118">
        <f t="shared" si="32"/>
        <v>3.2276312068888928</v>
      </c>
      <c r="AX118">
        <f t="shared" si="32"/>
        <v>2.511036021784951</v>
      </c>
      <c r="AY118">
        <f t="shared" si="32"/>
        <v>2.0815598716956982</v>
      </c>
      <c r="AZ118">
        <f t="shared" si="32"/>
        <v>2.1094029690387819</v>
      </c>
      <c r="BA118">
        <f t="shared" si="32"/>
        <v>2.3733425766285698</v>
      </c>
      <c r="BB118">
        <f t="shared" si="32"/>
        <v>2.4346890971724822</v>
      </c>
      <c r="BC118">
        <f t="shared" si="32"/>
        <v>2.6401522705488656</v>
      </c>
      <c r="BD118">
        <f t="shared" si="31"/>
        <v>2.5018053911658833</v>
      </c>
      <c r="BE118">
        <f t="shared" si="31"/>
        <v>1.9775094011928351</v>
      </c>
      <c r="BF118">
        <f t="shared" si="31"/>
        <v>1.6016455697843446</v>
      </c>
      <c r="BG118">
        <f t="shared" si="31"/>
        <v>0.58346508416833121</v>
      </c>
      <c r="BH118">
        <f t="shared" si="36"/>
        <v>0</v>
      </c>
      <c r="BI118">
        <f t="shared" si="36"/>
        <v>0</v>
      </c>
      <c r="BJ118">
        <f t="shared" si="36"/>
        <v>0</v>
      </c>
      <c r="BK118">
        <f t="shared" si="36"/>
        <v>0</v>
      </c>
      <c r="BL118">
        <f t="shared" si="36"/>
        <v>0</v>
      </c>
      <c r="BM118">
        <f t="shared" si="36"/>
        <v>0</v>
      </c>
      <c r="BN118">
        <f t="shared" si="36"/>
        <v>0</v>
      </c>
      <c r="BO118">
        <f t="shared" si="36"/>
        <v>0</v>
      </c>
      <c r="BP118">
        <f t="shared" si="36"/>
        <v>0</v>
      </c>
      <c r="BQ118">
        <f t="shared" si="35"/>
        <v>2.8402384635411679</v>
      </c>
      <c r="BR118">
        <v>4.7014115855068175</v>
      </c>
      <c r="BS118">
        <v>3.1086333831577591</v>
      </c>
      <c r="BT118">
        <v>0.58346508416833121</v>
      </c>
      <c r="BU118">
        <v>4.884959775838313</v>
      </c>
      <c r="BV118">
        <v>4.7983244389511048</v>
      </c>
      <c r="BW118">
        <v>27.843888888888888</v>
      </c>
      <c r="BX118">
        <v>233.94600000000003</v>
      </c>
      <c r="BY118" s="8">
        <v>2.6754347826086962</v>
      </c>
      <c r="BZ118" s="8">
        <v>710.69200000000001</v>
      </c>
      <c r="CA118" s="8">
        <v>1523.7339999999999</v>
      </c>
      <c r="CB118" s="8">
        <v>2127.7339999999999</v>
      </c>
      <c r="CC118" s="8">
        <v>2750.2799999999997</v>
      </c>
      <c r="CD118" s="8">
        <v>2.7020595416577429</v>
      </c>
      <c r="CE118" s="8">
        <v>2.9244620579861582</v>
      </c>
      <c r="CF118" s="8">
        <v>3.0795143878637878</v>
      </c>
      <c r="CG118" s="8">
        <v>3.2878603987536876</v>
      </c>
      <c r="CH118" s="8">
        <v>356.87</v>
      </c>
      <c r="CI118" s="8">
        <f t="shared" si="37"/>
        <v>2984.9739999999997</v>
      </c>
      <c r="CJ118">
        <v>412.24199999999996</v>
      </c>
      <c r="CK118">
        <v>999.99799999999993</v>
      </c>
      <c r="CL118">
        <v>2157.4759999999997</v>
      </c>
      <c r="CM118">
        <v>2841.7520000000004</v>
      </c>
      <c r="CN118">
        <f t="shared" si="29"/>
        <v>3713.9879999999994</v>
      </c>
      <c r="CO118" s="8">
        <v>3.067355462383178</v>
      </c>
      <c r="CP118" s="8">
        <v>2.9850431902028132</v>
      </c>
      <c r="CQ118" s="8">
        <v>2.4924887615640352</v>
      </c>
      <c r="CR118" s="48">
        <v>31.261111111111106</v>
      </c>
      <c r="CS118" s="7">
        <v>31.168888888888887</v>
      </c>
      <c r="CT118" s="7">
        <v>30.922222222222224</v>
      </c>
      <c r="CU118" s="7">
        <v>-5.5277777777789083E-3</v>
      </c>
      <c r="CV118" s="7">
        <v>-0.28321052631579846</v>
      </c>
      <c r="CW118" s="7">
        <v>-0.62477777777777987</v>
      </c>
    </row>
    <row r="119" spans="1:101">
      <c r="A119" s="44">
        <v>39735</v>
      </c>
      <c r="B119" s="1">
        <f t="shared" si="22"/>
        <v>10</v>
      </c>
      <c r="C119" s="1">
        <f t="shared" si="23"/>
        <v>2008</v>
      </c>
      <c r="D119">
        <v>31.414999999999999</v>
      </c>
      <c r="E119">
        <v>31.434999999999999</v>
      </c>
      <c r="F119">
        <v>31.385000000000002</v>
      </c>
      <c r="G119">
        <v>31.43</v>
      </c>
      <c r="H119">
        <v>31.66</v>
      </c>
      <c r="I119">
        <v>31.765000000000001</v>
      </c>
      <c r="J119">
        <v>31.94</v>
      </c>
      <c r="K119">
        <v>32.07</v>
      </c>
      <c r="L119">
        <v>31.95</v>
      </c>
      <c r="M119">
        <v>31.75</v>
      </c>
      <c r="N119">
        <v>31.524999999999999</v>
      </c>
      <c r="O119">
        <v>31.32</v>
      </c>
      <c r="P119">
        <v>31.24</v>
      </c>
      <c r="Q119" s="7">
        <f t="shared" si="24"/>
        <v>31.704374999999999</v>
      </c>
      <c r="R119" s="7">
        <f t="shared" si="21"/>
        <v>31.679999999999996</v>
      </c>
      <c r="S119" s="7">
        <f t="shared" si="25"/>
        <v>31.709444444444443</v>
      </c>
      <c r="T119" s="7">
        <f t="shared" si="26"/>
        <v>31.743749999999999</v>
      </c>
      <c r="U119" s="7">
        <f t="shared" si="27"/>
        <v>31.606538461538456</v>
      </c>
      <c r="V119" s="7">
        <v>0.28999999999999998</v>
      </c>
      <c r="W119">
        <v>116.23262346108287</v>
      </c>
      <c r="X119" s="54">
        <v>6</v>
      </c>
      <c r="Y119">
        <v>9.0541478736722674</v>
      </c>
      <c r="Z119">
        <v>12.675807023141175</v>
      </c>
      <c r="AA119">
        <v>21.390424351550735</v>
      </c>
      <c r="AB119">
        <v>12.109922781036659</v>
      </c>
      <c r="AC119">
        <v>8.2619099347259439</v>
      </c>
      <c r="AD119">
        <v>6.9037877536751049</v>
      </c>
      <c r="AE119">
        <v>7.9223793894632344</v>
      </c>
      <c r="AF119">
        <v>9.3936784189349787</v>
      </c>
      <c r="AG119">
        <v>11.317684842090335</v>
      </c>
      <c r="AH119">
        <v>7.9223793894632344</v>
      </c>
      <c r="AI119">
        <v>6.4510803599914901</v>
      </c>
      <c r="AJ119">
        <v>1.9240064231553571</v>
      </c>
      <c r="AK119">
        <v>0.79223793894632344</v>
      </c>
      <c r="AL119">
        <v>0</v>
      </c>
      <c r="AM119">
        <v>0.11317684842090335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f t="shared" si="33"/>
        <v>2.3079852731065502</v>
      </c>
      <c r="AV119">
        <f t="shared" si="34"/>
        <v>2.6156283610560584</v>
      </c>
      <c r="AW119">
        <f t="shared" si="32"/>
        <v>3.1086333831577595</v>
      </c>
      <c r="AX119">
        <f t="shared" ref="AX119:BJ157" si="38">LN(AB119+1)</f>
        <v>2.5733694076771525</v>
      </c>
      <c r="AY119">
        <f t="shared" si="38"/>
        <v>2.2259102838400366</v>
      </c>
      <c r="AZ119">
        <f t="shared" si="38"/>
        <v>2.0673421070580824</v>
      </c>
      <c r="BA119">
        <f t="shared" si="38"/>
        <v>2.1885626587187486</v>
      </c>
      <c r="BB119">
        <f t="shared" si="38"/>
        <v>2.3411977770018901</v>
      </c>
      <c r="BC119">
        <f t="shared" si="38"/>
        <v>2.511036021784951</v>
      </c>
      <c r="BD119">
        <f t="shared" si="31"/>
        <v>2.1885626587187486</v>
      </c>
      <c r="BE119">
        <f t="shared" si="31"/>
        <v>2.008359036641802</v>
      </c>
      <c r="BF119">
        <f t="shared" si="31"/>
        <v>1.072954738586678</v>
      </c>
      <c r="BG119">
        <f t="shared" si="31"/>
        <v>0.58346508416833121</v>
      </c>
      <c r="BH119">
        <f t="shared" si="36"/>
        <v>0</v>
      </c>
      <c r="BI119">
        <f t="shared" si="36"/>
        <v>0.10721795313111006</v>
      </c>
      <c r="BJ119">
        <f t="shared" si="36"/>
        <v>0</v>
      </c>
      <c r="BK119">
        <f t="shared" si="36"/>
        <v>0</v>
      </c>
      <c r="BL119">
        <f t="shared" si="36"/>
        <v>0</v>
      </c>
      <c r="BM119">
        <f t="shared" si="36"/>
        <v>0</v>
      </c>
      <c r="BN119">
        <f t="shared" si="36"/>
        <v>0</v>
      </c>
      <c r="BO119">
        <f t="shared" si="36"/>
        <v>0</v>
      </c>
      <c r="BP119">
        <f t="shared" si="36"/>
        <v>0</v>
      </c>
      <c r="BQ119">
        <f t="shared" si="35"/>
        <v>2.7662479630409935</v>
      </c>
      <c r="BR119">
        <v>4.5105912781800122</v>
      </c>
      <c r="BS119">
        <v>2.8505600267658546</v>
      </c>
      <c r="BT119">
        <v>0.58346508416833121</v>
      </c>
      <c r="BU119">
        <v>4.6827356611410087</v>
      </c>
      <c r="BV119">
        <v>4.5940887519080098</v>
      </c>
      <c r="BW119">
        <v>27.091111111111111</v>
      </c>
      <c r="BX119">
        <v>412.23399999999998</v>
      </c>
      <c r="BY119" s="8">
        <v>2.959625</v>
      </c>
      <c r="BZ119" s="8">
        <v>975.096</v>
      </c>
      <c r="CA119" s="8">
        <v>1792.7139999999999</v>
      </c>
      <c r="CB119" s="8">
        <v>2222.7260000000001</v>
      </c>
      <c r="CC119" s="8">
        <v>3058.1179999999999</v>
      </c>
      <c r="CD119" s="8">
        <v>2.7390773988005996</v>
      </c>
      <c r="CE119" s="8">
        <v>2.8930364627480629</v>
      </c>
      <c r="CF119" s="8">
        <v>3.0707306577050577</v>
      </c>
      <c r="CG119" s="8">
        <v>3.1963023630394023</v>
      </c>
      <c r="CH119" s="8">
        <v>447.3060000000001</v>
      </c>
      <c r="CI119" s="8">
        <f t="shared" si="37"/>
        <v>3242.5439999999999</v>
      </c>
      <c r="CJ119">
        <v>463.55000000000007</v>
      </c>
      <c r="CK119">
        <v>1233.932</v>
      </c>
      <c r="CL119">
        <v>2390.3940000000002</v>
      </c>
      <c r="CM119">
        <v>3014.98</v>
      </c>
      <c r="CN119">
        <f t="shared" si="29"/>
        <v>3921.5060000000003</v>
      </c>
      <c r="CO119" s="8">
        <v>2.8890668659579579</v>
      </c>
      <c r="CP119" s="8">
        <v>3.067355462383178</v>
      </c>
      <c r="CQ119" s="8">
        <v>2.9850431902028132</v>
      </c>
      <c r="CR119" s="48">
        <v>31.429444444444439</v>
      </c>
      <c r="CS119" s="7">
        <v>31.261111111111106</v>
      </c>
      <c r="CT119" s="7">
        <v>31.168888888888887</v>
      </c>
      <c r="CU119" s="7">
        <v>-1.7916666666671688E-2</v>
      </c>
      <c r="CV119" s="7">
        <v>-5.5277777777789083E-3</v>
      </c>
      <c r="CW119" s="7">
        <v>-0.28321052631579846</v>
      </c>
    </row>
    <row r="120" spans="1:101">
      <c r="A120" s="44">
        <v>39769</v>
      </c>
      <c r="B120" s="1">
        <f t="shared" si="22"/>
        <v>11</v>
      </c>
      <c r="C120" s="1">
        <f t="shared" si="23"/>
        <v>2008</v>
      </c>
      <c r="D120">
        <v>31.004999999999999</v>
      </c>
      <c r="E120">
        <v>31.055</v>
      </c>
      <c r="F120">
        <v>31</v>
      </c>
      <c r="G120">
        <v>31.015000000000001</v>
      </c>
      <c r="H120">
        <v>31.364999999999998</v>
      </c>
      <c r="I120">
        <v>31.66</v>
      </c>
      <c r="J120">
        <v>31.87</v>
      </c>
      <c r="K120">
        <v>31.925000000000001</v>
      </c>
      <c r="L120">
        <v>31.774999999999999</v>
      </c>
      <c r="M120">
        <v>31.585000000000001</v>
      </c>
      <c r="N120">
        <v>31.445</v>
      </c>
      <c r="O120">
        <v>31.324999999999999</v>
      </c>
      <c r="P120">
        <v>31.145</v>
      </c>
      <c r="Q120" s="7">
        <f t="shared" si="24"/>
        <v>31.458125000000003</v>
      </c>
      <c r="R120" s="7">
        <f t="shared" si="21"/>
        <v>31.4255</v>
      </c>
      <c r="S120" s="7">
        <f t="shared" si="25"/>
        <v>31.472222222222221</v>
      </c>
      <c r="T120" s="7">
        <f t="shared" si="26"/>
        <v>31.524375000000003</v>
      </c>
      <c r="U120" s="7">
        <f t="shared" si="27"/>
        <v>31.397692307692303</v>
      </c>
      <c r="V120" s="7">
        <v>-7.9166666666669272E-2</v>
      </c>
      <c r="W120">
        <v>122.6837038284458</v>
      </c>
      <c r="X120" s="54">
        <v>6</v>
      </c>
      <c r="Y120">
        <v>27.615151014700416</v>
      </c>
      <c r="Z120">
        <v>6.2247266631496831</v>
      </c>
      <c r="AA120">
        <v>16.297466172610083</v>
      </c>
      <c r="AB120">
        <v>15.052520839980147</v>
      </c>
      <c r="AC120">
        <v>8.035556237884137</v>
      </c>
      <c r="AD120">
        <v>7.5828488442005249</v>
      </c>
      <c r="AE120">
        <v>8.2619099347259439</v>
      </c>
      <c r="AF120">
        <v>8.1487330863050413</v>
      </c>
      <c r="AG120">
        <v>8.4882636315677509</v>
      </c>
      <c r="AH120">
        <v>8.7146173284095596</v>
      </c>
      <c r="AI120">
        <v>5.772019269466071</v>
      </c>
      <c r="AJ120">
        <v>1.8108295747344534</v>
      </c>
      <c r="AK120">
        <v>0.56588424210451671</v>
      </c>
      <c r="AL120">
        <v>0.11317684842090335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f t="shared" si="33"/>
        <v>3.3539363333135181</v>
      </c>
      <c r="AV120">
        <f t="shared" si="34"/>
        <v>1.9775094011928351</v>
      </c>
      <c r="AW120">
        <f t="shared" ref="AW120:BC173" si="39">LN(AA120+1)</f>
        <v>2.8505600267658546</v>
      </c>
      <c r="AX120">
        <f t="shared" si="38"/>
        <v>2.7758658989241365</v>
      </c>
      <c r="AY120">
        <f t="shared" si="38"/>
        <v>2.2011674869398759</v>
      </c>
      <c r="AZ120">
        <f t="shared" si="38"/>
        <v>2.1497658915126765</v>
      </c>
      <c r="BA120">
        <f t="shared" si="38"/>
        <v>2.2259102838400366</v>
      </c>
      <c r="BB120">
        <f t="shared" si="38"/>
        <v>2.2136154091877778</v>
      </c>
      <c r="BC120">
        <f t="shared" si="38"/>
        <v>2.2500556276585328</v>
      </c>
      <c r="BD120">
        <f t="shared" si="31"/>
        <v>2.2736316922861906</v>
      </c>
      <c r="BE120">
        <f t="shared" si="31"/>
        <v>1.9127993097284577</v>
      </c>
      <c r="BF120">
        <f t="shared" si="31"/>
        <v>1.033479662101547</v>
      </c>
      <c r="BG120">
        <f t="shared" si="31"/>
        <v>0.44845067536294375</v>
      </c>
      <c r="BH120">
        <f t="shared" si="36"/>
        <v>0.10721795313111006</v>
      </c>
      <c r="BI120">
        <f t="shared" si="36"/>
        <v>0</v>
      </c>
      <c r="BJ120">
        <f t="shared" si="36"/>
        <v>0</v>
      </c>
      <c r="BK120">
        <f t="shared" si="36"/>
        <v>0</v>
      </c>
      <c r="BL120">
        <f t="shared" si="36"/>
        <v>0</v>
      </c>
      <c r="BM120">
        <f t="shared" si="36"/>
        <v>0</v>
      </c>
      <c r="BN120">
        <f t="shared" si="36"/>
        <v>0</v>
      </c>
      <c r="BO120">
        <f t="shared" si="36"/>
        <v>0</v>
      </c>
      <c r="BP120">
        <f t="shared" si="36"/>
        <v>0</v>
      </c>
      <c r="BQ120">
        <f t="shared" si="35"/>
        <v>2.7917051483847311</v>
      </c>
      <c r="BR120">
        <v>4.3706120531353143</v>
      </c>
      <c r="BS120">
        <v>2.8505600267658546</v>
      </c>
      <c r="BT120">
        <v>0.5182347624992486</v>
      </c>
      <c r="BU120">
        <v>4.5638832482436715</v>
      </c>
      <c r="BV120">
        <v>4.4751371553968644</v>
      </c>
      <c r="BW120">
        <v>26.907222222222224</v>
      </c>
      <c r="BX120">
        <v>561.096</v>
      </c>
      <c r="BY120" s="8">
        <v>2.9187941176470593</v>
      </c>
      <c r="BZ120" s="8">
        <v>1207.2760000000001</v>
      </c>
      <c r="CA120" s="8">
        <v>2059.9319999999998</v>
      </c>
      <c r="CB120" s="8">
        <v>2695.4319999999998</v>
      </c>
      <c r="CC120" s="8">
        <v>3384.0119999999997</v>
      </c>
      <c r="CD120" s="8">
        <v>2.8512846334185853</v>
      </c>
      <c r="CE120" s="8">
        <v>2.7985743712447952</v>
      </c>
      <c r="CF120" s="8">
        <v>2.982247464427747</v>
      </c>
      <c r="CG120" s="8">
        <v>3.1440610682456227</v>
      </c>
      <c r="CH120" s="8">
        <v>400.05</v>
      </c>
      <c r="CI120" s="8">
        <f t="shared" si="37"/>
        <v>3381.2300000000005</v>
      </c>
      <c r="CJ120">
        <v>440.94400000000002</v>
      </c>
      <c r="CK120">
        <v>1316.7359999999999</v>
      </c>
      <c r="CL120">
        <v>2364.232</v>
      </c>
      <c r="CM120">
        <v>3210.0520000000001</v>
      </c>
      <c r="CN120">
        <f t="shared" si="29"/>
        <v>4010.4059999999995</v>
      </c>
      <c r="CO120" s="8">
        <v>2.3079852731065502</v>
      </c>
      <c r="CP120" s="8">
        <v>2.8890668659579579</v>
      </c>
      <c r="CQ120" s="8">
        <v>3.067355462383178</v>
      </c>
      <c r="CR120" s="48">
        <v>31.709444444444443</v>
      </c>
      <c r="CS120" s="7">
        <v>31.429444444444439</v>
      </c>
      <c r="CT120" s="7">
        <v>31.261111111111106</v>
      </c>
      <c r="CU120" s="7">
        <v>0.28999999999999998</v>
      </c>
      <c r="CV120" s="7">
        <v>-1.7916666666671688E-2</v>
      </c>
      <c r="CW120" s="7">
        <v>-5.5277777777789083E-3</v>
      </c>
    </row>
    <row r="121" spans="1:101">
      <c r="A121" s="44">
        <v>39797</v>
      </c>
      <c r="B121" s="1">
        <f t="shared" si="22"/>
        <v>12</v>
      </c>
      <c r="C121" s="1">
        <f t="shared" si="23"/>
        <v>2008</v>
      </c>
      <c r="D121">
        <v>31.024999999999999</v>
      </c>
      <c r="E121">
        <v>30.72</v>
      </c>
      <c r="F121">
        <v>30.835000000000001</v>
      </c>
      <c r="G121">
        <v>31.015000000000001</v>
      </c>
      <c r="H121">
        <v>31.07</v>
      </c>
      <c r="I121">
        <v>30.98</v>
      </c>
      <c r="J121">
        <v>31.395</v>
      </c>
      <c r="K121">
        <v>31.63</v>
      </c>
      <c r="L121">
        <v>31.49</v>
      </c>
      <c r="M121">
        <v>31.4</v>
      </c>
      <c r="N121">
        <v>31.245000000000001</v>
      </c>
      <c r="O121">
        <v>31.175000000000001</v>
      </c>
      <c r="P121">
        <v>31.065000000000001</v>
      </c>
      <c r="Q121" s="7">
        <f t="shared" si="24"/>
        <v>31.141874999999999</v>
      </c>
      <c r="R121" s="7">
        <f t="shared" si="21"/>
        <v>31.155999999999995</v>
      </c>
      <c r="S121" s="7">
        <f t="shared" si="25"/>
        <v>31.170555555555552</v>
      </c>
      <c r="T121" s="7">
        <f t="shared" si="26"/>
        <v>31.226875000000003</v>
      </c>
      <c r="U121" s="7">
        <f t="shared" si="27"/>
        <v>31.15730769230769</v>
      </c>
      <c r="V121" s="7">
        <v>-9.8214646464651167E-2</v>
      </c>
      <c r="W121">
        <v>135.0199803204205</v>
      </c>
      <c r="X121" s="54">
        <v>6</v>
      </c>
      <c r="Y121">
        <v>25.125260349440545</v>
      </c>
      <c r="Z121">
        <v>18.561003141028152</v>
      </c>
      <c r="AA121">
        <v>13.920752355771112</v>
      </c>
      <c r="AB121">
        <v>15.957935627347375</v>
      </c>
      <c r="AC121">
        <v>12.675807023141175</v>
      </c>
      <c r="AD121">
        <v>7.9223793894632344</v>
      </c>
      <c r="AE121">
        <v>6.7906109052542014</v>
      </c>
      <c r="AF121">
        <v>9.3936784189349769</v>
      </c>
      <c r="AG121">
        <v>9.5068552673558813</v>
      </c>
      <c r="AH121">
        <v>7.1301414505169101</v>
      </c>
      <c r="AI121">
        <v>4.9797813305197476</v>
      </c>
      <c r="AJ121">
        <v>2.0371832715762603</v>
      </c>
      <c r="AK121">
        <v>0.67906109052542007</v>
      </c>
      <c r="AL121">
        <v>0.33953054526271004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f t="shared" si="33"/>
        <v>3.2629026757641442</v>
      </c>
      <c r="AV121">
        <f t="shared" si="34"/>
        <v>2.9735379486202613</v>
      </c>
      <c r="AW121">
        <f t="shared" si="39"/>
        <v>2.7027530194942884</v>
      </c>
      <c r="AX121">
        <f t="shared" si="38"/>
        <v>2.8307359028696162</v>
      </c>
      <c r="AY121">
        <f t="shared" si="38"/>
        <v>2.6156283610560584</v>
      </c>
      <c r="AZ121">
        <f t="shared" si="38"/>
        <v>2.1885626587187486</v>
      </c>
      <c r="BA121">
        <f t="shared" si="38"/>
        <v>2.0529192785349459</v>
      </c>
      <c r="BB121">
        <f t="shared" si="38"/>
        <v>2.3411977770018897</v>
      </c>
      <c r="BC121">
        <f t="shared" si="38"/>
        <v>2.3520279267336712</v>
      </c>
      <c r="BD121">
        <f t="shared" si="31"/>
        <v>2.0955783219959314</v>
      </c>
      <c r="BE121">
        <f t="shared" si="31"/>
        <v>1.7883840004912408</v>
      </c>
      <c r="BF121">
        <f t="shared" si="31"/>
        <v>1.1109305304977921</v>
      </c>
      <c r="BG121">
        <f t="shared" si="31"/>
        <v>0.5182347624992486</v>
      </c>
      <c r="BH121">
        <f t="shared" si="36"/>
        <v>0.2923192132234641</v>
      </c>
      <c r="BI121">
        <f t="shared" si="36"/>
        <v>0</v>
      </c>
      <c r="BJ121">
        <f t="shared" si="36"/>
        <v>0</v>
      </c>
      <c r="BK121">
        <f t="shared" si="36"/>
        <v>0</v>
      </c>
      <c r="BL121">
        <f t="shared" si="36"/>
        <v>0</v>
      </c>
      <c r="BM121">
        <f t="shared" si="36"/>
        <v>0</v>
      </c>
      <c r="BN121">
        <f t="shared" si="36"/>
        <v>0</v>
      </c>
      <c r="BO121">
        <f t="shared" si="36"/>
        <v>0</v>
      </c>
      <c r="BP121">
        <f t="shared" si="36"/>
        <v>0</v>
      </c>
      <c r="BQ121">
        <f t="shared" si="35"/>
        <v>2.8664273975555874</v>
      </c>
      <c r="BR121">
        <v>4.5615215140131209</v>
      </c>
      <c r="BS121">
        <v>2.7178094940792947</v>
      </c>
      <c r="BT121">
        <v>0.70240005824331042</v>
      </c>
      <c r="BU121">
        <v>4.7055148466941814</v>
      </c>
      <c r="BV121">
        <v>4.6333607086669364</v>
      </c>
      <c r="BW121">
        <v>26.537222222222226</v>
      </c>
      <c r="BX121">
        <v>235.71200000000002</v>
      </c>
      <c r="BY121" s="8">
        <v>2.7827500000000001</v>
      </c>
      <c r="BZ121" s="8">
        <v>1209.0419999999999</v>
      </c>
      <c r="CA121" s="8">
        <v>1919.7339999999999</v>
      </c>
      <c r="CB121" s="8">
        <v>2732.7759999999998</v>
      </c>
      <c r="CC121" s="8">
        <v>3336.7759999999998</v>
      </c>
      <c r="CD121" s="8">
        <v>2.8870563725490199</v>
      </c>
      <c r="CE121" s="8">
        <v>2.7945579571033812</v>
      </c>
      <c r="CF121" s="8">
        <v>2.9119934961737788</v>
      </c>
      <c r="CG121" s="8">
        <v>3.0313998840350957</v>
      </c>
      <c r="CH121" s="8">
        <v>302.5</v>
      </c>
      <c r="CI121" s="8">
        <f t="shared" si="37"/>
        <v>3448.0260000000003</v>
      </c>
      <c r="CJ121">
        <v>292.10000000000002</v>
      </c>
      <c r="CK121">
        <v>1196.5940000000001</v>
      </c>
      <c r="CL121">
        <v>2196.5920000000001</v>
      </c>
      <c r="CM121">
        <v>3354.0699999999997</v>
      </c>
      <c r="CN121">
        <f t="shared" si="29"/>
        <v>4038.3459999999995</v>
      </c>
      <c r="CO121" s="8">
        <v>3.3539363333135181</v>
      </c>
      <c r="CP121" s="8">
        <v>2.3079852731065502</v>
      </c>
      <c r="CQ121" s="8">
        <v>2.8890668659579579</v>
      </c>
      <c r="CR121" s="48">
        <v>31.472222222222221</v>
      </c>
      <c r="CS121" s="7">
        <v>31.709444444444443</v>
      </c>
      <c r="CT121" s="7">
        <v>31.429444444444439</v>
      </c>
      <c r="CU121" s="7">
        <v>-7.9166666666669272E-2</v>
      </c>
      <c r="CV121" s="7">
        <v>0.28999999999999998</v>
      </c>
      <c r="CW121" s="7">
        <v>-1.7916666666671688E-2</v>
      </c>
    </row>
    <row r="122" spans="1:101">
      <c r="A122" s="44">
        <v>39828</v>
      </c>
      <c r="B122" s="1">
        <f t="shared" si="22"/>
        <v>1</v>
      </c>
      <c r="C122" s="1">
        <f t="shared" si="23"/>
        <v>2009</v>
      </c>
      <c r="D122">
        <v>30.385000000000002</v>
      </c>
      <c r="E122">
        <v>30.34</v>
      </c>
      <c r="F122">
        <v>30.46</v>
      </c>
      <c r="G122">
        <v>30.645</v>
      </c>
      <c r="H122">
        <v>30.664999999999999</v>
      </c>
      <c r="I122">
        <v>30.67</v>
      </c>
      <c r="J122">
        <v>30.965</v>
      </c>
      <c r="K122">
        <v>31.145</v>
      </c>
      <c r="L122">
        <v>31.09</v>
      </c>
      <c r="M122">
        <v>30.984999999999999</v>
      </c>
      <c r="N122">
        <v>30.88</v>
      </c>
      <c r="O122">
        <v>30.79</v>
      </c>
      <c r="P122">
        <v>30.7</v>
      </c>
      <c r="Q122" s="7">
        <f t="shared" si="24"/>
        <v>30.747499999999999</v>
      </c>
      <c r="R122" s="7">
        <f t="shared" si="21"/>
        <v>30.735000000000003</v>
      </c>
      <c r="S122" s="7">
        <f t="shared" si="25"/>
        <v>30.773888888888887</v>
      </c>
      <c r="T122" s="7">
        <f t="shared" si="26"/>
        <v>30.828125</v>
      </c>
      <c r="U122" s="7">
        <f t="shared" si="27"/>
        <v>30.747692307692311</v>
      </c>
      <c r="V122" s="7">
        <v>-2.8374218374217719E-2</v>
      </c>
      <c r="W122">
        <v>136.60445620012368</v>
      </c>
      <c r="X122" s="54">
        <v>6</v>
      </c>
      <c r="Y122">
        <v>16.18428932418918</v>
      </c>
      <c r="Z122">
        <v>20.937716957867121</v>
      </c>
      <c r="AA122">
        <v>24.672552955756935</v>
      </c>
      <c r="AB122">
        <v>8.940971025251363</v>
      </c>
      <c r="AC122">
        <v>9.8463858126185908</v>
      </c>
      <c r="AD122">
        <v>9.1673247220931717</v>
      </c>
      <c r="AE122">
        <v>9.1673247220931717</v>
      </c>
      <c r="AF122">
        <v>10.638623751564914</v>
      </c>
      <c r="AG122">
        <v>7.356495147358717</v>
      </c>
      <c r="AH122">
        <v>9.9595626610394952</v>
      </c>
      <c r="AI122">
        <v>5.3193118757824571</v>
      </c>
      <c r="AJ122">
        <v>2.3767138168389703</v>
      </c>
      <c r="AK122">
        <v>1.8108295747344538</v>
      </c>
      <c r="AL122">
        <v>0.2263536968418067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f t="shared" si="33"/>
        <v>2.8439955550206788</v>
      </c>
      <c r="AV122">
        <f t="shared" si="34"/>
        <v>3.0882073909944854</v>
      </c>
      <c r="AW122">
        <f t="shared" si="39"/>
        <v>3.2454224428306895</v>
      </c>
      <c r="AX122">
        <f t="shared" si="38"/>
        <v>2.2966647045543351</v>
      </c>
      <c r="AY122">
        <f t="shared" si="38"/>
        <v>2.3838319196669522</v>
      </c>
      <c r="AZ122">
        <f t="shared" si="38"/>
        <v>2.3191791196138323</v>
      </c>
      <c r="BA122">
        <f t="shared" si="38"/>
        <v>2.3191791196138323</v>
      </c>
      <c r="BB122">
        <f t="shared" si="38"/>
        <v>2.4543292009114142</v>
      </c>
      <c r="BC122">
        <f t="shared" si="38"/>
        <v>2.1230390984440737</v>
      </c>
      <c r="BD122">
        <f t="shared" si="31"/>
        <v>2.394212377533889</v>
      </c>
      <c r="BE122">
        <f t="shared" si="31"/>
        <v>1.8436103218166953</v>
      </c>
      <c r="BF122">
        <f t="shared" si="31"/>
        <v>1.2169029930208481</v>
      </c>
      <c r="BG122">
        <f t="shared" si="31"/>
        <v>1.033479662101547</v>
      </c>
      <c r="BH122">
        <f t="shared" si="36"/>
        <v>0.20404529251520054</v>
      </c>
      <c r="BI122">
        <f t="shared" si="36"/>
        <v>0</v>
      </c>
      <c r="BJ122">
        <f t="shared" si="36"/>
        <v>0</v>
      </c>
      <c r="BK122">
        <f t="shared" si="36"/>
        <v>0</v>
      </c>
      <c r="BL122">
        <f t="shared" si="36"/>
        <v>0</v>
      </c>
      <c r="BM122">
        <f t="shared" si="36"/>
        <v>0</v>
      </c>
      <c r="BN122">
        <f t="shared" si="36"/>
        <v>0</v>
      </c>
      <c r="BO122">
        <f t="shared" si="36"/>
        <v>0</v>
      </c>
      <c r="BP122">
        <f t="shared" si="36"/>
        <v>0</v>
      </c>
      <c r="BQ122">
        <f t="shared" si="35"/>
        <v>2.8435888106580554</v>
      </c>
      <c r="BR122">
        <v>4.6222966384088489</v>
      </c>
      <c r="BS122">
        <v>2.9261457448335704</v>
      </c>
      <c r="BT122">
        <v>1.1109305304977921</v>
      </c>
      <c r="BU122">
        <v>4.797391024667216</v>
      </c>
      <c r="BV122">
        <v>4.715699937894037</v>
      </c>
      <c r="BW122">
        <v>27.37444444444445</v>
      </c>
      <c r="BX122">
        <v>297.17799999999994</v>
      </c>
      <c r="BY122" s="8">
        <v>2.7295624999999997</v>
      </c>
      <c r="BZ122" s="8">
        <v>1093.9859999999999</v>
      </c>
      <c r="CA122" s="8">
        <v>2069.0819999999999</v>
      </c>
      <c r="CB122" s="8">
        <v>2886.7</v>
      </c>
      <c r="CC122" s="8">
        <v>3316.712</v>
      </c>
      <c r="CD122" s="8">
        <v>2.8103688725490197</v>
      </c>
      <c r="CE122" s="8">
        <v>2.7747231356748099</v>
      </c>
      <c r="CF122" s="8">
        <v>2.8654805993483823</v>
      </c>
      <c r="CG122" s="8">
        <v>3.0056402114160483</v>
      </c>
      <c r="CH122" s="8">
        <v>158.75200000000001</v>
      </c>
      <c r="CI122" s="8">
        <f t="shared" si="37"/>
        <v>3390.3640000000005</v>
      </c>
      <c r="CJ122">
        <v>234.44200000000001</v>
      </c>
      <c r="CK122">
        <v>967.4860000000001</v>
      </c>
      <c r="CL122">
        <v>2201.4179999999997</v>
      </c>
      <c r="CM122">
        <v>3357.88</v>
      </c>
      <c r="CN122">
        <f t="shared" si="29"/>
        <v>3982.4660000000003</v>
      </c>
      <c r="CO122" s="8">
        <v>3.2629026757641442</v>
      </c>
      <c r="CP122" s="8">
        <v>3.3539363333135181</v>
      </c>
      <c r="CQ122" s="8">
        <v>2.3079852731065502</v>
      </c>
      <c r="CR122" s="48">
        <v>31.170555555555552</v>
      </c>
      <c r="CS122" s="7">
        <v>31.472222222222221</v>
      </c>
      <c r="CT122" s="7">
        <v>31.709444444444443</v>
      </c>
      <c r="CU122" s="7">
        <v>-9.8214646464651167E-2</v>
      </c>
      <c r="CV122" s="7">
        <v>-7.9166666666669272E-2</v>
      </c>
      <c r="CW122" s="7">
        <v>0.28999999999999998</v>
      </c>
    </row>
    <row r="123" spans="1:101">
      <c r="A123" s="44">
        <v>39860</v>
      </c>
      <c r="B123" s="1">
        <f t="shared" si="22"/>
        <v>2</v>
      </c>
      <c r="C123" s="1">
        <f t="shared" si="23"/>
        <v>2009</v>
      </c>
      <c r="D123">
        <v>30.15</v>
      </c>
      <c r="E123">
        <v>30</v>
      </c>
      <c r="F123">
        <v>30.45</v>
      </c>
      <c r="G123">
        <v>30.69</v>
      </c>
      <c r="H123">
        <v>30.855</v>
      </c>
      <c r="I123">
        <v>30.95</v>
      </c>
      <c r="J123">
        <v>31.114999999999998</v>
      </c>
      <c r="K123">
        <v>31.184999999999999</v>
      </c>
      <c r="L123">
        <v>31.07</v>
      </c>
      <c r="M123">
        <v>30.984999999999999</v>
      </c>
      <c r="N123">
        <v>30.895</v>
      </c>
      <c r="O123">
        <v>30.83</v>
      </c>
      <c r="P123">
        <v>30.75</v>
      </c>
      <c r="Q123" s="7">
        <f t="shared" si="24"/>
        <v>30.789375</v>
      </c>
      <c r="R123" s="7">
        <f t="shared" si="21"/>
        <v>30.744999999999997</v>
      </c>
      <c r="S123" s="7">
        <f t="shared" si="25"/>
        <v>30.811111111111114</v>
      </c>
      <c r="T123" s="7">
        <f t="shared" si="26"/>
        <v>30.912500000000001</v>
      </c>
      <c r="U123" s="7">
        <f t="shared" si="27"/>
        <v>30.763461538461534</v>
      </c>
      <c r="V123" s="7">
        <v>0.22980808080807691</v>
      </c>
      <c r="W123">
        <v>132.53008965231552</v>
      </c>
      <c r="X123" s="54">
        <v>6</v>
      </c>
      <c r="Y123">
        <v>18.447826292607246</v>
      </c>
      <c r="Z123">
        <v>12.109922781036659</v>
      </c>
      <c r="AA123">
        <v>29.652334286276677</v>
      </c>
      <c r="AB123">
        <v>6.4510803599914901</v>
      </c>
      <c r="AC123">
        <v>8.7146173284095578</v>
      </c>
      <c r="AD123">
        <v>8.9409710252513648</v>
      </c>
      <c r="AE123">
        <v>9.0541478736722674</v>
      </c>
      <c r="AF123">
        <v>8.9409710252513648</v>
      </c>
      <c r="AG123">
        <v>11.317684842090335</v>
      </c>
      <c r="AH123">
        <v>7.8092025410423309</v>
      </c>
      <c r="AI123">
        <v>5.3193118757824571</v>
      </c>
      <c r="AJ123">
        <v>3.9611896947316172</v>
      </c>
      <c r="AK123">
        <v>1.6976527263135504</v>
      </c>
      <c r="AL123">
        <v>0.11317684842090335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f t="shared" si="33"/>
        <v>2.9677353050841364</v>
      </c>
      <c r="AV123">
        <f t="shared" si="34"/>
        <v>2.5733694076771525</v>
      </c>
      <c r="AW123">
        <f t="shared" si="39"/>
        <v>3.42270881890399</v>
      </c>
      <c r="AX123">
        <f t="shared" si="38"/>
        <v>2.008359036641802</v>
      </c>
      <c r="AY123">
        <f t="shared" si="38"/>
        <v>2.2736316922861906</v>
      </c>
      <c r="AZ123">
        <f t="shared" si="38"/>
        <v>2.2966647045543356</v>
      </c>
      <c r="BA123">
        <f t="shared" si="38"/>
        <v>2.3079852731065502</v>
      </c>
      <c r="BB123">
        <f t="shared" si="38"/>
        <v>2.2966647045543356</v>
      </c>
      <c r="BC123">
        <f t="shared" si="38"/>
        <v>2.511036021784951</v>
      </c>
      <c r="BD123">
        <f t="shared" si="31"/>
        <v>2.175796918375803</v>
      </c>
      <c r="BE123">
        <f t="shared" si="31"/>
        <v>1.8436103218166953</v>
      </c>
      <c r="BF123">
        <f t="shared" si="31"/>
        <v>1.6016455697843446</v>
      </c>
      <c r="BG123">
        <f t="shared" si="31"/>
        <v>0.99238203427256433</v>
      </c>
      <c r="BH123">
        <f t="shared" si="36"/>
        <v>0.10721795313111006</v>
      </c>
      <c r="BI123">
        <f t="shared" si="36"/>
        <v>0</v>
      </c>
      <c r="BJ123">
        <f t="shared" si="36"/>
        <v>0</v>
      </c>
      <c r="BK123">
        <f t="shared" si="36"/>
        <v>0</v>
      </c>
      <c r="BL123">
        <f t="shared" si="36"/>
        <v>0</v>
      </c>
      <c r="BM123">
        <f t="shared" si="36"/>
        <v>0</v>
      </c>
      <c r="BN123">
        <f t="shared" si="36"/>
        <v>0</v>
      </c>
      <c r="BO123">
        <f t="shared" si="36"/>
        <v>0</v>
      </c>
      <c r="BP123">
        <f t="shared" si="36"/>
        <v>0</v>
      </c>
      <c r="BQ123">
        <f t="shared" si="35"/>
        <v>2.8059309508344685</v>
      </c>
      <c r="BR123">
        <v>4.5662394178252876</v>
      </c>
      <c r="BS123">
        <v>2.8953429428088917</v>
      </c>
      <c r="BT123">
        <v>1.033479662101547</v>
      </c>
      <c r="BU123">
        <v>4.744663277964043</v>
      </c>
      <c r="BV123">
        <v>4.6443037036382444</v>
      </c>
      <c r="BW123">
        <v>26.964999999999996</v>
      </c>
      <c r="BX123">
        <v>380.76400000000007</v>
      </c>
      <c r="BY123" s="8">
        <v>2.7626060606060601</v>
      </c>
      <c r="BZ123" s="8">
        <v>913.654</v>
      </c>
      <c r="CA123" s="8">
        <v>2120.9299999999998</v>
      </c>
      <c r="CB123" s="8">
        <v>2973.5859999999998</v>
      </c>
      <c r="CC123" s="8">
        <v>3609.0859999999998</v>
      </c>
      <c r="CD123" s="8">
        <v>2.7583061868686869</v>
      </c>
      <c r="CE123" s="8">
        <v>2.8047954101436363</v>
      </c>
      <c r="CF123" s="8">
        <v>2.7851516431194256</v>
      </c>
      <c r="CG123" s="8">
        <v>2.9262621450379815</v>
      </c>
      <c r="CH123" s="8">
        <v>392.95600000000002</v>
      </c>
      <c r="CI123" s="8">
        <f t="shared" si="37"/>
        <v>3633.2240000000002</v>
      </c>
      <c r="CJ123">
        <v>372.61799999999999</v>
      </c>
      <c r="CK123">
        <v>899.16</v>
      </c>
      <c r="CL123">
        <v>2215.8959999999997</v>
      </c>
      <c r="CM123">
        <v>3263.3919999999998</v>
      </c>
      <c r="CN123">
        <f t="shared" si="29"/>
        <v>4109.2120000000004</v>
      </c>
      <c r="CO123" s="8">
        <v>2.8439955550206788</v>
      </c>
      <c r="CP123" s="8">
        <v>3.2629026757641442</v>
      </c>
      <c r="CQ123" s="8">
        <v>3.3539363333135181</v>
      </c>
      <c r="CR123" s="48">
        <v>30.773888888888887</v>
      </c>
      <c r="CS123" s="7">
        <v>31.170555555555552</v>
      </c>
      <c r="CT123" s="7">
        <v>31.472222222222221</v>
      </c>
      <c r="CU123" s="7">
        <v>-2.8374218374217719E-2</v>
      </c>
      <c r="CV123" s="7">
        <v>-9.8214646464651167E-2</v>
      </c>
      <c r="CW123" s="7">
        <v>-7.9166666666669272E-2</v>
      </c>
    </row>
    <row r="124" spans="1:101">
      <c r="A124" s="44">
        <v>39889</v>
      </c>
      <c r="B124" s="1">
        <f t="shared" si="22"/>
        <v>3</v>
      </c>
      <c r="C124" s="1">
        <f t="shared" si="23"/>
        <v>2009</v>
      </c>
      <c r="D124">
        <v>30.79</v>
      </c>
      <c r="E124">
        <v>30.614999999999998</v>
      </c>
      <c r="F124">
        <v>30.54</v>
      </c>
      <c r="G124">
        <v>30.555</v>
      </c>
      <c r="H124">
        <v>30.535</v>
      </c>
      <c r="I124">
        <v>30.574999999999999</v>
      </c>
      <c r="J124">
        <v>30.54</v>
      </c>
      <c r="K124">
        <v>31.03</v>
      </c>
      <c r="L124">
        <v>31.05</v>
      </c>
      <c r="M124">
        <v>30.954999999999998</v>
      </c>
      <c r="N124">
        <v>30.835000000000001</v>
      </c>
      <c r="O124">
        <v>30.795000000000002</v>
      </c>
      <c r="P124">
        <v>30.704999999999998</v>
      </c>
      <c r="Q124" s="7">
        <f t="shared" si="24"/>
        <v>30.68</v>
      </c>
      <c r="R124" s="7">
        <f t="shared" si="21"/>
        <v>30.718499999999995</v>
      </c>
      <c r="S124" s="7">
        <f t="shared" si="25"/>
        <v>30.710555555555555</v>
      </c>
      <c r="T124" s="7">
        <f t="shared" si="26"/>
        <v>30.722500000000004</v>
      </c>
      <c r="U124" s="7">
        <f t="shared" si="27"/>
        <v>30.732307692307685</v>
      </c>
      <c r="V124" s="7">
        <v>-2.0138888888890705E-2</v>
      </c>
      <c r="W124">
        <v>141.6974143848839</v>
      </c>
      <c r="X124" s="54">
        <v>6</v>
      </c>
      <c r="Y124">
        <v>39.725073795737075</v>
      </c>
      <c r="Z124">
        <v>8.9409710252513648</v>
      </c>
      <c r="AA124">
        <v>23.314430774706089</v>
      </c>
      <c r="AB124">
        <v>7.9223793894632344</v>
      </c>
      <c r="AC124">
        <v>5.6588424210451675</v>
      </c>
      <c r="AD124">
        <v>6.3379035115705875</v>
      </c>
      <c r="AE124">
        <v>8.2619099347259439</v>
      </c>
      <c r="AF124">
        <v>11.544038538932144</v>
      </c>
      <c r="AG124">
        <v>11.430861690511238</v>
      </c>
      <c r="AH124">
        <v>8.1487330863050413</v>
      </c>
      <c r="AI124">
        <v>5.8851961178869745</v>
      </c>
      <c r="AJ124">
        <v>3.3953054526271007</v>
      </c>
      <c r="AK124">
        <v>0.79223793894632355</v>
      </c>
      <c r="AL124">
        <v>0.33953054526271004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f t="shared" si="33"/>
        <v>3.7068439665364874</v>
      </c>
      <c r="AV124">
        <f t="shared" si="34"/>
        <v>2.2966647045543356</v>
      </c>
      <c r="AW124">
        <f t="shared" si="39"/>
        <v>3.1910700331234056</v>
      </c>
      <c r="AX124">
        <f t="shared" si="38"/>
        <v>2.1885626587187486</v>
      </c>
      <c r="AY124">
        <f t="shared" si="38"/>
        <v>1.8959456587915968</v>
      </c>
      <c r="AZ124">
        <f t="shared" si="38"/>
        <v>1.9930531767011759</v>
      </c>
      <c r="BA124">
        <f t="shared" si="38"/>
        <v>2.2259102838400366</v>
      </c>
      <c r="BB124">
        <f t="shared" si="38"/>
        <v>2.5292455359034078</v>
      </c>
      <c r="BC124">
        <f t="shared" si="38"/>
        <v>2.5201822265720919</v>
      </c>
      <c r="BD124">
        <f t="shared" si="31"/>
        <v>2.2136154091877778</v>
      </c>
      <c r="BE124">
        <f t="shared" si="31"/>
        <v>1.9293736165805946</v>
      </c>
      <c r="BF124">
        <f t="shared" si="31"/>
        <v>1.4805370287510446</v>
      </c>
      <c r="BG124">
        <f t="shared" si="31"/>
        <v>0.58346508416833121</v>
      </c>
      <c r="BH124">
        <f t="shared" si="36"/>
        <v>0.2923192132234641</v>
      </c>
      <c r="BI124">
        <f t="shared" si="36"/>
        <v>0</v>
      </c>
      <c r="BJ124">
        <f t="shared" si="36"/>
        <v>0</v>
      </c>
      <c r="BK124">
        <f t="shared" si="36"/>
        <v>0</v>
      </c>
      <c r="BL124">
        <f t="shared" si="36"/>
        <v>0</v>
      </c>
      <c r="BM124">
        <f t="shared" si="36"/>
        <v>0</v>
      </c>
      <c r="BN124">
        <f t="shared" si="36"/>
        <v>0</v>
      </c>
      <c r="BO124">
        <f t="shared" si="36"/>
        <v>0</v>
      </c>
      <c r="BP124">
        <f t="shared" si="36"/>
        <v>0</v>
      </c>
      <c r="BQ124">
        <f t="shared" si="35"/>
        <v>2.789454455199873</v>
      </c>
      <c r="BR124">
        <v>4.4357017206163221</v>
      </c>
      <c r="BS124">
        <v>2.9139382437884853</v>
      </c>
      <c r="BT124">
        <v>0.75695190951085423</v>
      </c>
      <c r="BU124">
        <v>4.6311576660411991</v>
      </c>
      <c r="BV124">
        <v>4.5278578431758714</v>
      </c>
      <c r="BW124">
        <v>27.299444444444443</v>
      </c>
      <c r="BX124">
        <v>248.40800000000002</v>
      </c>
      <c r="BY124" s="8">
        <v>3.1243448275862069</v>
      </c>
      <c r="BZ124" s="8">
        <v>926.35</v>
      </c>
      <c r="CA124" s="8">
        <v>2135.3919999999998</v>
      </c>
      <c r="CB124" s="8">
        <v>2846.0839999999998</v>
      </c>
      <c r="CC124" s="8">
        <v>3659.1259999999997</v>
      </c>
      <c r="CD124" s="8">
        <v>2.8721711293974224</v>
      </c>
      <c r="CE124" s="8">
        <v>2.8796137509732209</v>
      </c>
      <c r="CF124" s="8">
        <v>2.8204290145347284</v>
      </c>
      <c r="CG124" s="8">
        <v>2.9020379044796898</v>
      </c>
      <c r="CH124" s="8">
        <v>123.93999999999996</v>
      </c>
      <c r="CI124" s="8">
        <f t="shared" si="37"/>
        <v>3575.8080000000004</v>
      </c>
      <c r="CJ124">
        <v>215.392</v>
      </c>
      <c r="CK124">
        <v>822.45200000000011</v>
      </c>
      <c r="CL124">
        <v>2019.0459999999998</v>
      </c>
      <c r="CM124">
        <v>3019.0439999999999</v>
      </c>
      <c r="CN124">
        <f t="shared" si="29"/>
        <v>4176.5219999999999</v>
      </c>
      <c r="CO124" s="8">
        <v>2.9677353050841364</v>
      </c>
      <c r="CP124" s="8">
        <v>2.8439955550206788</v>
      </c>
      <c r="CQ124" s="8">
        <v>3.2629026757641442</v>
      </c>
      <c r="CR124" s="48">
        <v>30.811111111111114</v>
      </c>
      <c r="CS124" s="7">
        <v>30.773888888888887</v>
      </c>
      <c r="CT124" s="7">
        <v>31.170555555555552</v>
      </c>
      <c r="CU124" s="7">
        <v>0.22980808080807691</v>
      </c>
      <c r="CV124" s="7">
        <v>-2.8374218374217719E-2</v>
      </c>
      <c r="CW124" s="7">
        <v>-9.8214646464651167E-2</v>
      </c>
    </row>
    <row r="125" spans="1:101">
      <c r="A125" s="44">
        <v>39919</v>
      </c>
      <c r="B125" s="1">
        <f t="shared" si="22"/>
        <v>4</v>
      </c>
      <c r="C125" s="1">
        <f t="shared" si="23"/>
        <v>2009</v>
      </c>
      <c r="D125">
        <v>30.024999999999999</v>
      </c>
      <c r="E125">
        <v>30.3</v>
      </c>
      <c r="F125">
        <v>30.524999999999999</v>
      </c>
      <c r="G125">
        <v>30.555</v>
      </c>
      <c r="H125">
        <v>30.74</v>
      </c>
      <c r="I125">
        <v>30.71</v>
      </c>
      <c r="J125">
        <v>30.785</v>
      </c>
      <c r="K125">
        <v>30.875</v>
      </c>
      <c r="L125">
        <v>30.895</v>
      </c>
      <c r="M125">
        <v>30.815000000000001</v>
      </c>
      <c r="N125">
        <v>30.774999999999999</v>
      </c>
      <c r="O125">
        <v>30.7</v>
      </c>
      <c r="P125">
        <v>30.66</v>
      </c>
      <c r="Q125" s="7">
        <f t="shared" si="24"/>
        <v>30.673124999999999</v>
      </c>
      <c r="R125" s="7">
        <f t="shared" si="21"/>
        <v>30.622500000000002</v>
      </c>
      <c r="S125" s="7">
        <f t="shared" si="25"/>
        <v>30.688888888888886</v>
      </c>
      <c r="T125" s="7">
        <f t="shared" si="26"/>
        <v>30.737500000000001</v>
      </c>
      <c r="U125" s="7">
        <f t="shared" si="27"/>
        <v>30.643076923076926</v>
      </c>
      <c r="V125" s="7">
        <v>-0.51913611111111635</v>
      </c>
      <c r="W125">
        <v>135.92539510882236</v>
      </c>
      <c r="X125" s="54">
        <v>6</v>
      </c>
      <c r="Y125">
        <v>20.711363261025312</v>
      </c>
      <c r="Z125">
        <v>17.542411505240018</v>
      </c>
      <c r="AA125">
        <v>25.464790894703256</v>
      </c>
      <c r="AB125">
        <v>11.091331145248526</v>
      </c>
      <c r="AC125">
        <v>5.3193118757824571</v>
      </c>
      <c r="AD125">
        <v>5.998372966307878</v>
      </c>
      <c r="AE125">
        <v>6.1115498147287806</v>
      </c>
      <c r="AF125">
        <v>8.9409710252513648</v>
      </c>
      <c r="AG125">
        <v>10.864977448406723</v>
      </c>
      <c r="AH125">
        <v>10.1859163578813</v>
      </c>
      <c r="AI125">
        <v>8.8277941768304622</v>
      </c>
      <c r="AJ125">
        <v>2.7162443621016803</v>
      </c>
      <c r="AK125">
        <v>1.4712990294717434</v>
      </c>
      <c r="AL125">
        <v>0.56588424210451671</v>
      </c>
      <c r="AM125">
        <v>0.11317684842090335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f t="shared" ref="AU125:AU156" si="40">LN(Y125+1)</f>
        <v>3.0778357760700574</v>
      </c>
      <c r="AV125">
        <f t="shared" ref="AV125:AV156" si="41">LN(Z125+1)</f>
        <v>2.9200606220805834</v>
      </c>
      <c r="AW125">
        <f t="shared" si="39"/>
        <v>3.2758152040772721</v>
      </c>
      <c r="AX125">
        <f t="shared" si="38"/>
        <v>2.4924887615640348</v>
      </c>
      <c r="AY125">
        <f t="shared" si="38"/>
        <v>1.8436103218166953</v>
      </c>
      <c r="AZ125">
        <f t="shared" si="38"/>
        <v>1.9456776886538989</v>
      </c>
      <c r="BA125">
        <f t="shared" si="38"/>
        <v>1.961720196816771</v>
      </c>
      <c r="BB125">
        <f t="shared" si="38"/>
        <v>2.2966647045543356</v>
      </c>
      <c r="BC125">
        <f t="shared" si="38"/>
        <v>2.473590989203807</v>
      </c>
      <c r="BD125">
        <f t="shared" si="31"/>
        <v>2.4146555189783867</v>
      </c>
      <c r="BE125">
        <f t="shared" si="31"/>
        <v>2.285214511911192</v>
      </c>
      <c r="BF125">
        <f t="shared" si="31"/>
        <v>1.3127135782356272</v>
      </c>
      <c r="BG125">
        <f t="shared" si="31"/>
        <v>0.904743935253981</v>
      </c>
      <c r="BH125">
        <f t="shared" si="36"/>
        <v>0.44845067536294375</v>
      </c>
      <c r="BI125">
        <f t="shared" si="36"/>
        <v>0.10721795313111006</v>
      </c>
      <c r="BJ125">
        <f t="shared" si="36"/>
        <v>0</v>
      </c>
      <c r="BK125">
        <f t="shared" si="36"/>
        <v>0</v>
      </c>
      <c r="BL125">
        <f t="shared" si="36"/>
        <v>0</v>
      </c>
      <c r="BM125">
        <f t="shared" si="36"/>
        <v>0</v>
      </c>
      <c r="BN125">
        <f t="shared" si="36"/>
        <v>0</v>
      </c>
      <c r="BO125">
        <f t="shared" si="36"/>
        <v>0</v>
      </c>
      <c r="BP125">
        <f t="shared" si="36"/>
        <v>0</v>
      </c>
      <c r="BQ125">
        <f t="shared" si="35"/>
        <v>2.8067176706705559</v>
      </c>
      <c r="BR125">
        <v>4.5254093692326576</v>
      </c>
      <c r="BS125">
        <v>3.1236836535603909</v>
      </c>
      <c r="BT125">
        <v>1.1109305304977921</v>
      </c>
      <c r="BU125">
        <v>4.7495732599090088</v>
      </c>
      <c r="BV125">
        <v>4.6300543220274113</v>
      </c>
      <c r="BW125">
        <v>27.643888888888888</v>
      </c>
      <c r="BX125">
        <v>228.08</v>
      </c>
      <c r="BY125" s="8">
        <v>2.4196666666666662</v>
      </c>
      <c r="BZ125" s="8">
        <v>857.25200000000007</v>
      </c>
      <c r="CA125" s="8">
        <v>1951.2379999999998</v>
      </c>
      <c r="CB125" s="8">
        <v>2926.3339999999998</v>
      </c>
      <c r="CC125" s="8">
        <v>3743.9519999999998</v>
      </c>
      <c r="CD125" s="8">
        <v>2.7688725182863112</v>
      </c>
      <c r="CE125" s="8">
        <v>2.7896206954176654</v>
      </c>
      <c r="CF125" s="8">
        <v>2.7727729298786437</v>
      </c>
      <c r="CG125" s="8">
        <v>2.8413285790828642</v>
      </c>
      <c r="CH125" s="8">
        <v>386.07199999999989</v>
      </c>
      <c r="CI125" s="8">
        <f t="shared" si="37"/>
        <v>3756.9040000000005</v>
      </c>
      <c r="CJ125">
        <v>500.63400000000001</v>
      </c>
      <c r="CK125">
        <v>1088.644</v>
      </c>
      <c r="CL125">
        <v>2056.13</v>
      </c>
      <c r="CM125">
        <v>3290.0619999999999</v>
      </c>
      <c r="CN125">
        <f t="shared" si="29"/>
        <v>4446.5239999999994</v>
      </c>
      <c r="CO125" s="8">
        <v>3.7068439665364874</v>
      </c>
      <c r="CP125" s="8">
        <v>2.9677353050841364</v>
      </c>
      <c r="CQ125" s="8">
        <v>2.8439955550206788</v>
      </c>
      <c r="CR125" s="48">
        <v>30.710555555555555</v>
      </c>
      <c r="CS125" s="7">
        <v>30.811111111111114</v>
      </c>
      <c r="CT125" s="7">
        <v>30.773888888888887</v>
      </c>
      <c r="CU125" s="7">
        <v>-2.0138888888890705E-2</v>
      </c>
      <c r="CV125" s="7">
        <v>0.22980808080807691</v>
      </c>
      <c r="CW125" s="7">
        <v>-2.8374218374217719E-2</v>
      </c>
    </row>
    <row r="126" spans="1:101">
      <c r="A126" s="44">
        <v>39947</v>
      </c>
      <c r="B126" s="1">
        <f t="shared" si="22"/>
        <v>5</v>
      </c>
      <c r="C126" s="1">
        <f t="shared" si="23"/>
        <v>2009</v>
      </c>
      <c r="D126">
        <v>31.53</v>
      </c>
      <c r="E126">
        <v>31.254999999999999</v>
      </c>
      <c r="F126">
        <v>31.41</v>
      </c>
      <c r="G126">
        <v>31.49</v>
      </c>
      <c r="H126">
        <v>31.565000000000001</v>
      </c>
      <c r="I126">
        <v>31.515000000000001</v>
      </c>
      <c r="J126">
        <v>31.99</v>
      </c>
      <c r="K126">
        <v>31.75</v>
      </c>
      <c r="L126">
        <v>31.655000000000001</v>
      </c>
      <c r="M126">
        <v>31.484999999999999</v>
      </c>
      <c r="N126">
        <v>31.315000000000001</v>
      </c>
      <c r="O126">
        <v>31.22</v>
      </c>
      <c r="P126">
        <v>31.08</v>
      </c>
      <c r="Q126" s="7">
        <f t="shared" si="24"/>
        <v>31.578750000000003</v>
      </c>
      <c r="R126" s="7">
        <f t="shared" si="21"/>
        <v>31.564499999999999</v>
      </c>
      <c r="S126" s="7">
        <f t="shared" si="25"/>
        <v>31.568333333333335</v>
      </c>
      <c r="T126" s="7">
        <f t="shared" si="26"/>
        <v>31.607500000000002</v>
      </c>
      <c r="U126" s="7">
        <f t="shared" si="27"/>
        <v>31.481538461538456</v>
      </c>
      <c r="V126" s="7">
        <v>5.8666666666660205E-2</v>
      </c>
      <c r="W126">
        <v>113.40320224732721</v>
      </c>
      <c r="X126" s="54">
        <v>6</v>
      </c>
      <c r="Y126">
        <v>7.5828488442005231</v>
      </c>
      <c r="Z126">
        <v>15.165697688401048</v>
      </c>
      <c r="AA126">
        <v>17.20288095997731</v>
      </c>
      <c r="AB126">
        <v>12.109922781036659</v>
      </c>
      <c r="AC126">
        <v>6.1115498147287806</v>
      </c>
      <c r="AD126">
        <v>5.998372966307878</v>
      </c>
      <c r="AE126">
        <v>6.677434056833297</v>
      </c>
      <c r="AF126">
        <v>7.4696719957796205</v>
      </c>
      <c r="AG126">
        <v>11.996745932615756</v>
      </c>
      <c r="AH126">
        <v>11.657215387353045</v>
      </c>
      <c r="AI126">
        <v>6.1115498147287806</v>
      </c>
      <c r="AJ126">
        <v>3.9611896947316172</v>
      </c>
      <c r="AK126">
        <v>1.0185916357881302</v>
      </c>
      <c r="AL126">
        <v>0.2263536968418067</v>
      </c>
      <c r="AM126">
        <v>0</v>
      </c>
      <c r="AN126">
        <v>0.11317684842090335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f t="shared" si="40"/>
        <v>2.1497658915126761</v>
      </c>
      <c r="AV126">
        <f t="shared" si="41"/>
        <v>2.7828915706791109</v>
      </c>
      <c r="AW126">
        <f t="shared" si="39"/>
        <v>2.9015798760597447</v>
      </c>
      <c r="AX126">
        <f t="shared" si="38"/>
        <v>2.5733694076771525</v>
      </c>
      <c r="AY126">
        <f t="shared" si="38"/>
        <v>1.961720196816771</v>
      </c>
      <c r="AZ126">
        <f t="shared" si="38"/>
        <v>1.9456776886538989</v>
      </c>
      <c r="BA126">
        <f t="shared" si="38"/>
        <v>2.0382853841501762</v>
      </c>
      <c r="BB126">
        <f t="shared" si="38"/>
        <v>2.1364917825043888</v>
      </c>
      <c r="BC126">
        <f t="shared" si="38"/>
        <v>2.5646990132523291</v>
      </c>
      <c r="BD126">
        <f t="shared" si="31"/>
        <v>2.5382274389170836</v>
      </c>
      <c r="BE126">
        <f t="shared" si="31"/>
        <v>1.961720196816771</v>
      </c>
      <c r="BF126">
        <f t="shared" si="31"/>
        <v>1.6016455697843446</v>
      </c>
      <c r="BG126">
        <f t="shared" si="31"/>
        <v>0.70240005824331042</v>
      </c>
      <c r="BH126">
        <f t="shared" si="36"/>
        <v>0.20404529251520054</v>
      </c>
      <c r="BI126">
        <f t="shared" si="36"/>
        <v>0</v>
      </c>
      <c r="BJ126">
        <f t="shared" si="36"/>
        <v>0.10721795313111006</v>
      </c>
      <c r="BK126">
        <f t="shared" si="36"/>
        <v>0</v>
      </c>
      <c r="BL126">
        <f t="shared" si="36"/>
        <v>0</v>
      </c>
      <c r="BM126">
        <f t="shared" si="36"/>
        <v>0</v>
      </c>
      <c r="BN126">
        <f t="shared" si="36"/>
        <v>0</v>
      </c>
      <c r="BO126">
        <f t="shared" si="36"/>
        <v>0</v>
      </c>
      <c r="BP126">
        <f t="shared" si="36"/>
        <v>0</v>
      </c>
      <c r="BQ126">
        <f t="shared" si="35"/>
        <v>2.728833042694053</v>
      </c>
      <c r="BR126">
        <v>4.427624520794649</v>
      </c>
      <c r="BS126">
        <v>3.1236836535603905</v>
      </c>
      <c r="BT126">
        <v>0.8086811701761023</v>
      </c>
      <c r="BU126">
        <v>4.6679649006561981</v>
      </c>
      <c r="BV126">
        <v>4.5579684212659171</v>
      </c>
      <c r="BW126">
        <v>27.162222222222223</v>
      </c>
      <c r="BX126">
        <v>281.43400000000003</v>
      </c>
      <c r="BY126" s="8">
        <v>2.8613928571428575</v>
      </c>
      <c r="BZ126" s="8">
        <v>757.92200000000003</v>
      </c>
      <c r="CA126" s="8">
        <v>1671.5759999999998</v>
      </c>
      <c r="CB126" s="8">
        <v>2878.8519999999999</v>
      </c>
      <c r="CC126" s="8">
        <v>3731.5079999999998</v>
      </c>
      <c r="CD126" s="8">
        <v>2.8018014504652435</v>
      </c>
      <c r="CE126" s="8">
        <v>2.7800538186669654</v>
      </c>
      <c r="CF126" s="8">
        <v>2.8037974235841721</v>
      </c>
      <c r="CG126" s="8">
        <v>2.7893140949558806</v>
      </c>
      <c r="CH126" s="8">
        <v>192.54399999999995</v>
      </c>
      <c r="CI126" s="8">
        <f t="shared" si="37"/>
        <v>3724.6559999999999</v>
      </c>
      <c r="CJ126">
        <v>303.02200000000005</v>
      </c>
      <c r="CK126">
        <v>1019.048</v>
      </c>
      <c r="CL126">
        <v>1918.2079999999999</v>
      </c>
      <c r="CM126">
        <v>3234.944</v>
      </c>
      <c r="CN126">
        <f t="shared" si="29"/>
        <v>4282.4399999999996</v>
      </c>
      <c r="CO126" s="8">
        <v>3.0778357760700574</v>
      </c>
      <c r="CP126" s="8">
        <v>3.7068439665364874</v>
      </c>
      <c r="CQ126" s="8">
        <v>2.9677353050841364</v>
      </c>
      <c r="CR126" s="48">
        <v>30.688888888888886</v>
      </c>
      <c r="CS126" s="7">
        <v>30.710555555555555</v>
      </c>
      <c r="CT126" s="7">
        <v>30.811111111111114</v>
      </c>
      <c r="CU126" s="7">
        <v>-0.51913611111111635</v>
      </c>
      <c r="CV126" s="7">
        <v>-2.0138888888890705E-2</v>
      </c>
      <c r="CW126" s="7">
        <v>0.22980808080807691</v>
      </c>
    </row>
    <row r="127" spans="1:101">
      <c r="A127" s="44">
        <v>39979</v>
      </c>
      <c r="B127" s="1">
        <f t="shared" si="22"/>
        <v>6</v>
      </c>
      <c r="C127" s="1">
        <f t="shared" si="23"/>
        <v>2009</v>
      </c>
      <c r="D127">
        <v>30.04</v>
      </c>
      <c r="E127">
        <v>30.274999999999999</v>
      </c>
      <c r="F127">
        <v>30.425000000000001</v>
      </c>
      <c r="G127">
        <v>30.51</v>
      </c>
      <c r="H127">
        <v>30.585000000000001</v>
      </c>
      <c r="I127">
        <v>30.73</v>
      </c>
      <c r="J127">
        <v>30.805</v>
      </c>
      <c r="K127">
        <v>31.195</v>
      </c>
      <c r="L127">
        <v>31.29</v>
      </c>
      <c r="M127">
        <v>31.315000000000001</v>
      </c>
      <c r="N127">
        <v>31.215</v>
      </c>
      <c r="O127">
        <v>31.135000000000002</v>
      </c>
      <c r="P127">
        <v>31.04</v>
      </c>
      <c r="Q127" s="7">
        <f t="shared" si="24"/>
        <v>30.726875</v>
      </c>
      <c r="R127" s="7">
        <f t="shared" si="21"/>
        <v>30.717000000000002</v>
      </c>
      <c r="S127" s="7">
        <f t="shared" si="25"/>
        <v>30.792222222222222</v>
      </c>
      <c r="T127" s="7">
        <f t="shared" si="26"/>
        <v>30.856874999999999</v>
      </c>
      <c r="U127" s="7">
        <f t="shared" si="27"/>
        <v>30.812307692307691</v>
      </c>
      <c r="V127" s="7">
        <v>-0.75477777777778243</v>
      </c>
      <c r="W127">
        <v>122.00464273714444</v>
      </c>
      <c r="X127" s="54">
        <v>6</v>
      </c>
      <c r="Y127">
        <v>8.8277941768304622</v>
      </c>
      <c r="Z127">
        <v>13.354868113666596</v>
      </c>
      <c r="AA127">
        <v>26.143851985228675</v>
      </c>
      <c r="AB127">
        <v>16.750173566293697</v>
      </c>
      <c r="AC127">
        <v>9.0541478736722674</v>
      </c>
      <c r="AD127">
        <v>5.5456655726242641</v>
      </c>
      <c r="AE127">
        <v>4.5270739368361346</v>
      </c>
      <c r="AF127">
        <v>8.3750867831468483</v>
      </c>
      <c r="AG127">
        <v>8.6014404799886535</v>
      </c>
      <c r="AH127">
        <v>9.0541478736722674</v>
      </c>
      <c r="AI127">
        <v>6.6774340568332979</v>
      </c>
      <c r="AJ127">
        <v>3.3953054526271003</v>
      </c>
      <c r="AK127">
        <v>1.4712990294717436</v>
      </c>
      <c r="AL127">
        <v>0.11317684842090335</v>
      </c>
      <c r="AM127">
        <v>0.11317684842090335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f t="shared" si="40"/>
        <v>2.285214511911192</v>
      </c>
      <c r="AV127">
        <f t="shared" si="41"/>
        <v>2.6640891260467816</v>
      </c>
      <c r="AW127">
        <f t="shared" si="39"/>
        <v>3.3011505745208738</v>
      </c>
      <c r="AX127">
        <f t="shared" si="38"/>
        <v>2.8763952942563602</v>
      </c>
      <c r="AY127">
        <f t="shared" si="38"/>
        <v>2.3079852731065502</v>
      </c>
      <c r="AZ127">
        <f t="shared" si="38"/>
        <v>1.8788030859600191</v>
      </c>
      <c r="BA127">
        <f t="shared" si="38"/>
        <v>1.7096585501519397</v>
      </c>
      <c r="BB127">
        <f t="shared" si="38"/>
        <v>2.2380558286826271</v>
      </c>
      <c r="BC127">
        <f t="shared" si="38"/>
        <v>2.2619131372162338</v>
      </c>
      <c r="BD127">
        <f t="shared" si="31"/>
        <v>2.3079852731065502</v>
      </c>
      <c r="BE127">
        <f t="shared" si="31"/>
        <v>2.0382853841501767</v>
      </c>
      <c r="BF127">
        <f t="shared" si="31"/>
        <v>1.4805370287510446</v>
      </c>
      <c r="BG127">
        <f t="shared" si="31"/>
        <v>0.904743935253981</v>
      </c>
      <c r="BH127">
        <f t="shared" si="36"/>
        <v>0.10721795313111006</v>
      </c>
      <c r="BI127">
        <f t="shared" si="36"/>
        <v>0.10721795313111006</v>
      </c>
      <c r="BJ127">
        <f t="shared" si="36"/>
        <v>0</v>
      </c>
      <c r="BK127">
        <f t="shared" si="36"/>
        <v>0</v>
      </c>
      <c r="BL127">
        <f t="shared" si="36"/>
        <v>0</v>
      </c>
      <c r="BM127">
        <f t="shared" si="36"/>
        <v>0</v>
      </c>
      <c r="BN127">
        <f t="shared" si="36"/>
        <v>0</v>
      </c>
      <c r="BO127">
        <f t="shared" si="36"/>
        <v>0</v>
      </c>
      <c r="BP127">
        <f t="shared" si="36"/>
        <v>0</v>
      </c>
      <c r="BQ127">
        <f t="shared" si="35"/>
        <v>2.7920014368755957</v>
      </c>
      <c r="BR127">
        <v>4.5363805971748574</v>
      </c>
      <c r="BS127">
        <v>3.0020566019200783</v>
      </c>
      <c r="BT127">
        <v>0.94952273223553008</v>
      </c>
      <c r="BU127">
        <v>4.7357640972712245</v>
      </c>
      <c r="BV127">
        <v>4.6289497593008271</v>
      </c>
      <c r="BW127">
        <v>27.139999999999997</v>
      </c>
      <c r="BX127">
        <v>249.68199999999999</v>
      </c>
      <c r="BZ127" s="8">
        <v>759.19600000000003</v>
      </c>
      <c r="CA127" s="8">
        <v>1685.546</v>
      </c>
      <c r="CB127" s="8">
        <v>2894.5879999999997</v>
      </c>
      <c r="CC127" s="8">
        <v>3605.2799999999997</v>
      </c>
      <c r="CD127" s="8">
        <v>2.6405297619047619</v>
      </c>
      <c r="CE127" s="8">
        <v>2.7795145824003584</v>
      </c>
      <c r="CF127" s="8">
        <v>2.8198427537061064</v>
      </c>
      <c r="CG127" s="8">
        <v>2.787720059511098</v>
      </c>
      <c r="CI127" s="8">
        <f t="shared" si="37"/>
        <v>3339.0920000000006</v>
      </c>
      <c r="CJ127">
        <v>393.95400000000001</v>
      </c>
      <c r="CK127">
        <v>1197.6099999999999</v>
      </c>
      <c r="CL127">
        <v>2020.0620000000001</v>
      </c>
      <c r="CM127">
        <v>3216.6559999999999</v>
      </c>
      <c r="CN127">
        <f t="shared" si="29"/>
        <v>4216.6539999999995</v>
      </c>
      <c r="CO127" s="8">
        <v>2.1497658915126761</v>
      </c>
      <c r="CP127" s="8">
        <v>3.0778357760700574</v>
      </c>
      <c r="CQ127" s="8">
        <v>3.7068439665364874</v>
      </c>
      <c r="CR127" s="48">
        <v>31.568333333333335</v>
      </c>
      <c r="CS127" s="7">
        <v>30.688888888888886</v>
      </c>
      <c r="CT127" s="7">
        <v>30.710555555555555</v>
      </c>
      <c r="CU127" s="7">
        <v>5.8666666666660205E-2</v>
      </c>
      <c r="CV127" s="7">
        <v>-0.51913611111111635</v>
      </c>
      <c r="CW127" s="7">
        <v>-2.0138888888890705E-2</v>
      </c>
    </row>
    <row r="128" spans="1:101">
      <c r="A128" s="44">
        <v>40008</v>
      </c>
      <c r="B128" s="1">
        <f t="shared" si="22"/>
        <v>7</v>
      </c>
      <c r="C128" s="1">
        <f t="shared" si="23"/>
        <v>2009</v>
      </c>
      <c r="D128">
        <v>28.27</v>
      </c>
      <c r="E128">
        <v>30.05</v>
      </c>
      <c r="F128">
        <v>30.524999999999999</v>
      </c>
      <c r="G128">
        <v>30.864999999999998</v>
      </c>
      <c r="H128">
        <v>31</v>
      </c>
      <c r="I128">
        <v>31.43</v>
      </c>
      <c r="J128">
        <v>31.48</v>
      </c>
      <c r="K128">
        <v>31.315000000000001</v>
      </c>
      <c r="L128">
        <v>31.504999999999999</v>
      </c>
      <c r="M128">
        <v>31.37</v>
      </c>
      <c r="N128">
        <v>31.27</v>
      </c>
      <c r="O128">
        <v>31.155000000000001</v>
      </c>
      <c r="P128">
        <v>31.02</v>
      </c>
      <c r="Q128" s="7">
        <f t="shared" si="24"/>
        <v>31.021249999999998</v>
      </c>
      <c r="R128" s="7">
        <f t="shared" si="21"/>
        <v>30.780999999999999</v>
      </c>
      <c r="S128" s="7">
        <f t="shared" si="25"/>
        <v>31.059999999999995</v>
      </c>
      <c r="T128" s="7">
        <f t="shared" si="26"/>
        <v>31.186249999999998</v>
      </c>
      <c r="U128" s="7">
        <f t="shared" si="27"/>
        <v>30.865769230769232</v>
      </c>
      <c r="V128" s="7">
        <v>-0.39209941520469016</v>
      </c>
      <c r="W128">
        <v>109.32883569951905</v>
      </c>
      <c r="X128" s="54">
        <v>6</v>
      </c>
      <c r="Y128">
        <v>6.5642572084123945</v>
      </c>
      <c r="Z128">
        <v>7.130141450516911</v>
      </c>
      <c r="AA128">
        <v>21.277247503129828</v>
      </c>
      <c r="AB128">
        <v>10.412270054723109</v>
      </c>
      <c r="AC128">
        <v>6.4510803599914919</v>
      </c>
      <c r="AD128">
        <v>4.6402507852570372</v>
      </c>
      <c r="AE128">
        <v>6.903787753675104</v>
      </c>
      <c r="AF128">
        <v>8.8277941768304622</v>
      </c>
      <c r="AG128">
        <v>11.657215387353045</v>
      </c>
      <c r="AH128">
        <v>11.091331145248528</v>
      </c>
      <c r="AI128">
        <v>8.2619099347259439</v>
      </c>
      <c r="AJ128">
        <v>3.9611896947316172</v>
      </c>
      <c r="AK128">
        <v>1.1317684842090334</v>
      </c>
      <c r="AL128">
        <v>0.90541478736722669</v>
      </c>
      <c r="AM128">
        <v>0.11317684842090335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f t="shared" si="40"/>
        <v>2.0234341545031649</v>
      </c>
      <c r="AV128">
        <f t="shared" si="41"/>
        <v>2.0955783219959314</v>
      </c>
      <c r="AW128">
        <f t="shared" si="39"/>
        <v>3.1035658662750847</v>
      </c>
      <c r="AX128">
        <f t="shared" si="38"/>
        <v>2.4346890971724822</v>
      </c>
      <c r="AY128">
        <f t="shared" si="38"/>
        <v>2.0083590366418025</v>
      </c>
      <c r="AZ128">
        <f t="shared" si="38"/>
        <v>1.7299285299925136</v>
      </c>
      <c r="BA128">
        <f t="shared" si="38"/>
        <v>2.0673421070580824</v>
      </c>
      <c r="BB128">
        <f t="shared" si="38"/>
        <v>2.285214511911192</v>
      </c>
      <c r="BC128">
        <f t="shared" si="38"/>
        <v>2.5382274389170836</v>
      </c>
      <c r="BD128">
        <f t="shared" si="31"/>
        <v>2.4924887615640352</v>
      </c>
      <c r="BE128">
        <f t="shared" si="31"/>
        <v>2.2259102838400366</v>
      </c>
      <c r="BF128">
        <f t="shared" si="31"/>
        <v>1.6016455697843446</v>
      </c>
      <c r="BG128">
        <f t="shared" si="31"/>
        <v>0.75695190951085412</v>
      </c>
      <c r="BH128">
        <f t="shared" si="36"/>
        <v>0.64469972102836415</v>
      </c>
      <c r="BI128">
        <f t="shared" si="36"/>
        <v>0.10721795313111006</v>
      </c>
      <c r="BJ128">
        <f t="shared" si="36"/>
        <v>0</v>
      </c>
      <c r="BK128">
        <f t="shared" si="36"/>
        <v>0</v>
      </c>
      <c r="BL128">
        <f t="shared" si="36"/>
        <v>0</v>
      </c>
      <c r="BM128">
        <f t="shared" si="36"/>
        <v>0</v>
      </c>
      <c r="BN128">
        <f t="shared" si="36"/>
        <v>0</v>
      </c>
      <c r="BO128">
        <f t="shared" si="36"/>
        <v>0</v>
      </c>
      <c r="BP128">
        <f t="shared" si="36"/>
        <v>0</v>
      </c>
      <c r="BQ128">
        <f t="shared" si="35"/>
        <v>2.6669194788319039</v>
      </c>
      <c r="BR128">
        <v>4.3605448887079774</v>
      </c>
      <c r="BS128">
        <v>3.1910700331234056</v>
      </c>
      <c r="BT128">
        <v>1.1109305304977921</v>
      </c>
      <c r="BU128">
        <v>4.6322597940285464</v>
      </c>
      <c r="BV128">
        <v>4.4930213329125639</v>
      </c>
      <c r="BW128">
        <v>26.645</v>
      </c>
      <c r="BZ128" s="8">
        <v>531.11599999999999</v>
      </c>
      <c r="CA128" s="8">
        <v>1388.3680000000002</v>
      </c>
      <c r="CB128" s="8">
        <v>2482.3539999999998</v>
      </c>
      <c r="CC128" s="8">
        <v>3457.45</v>
      </c>
      <c r="CD128" s="8">
        <v>2.8613928571428575</v>
      </c>
      <c r="CE128" s="8">
        <v>2.7920026030004479</v>
      </c>
      <c r="CF128" s="8">
        <v>2.7998738613784071</v>
      </c>
      <c r="CG128" s="8">
        <v>2.7816349226050652</v>
      </c>
      <c r="CI128" s="8">
        <f t="shared" si="37"/>
        <v>3056.4039999999995</v>
      </c>
      <c r="CJ128">
        <v>728.98</v>
      </c>
      <c r="CK128">
        <v>1425.9559999999999</v>
      </c>
      <c r="CL128">
        <v>2514.6</v>
      </c>
      <c r="CM128">
        <v>3482.0860000000002</v>
      </c>
      <c r="CN128">
        <f t="shared" si="29"/>
        <v>4716.018</v>
      </c>
      <c r="CO128" s="8">
        <v>2.285214511911192</v>
      </c>
      <c r="CP128" s="8">
        <v>2.1497658915126761</v>
      </c>
      <c r="CQ128" s="8">
        <v>3.0778357760700574</v>
      </c>
      <c r="CR128" s="48">
        <v>30.792222222222222</v>
      </c>
      <c r="CS128" s="7">
        <v>31.568333333333335</v>
      </c>
      <c r="CT128" s="7">
        <v>30.688888888888886</v>
      </c>
      <c r="CU128" s="7">
        <v>-0.75477777777778243</v>
      </c>
      <c r="CV128" s="7">
        <v>5.8666666666660205E-2</v>
      </c>
      <c r="CW128" s="7">
        <v>-0.51913611111111635</v>
      </c>
    </row>
    <row r="129" spans="1:101">
      <c r="A129" s="44">
        <v>40038</v>
      </c>
      <c r="B129" s="1">
        <f t="shared" si="22"/>
        <v>8</v>
      </c>
      <c r="C129" s="1">
        <f t="shared" si="23"/>
        <v>2009</v>
      </c>
      <c r="D129">
        <v>30.695</v>
      </c>
      <c r="E129">
        <v>31.54</v>
      </c>
      <c r="F129">
        <v>31.835000000000001</v>
      </c>
      <c r="G129">
        <v>32.094999999999999</v>
      </c>
      <c r="H129">
        <v>32.369999999999997</v>
      </c>
      <c r="I129">
        <v>32.479999999999997</v>
      </c>
      <c r="J129">
        <v>32.54</v>
      </c>
      <c r="K129">
        <v>32.32</v>
      </c>
      <c r="L129">
        <v>32.130000000000003</v>
      </c>
      <c r="M129">
        <v>31.95</v>
      </c>
      <c r="N129">
        <v>31.83</v>
      </c>
      <c r="O129">
        <v>31.664999999999999</v>
      </c>
      <c r="P129">
        <v>31.524999999999999</v>
      </c>
      <c r="Q129" s="7">
        <f t="shared" si="24"/>
        <v>32.16375</v>
      </c>
      <c r="R129" s="7">
        <f t="shared" si="21"/>
        <v>31.9955</v>
      </c>
      <c r="S129" s="7">
        <f t="shared" si="25"/>
        <v>32.14</v>
      </c>
      <c r="T129" s="7">
        <f t="shared" si="26"/>
        <v>32.214999999999996</v>
      </c>
      <c r="U129" s="7">
        <f t="shared" si="27"/>
        <v>31.921153846153842</v>
      </c>
      <c r="V129" s="7">
        <v>0.87336111111111592</v>
      </c>
      <c r="W129">
        <v>136.60445620012368</v>
      </c>
      <c r="X129" s="54">
        <v>6</v>
      </c>
      <c r="Y129">
        <v>21.616778048392543</v>
      </c>
      <c r="Z129">
        <v>12.788983871562081</v>
      </c>
      <c r="AA129">
        <v>22.522192835759768</v>
      </c>
      <c r="AB129">
        <v>9.8463858126185908</v>
      </c>
      <c r="AC129">
        <v>6.4510803599914901</v>
      </c>
      <c r="AD129">
        <v>3.6216591494689072</v>
      </c>
      <c r="AE129">
        <v>6.7906109052542005</v>
      </c>
      <c r="AF129">
        <v>13.354868113666596</v>
      </c>
      <c r="AG129">
        <v>11.88356908419485</v>
      </c>
      <c r="AH129">
        <v>12.449453326299368</v>
      </c>
      <c r="AI129">
        <v>9.2805015705140725</v>
      </c>
      <c r="AJ129">
        <v>4.6402507852570372</v>
      </c>
      <c r="AK129">
        <v>1.2449453326299369</v>
      </c>
      <c r="AL129">
        <v>0.11317684842090335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f t="shared" si="40"/>
        <v>3.1186920223637609</v>
      </c>
      <c r="AV129">
        <f t="shared" si="41"/>
        <v>2.6238700031991971</v>
      </c>
      <c r="AW129">
        <f t="shared" si="39"/>
        <v>3.157944351497433</v>
      </c>
      <c r="AX129">
        <f t="shared" si="38"/>
        <v>2.3838319196669522</v>
      </c>
      <c r="AY129">
        <f t="shared" si="38"/>
        <v>2.008359036641802</v>
      </c>
      <c r="AZ129">
        <f t="shared" si="38"/>
        <v>1.5307537638859918</v>
      </c>
      <c r="BA129">
        <f t="shared" si="38"/>
        <v>2.0529192785349459</v>
      </c>
      <c r="BB129">
        <f t="shared" si="38"/>
        <v>2.6640891260467816</v>
      </c>
      <c r="BC129">
        <f t="shared" si="38"/>
        <v>2.555952785100474</v>
      </c>
      <c r="BD129">
        <f t="shared" si="31"/>
        <v>2.5989384603370169</v>
      </c>
      <c r="BE129">
        <f t="shared" si="31"/>
        <v>2.3302490497428199</v>
      </c>
      <c r="BF129">
        <f t="shared" si="31"/>
        <v>1.7299285299925136</v>
      </c>
      <c r="BG129">
        <f t="shared" si="31"/>
        <v>0.8086811701761023</v>
      </c>
      <c r="BH129">
        <f t="shared" si="36"/>
        <v>0.10721795313111006</v>
      </c>
      <c r="BI129">
        <f t="shared" si="36"/>
        <v>0</v>
      </c>
      <c r="BJ129">
        <f t="shared" si="36"/>
        <v>0</v>
      </c>
      <c r="BK129">
        <f t="shared" si="36"/>
        <v>0</v>
      </c>
      <c r="BL129">
        <f t="shared" si="36"/>
        <v>0</v>
      </c>
      <c r="BM129">
        <f t="shared" si="36"/>
        <v>0</v>
      </c>
      <c r="BN129">
        <f t="shared" si="36"/>
        <v>0</v>
      </c>
      <c r="BO129">
        <f t="shared" si="36"/>
        <v>0</v>
      </c>
      <c r="BP129">
        <f t="shared" si="36"/>
        <v>0</v>
      </c>
      <c r="BQ129">
        <f t="shared" si="35"/>
        <v>2.7614930862892764</v>
      </c>
      <c r="BR129">
        <v>4.4802796407111494</v>
      </c>
      <c r="BS129">
        <v>3.3094550378972221</v>
      </c>
      <c r="BT129">
        <v>0.85786561631598945</v>
      </c>
      <c r="BU129">
        <v>4.7525077187826152</v>
      </c>
      <c r="BV129">
        <v>4.612233218533131</v>
      </c>
      <c r="BW129">
        <v>25.299999999999997</v>
      </c>
      <c r="BZ129" s="8">
        <v>249.68199999999999</v>
      </c>
      <c r="CA129" s="8">
        <v>1007.604</v>
      </c>
      <c r="CB129" s="8">
        <v>1921.2579999999998</v>
      </c>
      <c r="CC129" s="8">
        <v>3128.5339999999997</v>
      </c>
      <c r="CE129" s="8">
        <v>2.8018014504652435</v>
      </c>
      <c r="CF129" s="8">
        <v>2.7800538186669654</v>
      </c>
      <c r="CG129" s="8">
        <v>2.8037974235841721</v>
      </c>
      <c r="CI129" s="8">
        <f t="shared" si="37"/>
        <v>2760.99</v>
      </c>
      <c r="CJ129">
        <v>208.78800000000001</v>
      </c>
      <c r="CK129">
        <v>1331.722</v>
      </c>
      <c r="CL129">
        <v>2350.77</v>
      </c>
      <c r="CM129">
        <v>3249.93</v>
      </c>
      <c r="CN129">
        <f t="shared" si="29"/>
        <v>4566.6660000000011</v>
      </c>
      <c r="CO129" s="8">
        <v>2.0234341545031649</v>
      </c>
      <c r="CP129" s="8">
        <v>2.285214511911192</v>
      </c>
      <c r="CQ129" s="8">
        <v>2.1497658915126761</v>
      </c>
      <c r="CR129" s="48">
        <v>31.059999999999995</v>
      </c>
      <c r="CS129" s="7">
        <v>30.792222222222222</v>
      </c>
      <c r="CT129" s="7">
        <v>31.568333333333335</v>
      </c>
      <c r="CU129" s="7">
        <v>-0.39209941520469016</v>
      </c>
      <c r="CV129" s="7">
        <v>-0.75477777777778243</v>
      </c>
      <c r="CW129" s="7">
        <v>5.8666666666660205E-2</v>
      </c>
    </row>
    <row r="130" spans="1:101">
      <c r="A130" s="44">
        <v>40070</v>
      </c>
      <c r="B130" s="1">
        <f t="shared" si="22"/>
        <v>9</v>
      </c>
      <c r="C130" s="1">
        <f t="shared" si="23"/>
        <v>2009</v>
      </c>
      <c r="D130">
        <v>30.42</v>
      </c>
      <c r="E130">
        <v>30.545000000000002</v>
      </c>
      <c r="F130">
        <v>31</v>
      </c>
      <c r="G130">
        <v>31.305</v>
      </c>
      <c r="H130">
        <v>31.475000000000001</v>
      </c>
      <c r="I130">
        <v>31.85</v>
      </c>
      <c r="J130">
        <v>32.15</v>
      </c>
      <c r="K130">
        <v>32.18</v>
      </c>
      <c r="L130">
        <v>32.055</v>
      </c>
      <c r="M130">
        <v>31.945</v>
      </c>
      <c r="N130">
        <v>31.81</v>
      </c>
      <c r="O130">
        <v>31.67</v>
      </c>
      <c r="P130">
        <v>31.47</v>
      </c>
      <c r="Q130" s="7">
        <f t="shared" si="24"/>
        <v>31.57</v>
      </c>
      <c r="R130" s="7">
        <f t="shared" si="21"/>
        <v>31.4925</v>
      </c>
      <c r="S130" s="7">
        <f t="shared" si="25"/>
        <v>31.611666666666665</v>
      </c>
      <c r="T130" s="7">
        <f t="shared" si="26"/>
        <v>31.745000000000001</v>
      </c>
      <c r="U130" s="7">
        <f t="shared" si="27"/>
        <v>31.528846153846153</v>
      </c>
      <c r="V130" s="7">
        <v>0.16430555555555415</v>
      </c>
      <c r="W130">
        <v>146.90354941819433</v>
      </c>
      <c r="X130" s="54">
        <v>6</v>
      </c>
      <c r="Y130">
        <v>40.064604340999793</v>
      </c>
      <c r="Z130">
        <v>21.390424351550735</v>
      </c>
      <c r="AA130">
        <v>20.824540109446218</v>
      </c>
      <c r="AB130">
        <v>9.0541478736722674</v>
      </c>
      <c r="AC130">
        <v>7.5828488442005249</v>
      </c>
      <c r="AD130">
        <v>6.677434056833297</v>
      </c>
      <c r="AE130">
        <v>9.16732472209317</v>
      </c>
      <c r="AF130">
        <v>11.430861690511236</v>
      </c>
      <c r="AG130">
        <v>10.072739509460398</v>
      </c>
      <c r="AH130">
        <v>5.7720192694660701</v>
      </c>
      <c r="AI130">
        <v>3.8480128463107137</v>
      </c>
      <c r="AJ130">
        <v>0.79223793894632355</v>
      </c>
      <c r="AK130">
        <v>0.2263536968418067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f t="shared" si="40"/>
        <v>3.7151465422011341</v>
      </c>
      <c r="AV130">
        <f t="shared" si="41"/>
        <v>3.1086333831577595</v>
      </c>
      <c r="AW130">
        <f t="shared" si="39"/>
        <v>3.0830350297715219</v>
      </c>
      <c r="AX130">
        <f t="shared" si="38"/>
        <v>2.3079852731065502</v>
      </c>
      <c r="AY130">
        <f t="shared" si="38"/>
        <v>2.1497658915126765</v>
      </c>
      <c r="AZ130">
        <f t="shared" si="38"/>
        <v>2.0382853841501762</v>
      </c>
      <c r="BA130">
        <f t="shared" si="38"/>
        <v>2.3191791196138323</v>
      </c>
      <c r="BB130">
        <f t="shared" si="38"/>
        <v>2.5201822265720915</v>
      </c>
      <c r="BC130">
        <f t="shared" si="38"/>
        <v>2.4044861876004968</v>
      </c>
      <c r="BD130">
        <f t="shared" si="31"/>
        <v>1.9127993097284575</v>
      </c>
      <c r="BE130">
        <f t="shared" si="31"/>
        <v>1.578568898580069</v>
      </c>
      <c r="BF130">
        <f t="shared" si="31"/>
        <v>0.58346508416833121</v>
      </c>
      <c r="BG130">
        <f t="shared" si="31"/>
        <v>0.20404529251520054</v>
      </c>
      <c r="BH130">
        <f t="shared" si="36"/>
        <v>0</v>
      </c>
      <c r="BI130">
        <f t="shared" si="36"/>
        <v>0</v>
      </c>
      <c r="BJ130">
        <f t="shared" si="36"/>
        <v>0</v>
      </c>
      <c r="BK130">
        <f t="shared" si="36"/>
        <v>0</v>
      </c>
      <c r="BL130">
        <f t="shared" si="36"/>
        <v>0</v>
      </c>
      <c r="BM130">
        <f t="shared" si="36"/>
        <v>0</v>
      </c>
      <c r="BN130">
        <f t="shared" si="36"/>
        <v>0</v>
      </c>
      <c r="BO130">
        <f t="shared" si="36"/>
        <v>0</v>
      </c>
      <c r="BP130">
        <f t="shared" si="36"/>
        <v>0</v>
      </c>
      <c r="BQ130">
        <f t="shared" si="35"/>
        <v>2.8566340723281716</v>
      </c>
      <c r="BR130">
        <v>4.5767740155531964</v>
      </c>
      <c r="BS130">
        <v>2.4346890971724817</v>
      </c>
      <c r="BT130">
        <v>0.20404529251520054</v>
      </c>
      <c r="BU130">
        <v>4.6806388632635079</v>
      </c>
      <c r="BV130">
        <v>4.6344604126250184</v>
      </c>
      <c r="BW130">
        <v>25.351111111111113</v>
      </c>
      <c r="BX130">
        <v>184.39799999999997</v>
      </c>
      <c r="BY130" s="8">
        <v>5.3708437500000006</v>
      </c>
      <c r="BZ130" s="8">
        <v>184.39799999999997</v>
      </c>
      <c r="CA130" s="8">
        <v>943.59400000000005</v>
      </c>
      <c r="CB130" s="8">
        <v>1869.944</v>
      </c>
      <c r="CC130" s="8">
        <v>3078.9859999999999</v>
      </c>
      <c r="CD130" s="8">
        <v>5.3708437500000006</v>
      </c>
      <c r="CE130" s="8">
        <v>3.5506344246031745</v>
      </c>
      <c r="CF130" s="8">
        <v>3.2114027770002984</v>
      </c>
      <c r="CG130" s="8">
        <v>3.1032873088498727</v>
      </c>
      <c r="CH130" s="8">
        <v>178.29999999999998</v>
      </c>
      <c r="CI130" s="8">
        <f t="shared" si="37"/>
        <v>2582.42</v>
      </c>
      <c r="CJ130">
        <v>348.48800000000006</v>
      </c>
      <c r="CK130">
        <v>1286.2559999999999</v>
      </c>
      <c r="CL130">
        <v>2483.866</v>
      </c>
      <c r="CM130">
        <v>3306.3180000000002</v>
      </c>
      <c r="CN130">
        <f t="shared" si="29"/>
        <v>4502.9120000000012</v>
      </c>
      <c r="CO130" s="8">
        <v>3.1186920223637609</v>
      </c>
      <c r="CP130" s="8">
        <v>2.0234341545031649</v>
      </c>
      <c r="CQ130" s="8">
        <v>2.285214511911192</v>
      </c>
      <c r="CR130" s="48">
        <v>32.14</v>
      </c>
      <c r="CS130" s="7">
        <v>31.059999999999995</v>
      </c>
      <c r="CT130" s="7">
        <v>30.792222222222222</v>
      </c>
      <c r="CU130" s="7">
        <v>0.87336111111111592</v>
      </c>
      <c r="CV130" s="7">
        <v>-0.39209941520469016</v>
      </c>
      <c r="CW130" s="7">
        <v>-0.75477777777778243</v>
      </c>
    </row>
    <row r="131" spans="1:101">
      <c r="A131" s="44">
        <v>40108</v>
      </c>
      <c r="B131" s="1">
        <f t="shared" si="22"/>
        <v>10</v>
      </c>
      <c r="C131" s="1">
        <f t="shared" si="23"/>
        <v>2009</v>
      </c>
      <c r="D131">
        <v>30.984999999999999</v>
      </c>
      <c r="E131">
        <v>30.78</v>
      </c>
      <c r="F131">
        <v>30.805</v>
      </c>
      <c r="G131">
        <v>30.84</v>
      </c>
      <c r="H131">
        <v>31.01</v>
      </c>
      <c r="I131">
        <v>31.12</v>
      </c>
      <c r="J131">
        <v>31.405000000000001</v>
      </c>
      <c r="K131">
        <v>31.574999999999999</v>
      </c>
      <c r="L131">
        <v>31.414999999999999</v>
      </c>
      <c r="M131">
        <v>31.29</v>
      </c>
      <c r="N131">
        <v>31.164999999999999</v>
      </c>
      <c r="O131">
        <v>31</v>
      </c>
      <c r="P131">
        <v>30.9</v>
      </c>
      <c r="Q131" s="7">
        <f t="shared" si="24"/>
        <v>31.118749999999999</v>
      </c>
      <c r="R131" s="7">
        <f t="shared" si="21"/>
        <v>31.122500000000002</v>
      </c>
      <c r="S131" s="7">
        <f t="shared" si="25"/>
        <v>31.137777777777778</v>
      </c>
      <c r="T131" s="7">
        <f t="shared" si="26"/>
        <v>31.182499999999997</v>
      </c>
      <c r="U131" s="7">
        <f t="shared" si="27"/>
        <v>31.099230769230772</v>
      </c>
      <c r="V131" s="7">
        <v>-0.28000000000000003</v>
      </c>
      <c r="W131">
        <v>95.747613873491844</v>
      </c>
      <c r="X131" s="54">
        <v>6</v>
      </c>
      <c r="Y131">
        <v>6.7906109052542014</v>
      </c>
      <c r="Z131">
        <v>16.297466172610086</v>
      </c>
      <c r="AA131">
        <v>13.128514416824789</v>
      </c>
      <c r="AB131">
        <v>11.544038538932142</v>
      </c>
      <c r="AC131">
        <v>7.0169646020960084</v>
      </c>
      <c r="AD131">
        <v>5.5456655726242641</v>
      </c>
      <c r="AE131">
        <v>5.998372966307878</v>
      </c>
      <c r="AF131">
        <v>8.2619099347259457</v>
      </c>
      <c r="AG131">
        <v>10.412270054723109</v>
      </c>
      <c r="AH131">
        <v>5.9983729663078762</v>
      </c>
      <c r="AI131">
        <v>2.9425980589434868</v>
      </c>
      <c r="AJ131">
        <v>1.8108295747344534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f t="shared" si="40"/>
        <v>2.0529192785349459</v>
      </c>
      <c r="AV131">
        <f t="shared" si="41"/>
        <v>2.8505600267658551</v>
      </c>
      <c r="AW131">
        <f t="shared" si="39"/>
        <v>2.6481950543556416</v>
      </c>
      <c r="AX131">
        <f t="shared" si="38"/>
        <v>2.5292455359034078</v>
      </c>
      <c r="AY131">
        <f t="shared" si="38"/>
        <v>2.0815598716956982</v>
      </c>
      <c r="AZ131">
        <f t="shared" si="38"/>
        <v>1.8788030859600191</v>
      </c>
      <c r="BA131">
        <f t="shared" si="38"/>
        <v>1.9456776886538989</v>
      </c>
      <c r="BB131">
        <f t="shared" si="38"/>
        <v>2.2259102838400371</v>
      </c>
      <c r="BC131">
        <f t="shared" si="38"/>
        <v>2.4346890971724822</v>
      </c>
      <c r="BD131">
        <f t="shared" si="31"/>
        <v>1.9456776886538987</v>
      </c>
      <c r="BE131">
        <f t="shared" si="31"/>
        <v>1.3718399118205689</v>
      </c>
      <c r="BF131">
        <f t="shared" si="31"/>
        <v>1.033479662101547</v>
      </c>
      <c r="BG131">
        <f t="shared" si="31"/>
        <v>0</v>
      </c>
      <c r="BH131">
        <f t="shared" si="36"/>
        <v>0</v>
      </c>
      <c r="BI131">
        <f t="shared" si="36"/>
        <v>0</v>
      </c>
      <c r="BJ131">
        <f t="shared" si="36"/>
        <v>0</v>
      </c>
      <c r="BK131">
        <f t="shared" si="36"/>
        <v>0</v>
      </c>
      <c r="BL131">
        <f t="shared" si="36"/>
        <v>0</v>
      </c>
      <c r="BM131">
        <f t="shared" si="36"/>
        <v>0</v>
      </c>
      <c r="BN131">
        <f t="shared" si="36"/>
        <v>0</v>
      </c>
      <c r="BO131">
        <f t="shared" si="36"/>
        <v>0</v>
      </c>
      <c r="BP131">
        <f t="shared" si="36"/>
        <v>0</v>
      </c>
      <c r="BQ131">
        <f t="shared" si="35"/>
        <v>2.7107986109756497</v>
      </c>
      <c r="BR131">
        <v>4.3720419817496259</v>
      </c>
      <c r="BS131">
        <v>2.4640064714017118</v>
      </c>
      <c r="BT131">
        <v>0</v>
      </c>
      <c r="BU131">
        <v>4.4993318101602791</v>
      </c>
      <c r="BV131">
        <v>4.4450433956913864</v>
      </c>
      <c r="BW131">
        <v>26.500555555555557</v>
      </c>
      <c r="BX131">
        <v>150.10799999999998</v>
      </c>
      <c r="BY131" s="8">
        <v>5.4027105263157891</v>
      </c>
      <c r="BZ131" s="8">
        <v>334.50599999999997</v>
      </c>
      <c r="CA131" s="8">
        <v>865.62199999999984</v>
      </c>
      <c r="CB131" s="8">
        <v>1722.874</v>
      </c>
      <c r="CC131" s="8">
        <v>2816.86</v>
      </c>
      <c r="CD131" s="8">
        <v>5.3867771381578944</v>
      </c>
      <c r="CE131" s="8">
        <v>4.5449823778195499</v>
      </c>
      <c r="CF131" s="8">
        <v>3.6569274480529299</v>
      </c>
      <c r="CG131" s="8">
        <v>3.3747412562182935</v>
      </c>
      <c r="CH131" s="8">
        <v>54.616</v>
      </c>
      <c r="CI131" s="8">
        <f t="shared" si="37"/>
        <v>2189.7299999999996</v>
      </c>
      <c r="CJ131">
        <v>252.73</v>
      </c>
      <c r="CK131">
        <v>810.00600000000009</v>
      </c>
      <c r="CL131">
        <v>2235.962</v>
      </c>
      <c r="CM131">
        <v>3324.6059999999998</v>
      </c>
      <c r="CN131">
        <f t="shared" si="29"/>
        <v>4292.0919999999996</v>
      </c>
      <c r="CO131" s="8">
        <v>3.7151465422011341</v>
      </c>
      <c r="CP131" s="8">
        <v>3.1186920223637609</v>
      </c>
      <c r="CQ131" s="8">
        <v>2.0234341545031649</v>
      </c>
      <c r="CR131" s="48">
        <v>31.611666666666665</v>
      </c>
      <c r="CS131" s="7">
        <v>32.14</v>
      </c>
      <c r="CT131" s="7">
        <v>31.059999999999995</v>
      </c>
      <c r="CU131" s="7">
        <v>0.16430555555555415</v>
      </c>
      <c r="CV131" s="7">
        <v>0.87336111111111592</v>
      </c>
      <c r="CW131" s="7">
        <v>-0.39209941520469016</v>
      </c>
    </row>
    <row r="132" spans="1:101">
      <c r="A132" s="45">
        <v>40133</v>
      </c>
      <c r="B132" s="1">
        <f t="shared" si="22"/>
        <v>11</v>
      </c>
      <c r="C132" s="1">
        <f t="shared" si="23"/>
        <v>2009</v>
      </c>
      <c r="D132">
        <v>30.875</v>
      </c>
      <c r="E132">
        <v>30.84</v>
      </c>
      <c r="F132">
        <v>30.945</v>
      </c>
      <c r="G132">
        <v>31.04</v>
      </c>
      <c r="H132">
        <v>31.11</v>
      </c>
      <c r="I132">
        <v>31.254999999999999</v>
      </c>
      <c r="J132">
        <v>31.43</v>
      </c>
      <c r="K132">
        <v>31.765000000000001</v>
      </c>
      <c r="L132">
        <v>31.704999999999998</v>
      </c>
      <c r="M132">
        <v>31.48</v>
      </c>
      <c r="N132">
        <v>31.37</v>
      </c>
      <c r="O132">
        <v>31.225000000000001</v>
      </c>
      <c r="P132">
        <v>31.16</v>
      </c>
      <c r="Q132" s="7">
        <f t="shared" si="24"/>
        <v>31.261249999999997</v>
      </c>
      <c r="R132" s="7">
        <f t="shared" si="21"/>
        <v>31.244499999999999</v>
      </c>
      <c r="S132" s="7">
        <f t="shared" si="25"/>
        <v>31.285555555555554</v>
      </c>
      <c r="T132" s="7">
        <f t="shared" si="26"/>
        <v>31.341249999999999</v>
      </c>
      <c r="U132" s="7">
        <f t="shared" si="27"/>
        <v>31.246153846153849</v>
      </c>
      <c r="V132" s="7">
        <v>-0.2658333333333367</v>
      </c>
      <c r="W132">
        <v>98.577035087247509</v>
      </c>
      <c r="X132" s="54">
        <v>6</v>
      </c>
      <c r="Y132">
        <v>11.091331145248528</v>
      </c>
      <c r="Z132">
        <v>16.297466172610086</v>
      </c>
      <c r="AA132">
        <v>11.657215387353045</v>
      </c>
      <c r="AB132">
        <v>8.6014404799886552</v>
      </c>
      <c r="AC132">
        <v>7.2433182989378135</v>
      </c>
      <c r="AD132">
        <v>5.4324887242033615</v>
      </c>
      <c r="AE132">
        <v>5.8851961178869736</v>
      </c>
      <c r="AF132">
        <v>8.3750867831468483</v>
      </c>
      <c r="AG132">
        <v>10.525446903144012</v>
      </c>
      <c r="AH132">
        <v>7.3564951473587179</v>
      </c>
      <c r="AI132">
        <v>4.1875433915734241</v>
      </c>
      <c r="AJ132">
        <v>1.4712990294717434</v>
      </c>
      <c r="AK132">
        <v>0.33953054526271004</v>
      </c>
      <c r="AL132">
        <v>0.11317684842090335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f t="shared" si="40"/>
        <v>2.4924887615640352</v>
      </c>
      <c r="AV132">
        <f t="shared" si="41"/>
        <v>2.8505600267658551</v>
      </c>
      <c r="AW132">
        <f t="shared" si="39"/>
        <v>2.5382274389170836</v>
      </c>
      <c r="AX132">
        <f t="shared" si="38"/>
        <v>2.2619131372162338</v>
      </c>
      <c r="AY132">
        <f t="shared" si="38"/>
        <v>2.1094029690387819</v>
      </c>
      <c r="AZ132">
        <f t="shared" si="38"/>
        <v>1.8613615122306575</v>
      </c>
      <c r="BA132">
        <f t="shared" si="38"/>
        <v>1.9293736165805944</v>
      </c>
      <c r="BB132">
        <f t="shared" si="38"/>
        <v>2.2380558286826271</v>
      </c>
      <c r="BC132">
        <f t="shared" si="38"/>
        <v>2.4445573649763772</v>
      </c>
      <c r="BD132">
        <f t="shared" si="31"/>
        <v>2.1230390984440737</v>
      </c>
      <c r="BE132">
        <f t="shared" si="31"/>
        <v>1.6462602501624934</v>
      </c>
      <c r="BF132">
        <f t="shared" si="31"/>
        <v>0.904743935253981</v>
      </c>
      <c r="BG132">
        <f t="shared" si="31"/>
        <v>0.2923192132234641</v>
      </c>
      <c r="BH132">
        <f t="shared" si="36"/>
        <v>0.10721795313111006</v>
      </c>
      <c r="BI132">
        <f t="shared" si="36"/>
        <v>0</v>
      </c>
      <c r="BJ132">
        <f t="shared" si="36"/>
        <v>0</v>
      </c>
      <c r="BK132">
        <f t="shared" si="36"/>
        <v>0</v>
      </c>
      <c r="BL132">
        <f t="shared" si="36"/>
        <v>0</v>
      </c>
      <c r="BM132">
        <f t="shared" si="36"/>
        <v>0</v>
      </c>
      <c r="BN132">
        <f t="shared" si="36"/>
        <v>0</v>
      </c>
      <c r="BO132">
        <f t="shared" si="36"/>
        <v>0</v>
      </c>
      <c r="BP132">
        <f t="shared" si="36"/>
        <v>0</v>
      </c>
      <c r="BQ132">
        <f t="shared" si="35"/>
        <v>2.7156184128511534</v>
      </c>
      <c r="BR132">
        <v>4.317723537385552</v>
      </c>
      <c r="BS132">
        <v>2.6401522705488656</v>
      </c>
      <c r="BT132">
        <v>0.37342898349868192</v>
      </c>
      <c r="BU132">
        <v>4.481561140582623</v>
      </c>
      <c r="BV132">
        <v>4.4112717228413105</v>
      </c>
      <c r="BW132">
        <v>26.909444444444446</v>
      </c>
      <c r="BX132">
        <v>46.226000000000013</v>
      </c>
      <c r="BY132" s="8">
        <v>2.4770799999999999</v>
      </c>
      <c r="BZ132" s="8">
        <v>380.73199999999997</v>
      </c>
      <c r="CA132" s="8">
        <v>630.41399999999987</v>
      </c>
      <c r="CB132" s="8">
        <v>1388.336</v>
      </c>
      <c r="CC132" s="8">
        <v>2301.9900000000002</v>
      </c>
      <c r="CD132" s="8">
        <v>4.4168780921052635</v>
      </c>
      <c r="CE132" s="8">
        <v>4.4168780921052635</v>
      </c>
      <c r="CF132" s="8">
        <v>3.6093397712852533</v>
      </c>
      <c r="CG132" s="8">
        <v>3.3256619098130646</v>
      </c>
      <c r="CH132" s="8">
        <v>395.47399999999999</v>
      </c>
      <c r="CI132" s="8">
        <f t="shared" si="37"/>
        <v>2185.1539999999995</v>
      </c>
      <c r="CJ132">
        <v>388.36599999999999</v>
      </c>
      <c r="CK132">
        <v>989.58400000000006</v>
      </c>
      <c r="CL132">
        <v>2321.306</v>
      </c>
      <c r="CM132">
        <v>3340.3539999999998</v>
      </c>
      <c r="CN132">
        <f t="shared" si="29"/>
        <v>4239.514000000001</v>
      </c>
      <c r="CO132" s="8">
        <v>2.0529192785349459</v>
      </c>
      <c r="CP132" s="8">
        <v>3.7151465422011341</v>
      </c>
      <c r="CQ132" s="8">
        <v>3.1186920223637609</v>
      </c>
      <c r="CR132" s="48">
        <v>31.137777777777778</v>
      </c>
      <c r="CS132" s="7">
        <v>31.611666666666665</v>
      </c>
      <c r="CT132" s="7">
        <v>32.14</v>
      </c>
      <c r="CU132" s="7">
        <v>-0.28000000000000003</v>
      </c>
      <c r="CV132" s="7">
        <v>0.16430555555555415</v>
      </c>
      <c r="CW132" s="7">
        <v>0.87336111111111592</v>
      </c>
    </row>
    <row r="133" spans="1:101">
      <c r="A133" s="45">
        <v>40161</v>
      </c>
      <c r="B133" s="1">
        <f t="shared" si="22"/>
        <v>12</v>
      </c>
      <c r="C133" s="1">
        <f t="shared" si="23"/>
        <v>2009</v>
      </c>
      <c r="D133">
        <v>30.745000000000001</v>
      </c>
      <c r="E133">
        <v>30.574999999999999</v>
      </c>
      <c r="F133">
        <v>30.664999999999999</v>
      </c>
      <c r="G133">
        <v>30.795000000000002</v>
      </c>
      <c r="H133">
        <v>31.364999999999998</v>
      </c>
      <c r="I133">
        <v>31.64</v>
      </c>
      <c r="J133">
        <v>32.08</v>
      </c>
      <c r="K133">
        <v>31.92</v>
      </c>
      <c r="L133">
        <v>31.76</v>
      </c>
      <c r="M133">
        <v>31.54</v>
      </c>
      <c r="N133">
        <v>31.324999999999999</v>
      </c>
      <c r="O133">
        <v>31.27</v>
      </c>
      <c r="P133">
        <v>31.105</v>
      </c>
      <c r="Q133" s="7">
        <f t="shared" si="24"/>
        <v>31.35</v>
      </c>
      <c r="R133" s="7">
        <f t="shared" si="21"/>
        <v>31.308500000000002</v>
      </c>
      <c r="S133" s="7">
        <f t="shared" si="25"/>
        <v>31.371111111111116</v>
      </c>
      <c r="T133" s="7">
        <f t="shared" si="26"/>
        <v>31.470625000000002</v>
      </c>
      <c r="U133" s="7">
        <f t="shared" si="27"/>
        <v>31.291153846153847</v>
      </c>
      <c r="V133" s="7">
        <v>0.10234090909091265</v>
      </c>
      <c r="W133">
        <v>91.220539931482776</v>
      </c>
      <c r="X133" s="54">
        <v>6</v>
      </c>
      <c r="Y133">
        <v>8.4882636315677527</v>
      </c>
      <c r="Z133">
        <v>13.354868113666594</v>
      </c>
      <c r="AA133">
        <v>9.6200321157767839</v>
      </c>
      <c r="AB133">
        <v>8.2619099347259457</v>
      </c>
      <c r="AC133">
        <v>5.4324887242033606</v>
      </c>
      <c r="AD133">
        <v>7.9223793894632353</v>
      </c>
      <c r="AE133">
        <v>8.8277941768304622</v>
      </c>
      <c r="AF133">
        <v>9.2805015705140743</v>
      </c>
      <c r="AG133">
        <v>8.8277941768304604</v>
      </c>
      <c r="AH133">
        <v>6.2247266631496849</v>
      </c>
      <c r="AI133">
        <v>2.9425980589434868</v>
      </c>
      <c r="AJ133">
        <v>1.4712990294717434</v>
      </c>
      <c r="AK133">
        <v>0.56588424210451671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f t="shared" si="40"/>
        <v>2.2500556276585333</v>
      </c>
      <c r="AV133">
        <f t="shared" si="41"/>
        <v>2.6640891260467812</v>
      </c>
      <c r="AW133">
        <f t="shared" si="39"/>
        <v>2.3627420398936634</v>
      </c>
      <c r="AX133">
        <f t="shared" si="38"/>
        <v>2.2259102838400371</v>
      </c>
      <c r="AY133">
        <f t="shared" si="38"/>
        <v>1.8613615122306573</v>
      </c>
      <c r="AZ133">
        <f t="shared" si="38"/>
        <v>2.1885626587187486</v>
      </c>
      <c r="BA133">
        <f t="shared" si="38"/>
        <v>2.285214511911192</v>
      </c>
      <c r="BB133">
        <f t="shared" si="38"/>
        <v>2.3302490497428199</v>
      </c>
      <c r="BC133">
        <f t="shared" si="38"/>
        <v>2.2852145119111915</v>
      </c>
      <c r="BD133">
        <f t="shared" si="31"/>
        <v>1.9775094011928354</v>
      </c>
      <c r="BE133">
        <f t="shared" si="31"/>
        <v>1.3718399118205689</v>
      </c>
      <c r="BF133">
        <f t="shared" si="31"/>
        <v>0.904743935253981</v>
      </c>
      <c r="BG133">
        <f t="shared" si="31"/>
        <v>0.44845067536294375</v>
      </c>
      <c r="BH133">
        <f t="shared" si="36"/>
        <v>0</v>
      </c>
      <c r="BI133">
        <f t="shared" si="36"/>
        <v>0</v>
      </c>
      <c r="BJ133">
        <f t="shared" si="36"/>
        <v>0</v>
      </c>
      <c r="BK133">
        <f t="shared" si="36"/>
        <v>0</v>
      </c>
      <c r="BL133">
        <f t="shared" si="36"/>
        <v>0</v>
      </c>
      <c r="BM133">
        <f t="shared" si="36"/>
        <v>0</v>
      </c>
      <c r="BN133">
        <f t="shared" si="36"/>
        <v>0</v>
      </c>
      <c r="BO133">
        <f t="shared" si="36"/>
        <v>0</v>
      </c>
      <c r="BP133">
        <f t="shared" si="36"/>
        <v>0</v>
      </c>
      <c r="BQ133">
        <f t="shared" si="35"/>
        <v>2.6777780035107086</v>
      </c>
      <c r="BR133">
        <v>4.283969498214053</v>
      </c>
      <c r="BS133">
        <v>2.4543292009114142</v>
      </c>
      <c r="BT133">
        <v>0.44845067536294375</v>
      </c>
      <c r="BU133">
        <v>4.427624520794649</v>
      </c>
      <c r="BV133">
        <v>4.3663099580313522</v>
      </c>
      <c r="BW133">
        <v>26.72388888888889</v>
      </c>
      <c r="BX133">
        <v>172.45400000000001</v>
      </c>
      <c r="BY133" s="8">
        <v>4.1004482758620684</v>
      </c>
      <c r="BZ133" s="8">
        <v>368.78800000000001</v>
      </c>
      <c r="CA133" s="8">
        <v>553.18599999999992</v>
      </c>
      <c r="CB133" s="8">
        <v>1312.3820000000001</v>
      </c>
      <c r="CC133" s="8">
        <v>2238.732</v>
      </c>
      <c r="CD133" s="8">
        <v>3.9934129340592861</v>
      </c>
      <c r="CE133" s="8">
        <v>4.3377706380444643</v>
      </c>
      <c r="CF133" s="8">
        <v>3.7720236793312303</v>
      </c>
      <c r="CG133" s="8">
        <v>3.4720728293532943</v>
      </c>
      <c r="CH133" s="8">
        <v>152.89999999999998</v>
      </c>
      <c r="CI133" s="8">
        <f t="shared" si="37"/>
        <v>2035.5539999999996</v>
      </c>
      <c r="CJ133">
        <v>372.87199999999996</v>
      </c>
      <c r="CK133">
        <v>1013.968</v>
      </c>
      <c r="CL133">
        <v>2300.2240000000002</v>
      </c>
      <c r="CM133">
        <v>3497.8339999999998</v>
      </c>
      <c r="CN133">
        <f t="shared" si="29"/>
        <v>4320.2860000000001</v>
      </c>
      <c r="CO133" s="8">
        <v>2.4924887615640352</v>
      </c>
      <c r="CP133" s="8">
        <v>2.0529192785349459</v>
      </c>
      <c r="CQ133" s="8">
        <v>3.7151465422011341</v>
      </c>
      <c r="CR133" s="48">
        <v>31.285555555555554</v>
      </c>
      <c r="CS133" s="7">
        <v>31.137777777777778</v>
      </c>
      <c r="CT133" s="7">
        <v>31.611666666666665</v>
      </c>
      <c r="CU133" s="7">
        <v>-0.2658333333333367</v>
      </c>
      <c r="CV133" s="7">
        <v>-0.28000000000000003</v>
      </c>
      <c r="CW133" s="7">
        <v>0.16430555555555415</v>
      </c>
    </row>
    <row r="134" spans="1:101">
      <c r="A134" s="45">
        <v>40191</v>
      </c>
      <c r="B134" s="1">
        <f t="shared" si="22"/>
        <v>1</v>
      </c>
      <c r="C134" s="1">
        <f t="shared" si="23"/>
        <v>2010</v>
      </c>
      <c r="D134">
        <v>29.64</v>
      </c>
      <c r="E134">
        <v>29.574999999999999</v>
      </c>
      <c r="F134">
        <v>29.58</v>
      </c>
      <c r="G134">
        <v>29.895</v>
      </c>
      <c r="H134">
        <v>30.03</v>
      </c>
      <c r="I134">
        <v>30.545000000000002</v>
      </c>
      <c r="J134">
        <v>30.84</v>
      </c>
      <c r="K134">
        <v>31.4</v>
      </c>
      <c r="L134">
        <v>31.34</v>
      </c>
      <c r="M134">
        <v>31.07</v>
      </c>
      <c r="N134">
        <v>31.004999999999999</v>
      </c>
      <c r="O134">
        <v>30.9</v>
      </c>
      <c r="P134">
        <v>30.875</v>
      </c>
      <c r="Q134" s="7">
        <f t="shared" si="24"/>
        <v>30.400625000000002</v>
      </c>
      <c r="R134" s="7">
        <f t="shared" si="21"/>
        <v>30.391499999999997</v>
      </c>
      <c r="S134" s="7">
        <f t="shared" si="25"/>
        <v>30.475000000000005</v>
      </c>
      <c r="T134" s="7">
        <f t="shared" si="26"/>
        <v>30.587499999999999</v>
      </c>
      <c r="U134" s="7">
        <f t="shared" si="27"/>
        <v>30.514999999999993</v>
      </c>
      <c r="V134" s="7">
        <v>-0.32726310726310004</v>
      </c>
      <c r="W134">
        <v>112.61096430747561</v>
      </c>
      <c r="X134" s="54">
        <v>6</v>
      </c>
      <c r="Y134">
        <v>11.091331145248528</v>
      </c>
      <c r="Z134">
        <v>15.16569768840105</v>
      </c>
      <c r="AA134">
        <v>15.618405082084664</v>
      </c>
      <c r="AB134">
        <v>6.5642572084123936</v>
      </c>
      <c r="AC134">
        <v>6.5642572084123945</v>
      </c>
      <c r="AD134">
        <v>9.3936784189349787</v>
      </c>
      <c r="AE134">
        <v>10.864977448406723</v>
      </c>
      <c r="AF134">
        <v>12.223099629457561</v>
      </c>
      <c r="AG134">
        <v>10.412270054723109</v>
      </c>
      <c r="AH134">
        <v>7.3564951473587179</v>
      </c>
      <c r="AI134">
        <v>4.9797813305197476</v>
      </c>
      <c r="AJ134">
        <v>1.6976527263135504</v>
      </c>
      <c r="AK134">
        <v>0.56588424210451671</v>
      </c>
      <c r="AL134">
        <v>0.11317684842090335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f t="shared" si="40"/>
        <v>2.4924887615640352</v>
      </c>
      <c r="AV134">
        <f t="shared" si="41"/>
        <v>2.7828915706791109</v>
      </c>
      <c r="AW134">
        <f t="shared" si="39"/>
        <v>2.8105108210489989</v>
      </c>
      <c r="AX134">
        <f t="shared" si="38"/>
        <v>2.0234341545031649</v>
      </c>
      <c r="AY134">
        <f t="shared" si="38"/>
        <v>2.0234341545031649</v>
      </c>
      <c r="AZ134">
        <f t="shared" si="38"/>
        <v>2.3411977770018901</v>
      </c>
      <c r="BA134">
        <f t="shared" si="38"/>
        <v>2.473590989203807</v>
      </c>
      <c r="BB134">
        <f t="shared" si="38"/>
        <v>2.581965272104084</v>
      </c>
      <c r="BC134">
        <f t="shared" si="38"/>
        <v>2.4346890971724822</v>
      </c>
      <c r="BD134">
        <f t="shared" si="31"/>
        <v>2.1230390984440737</v>
      </c>
      <c r="BE134">
        <f t="shared" si="31"/>
        <v>1.7883840004912408</v>
      </c>
      <c r="BF134">
        <f t="shared" si="31"/>
        <v>0.99238203427256433</v>
      </c>
      <c r="BG134">
        <f t="shared" si="31"/>
        <v>0.44845067536294375</v>
      </c>
      <c r="BH134">
        <f t="shared" si="36"/>
        <v>0.10721795313111006</v>
      </c>
      <c r="BI134">
        <f t="shared" si="36"/>
        <v>0</v>
      </c>
      <c r="BJ134">
        <f t="shared" si="36"/>
        <v>0</v>
      </c>
      <c r="BK134">
        <f t="shared" si="36"/>
        <v>0</v>
      </c>
      <c r="BL134">
        <f t="shared" si="36"/>
        <v>0</v>
      </c>
      <c r="BM134">
        <f t="shared" ref="BH134:BP162" si="42">LN(AQ134+1)</f>
        <v>0</v>
      </c>
      <c r="BN134">
        <f t="shared" si="42"/>
        <v>0</v>
      </c>
      <c r="BO134">
        <f t="shared" si="42"/>
        <v>0</v>
      </c>
      <c r="BP134">
        <f t="shared" si="42"/>
        <v>0</v>
      </c>
      <c r="BQ134">
        <f t="shared" si="35"/>
        <v>2.739158432733265</v>
      </c>
      <c r="BR134">
        <v>4.4751371553968644</v>
      </c>
      <c r="BS134">
        <v>2.7103095936974966</v>
      </c>
      <c r="BT134">
        <v>0.5182347624992486</v>
      </c>
      <c r="BU134">
        <v>4.6289497593008271</v>
      </c>
      <c r="BV134">
        <v>4.555592659735483</v>
      </c>
      <c r="BW134">
        <v>26.967222222222222</v>
      </c>
      <c r="BX134">
        <v>141.21799999999999</v>
      </c>
      <c r="BY134" s="8">
        <v>2.3258620689655167</v>
      </c>
      <c r="BZ134" s="8">
        <v>359.89800000000002</v>
      </c>
      <c r="CA134" s="8">
        <v>694.40399999999988</v>
      </c>
      <c r="CB134" s="8">
        <v>1225.52</v>
      </c>
      <c r="CC134" s="8">
        <v>2082.7719999999999</v>
      </c>
      <c r="CD134" s="8">
        <v>2.967796781609195</v>
      </c>
      <c r="CE134" s="8">
        <v>3.9353889242286746</v>
      </c>
      <c r="CF134" s="8">
        <v>3.7563895797143725</v>
      </c>
      <c r="CG134" s="8">
        <v>3.4272172259050184</v>
      </c>
      <c r="CH134" s="8">
        <v>188.70199999999994</v>
      </c>
      <c r="CI134" s="8">
        <f t="shared" si="37"/>
        <v>2065.5039999999995</v>
      </c>
      <c r="CJ134">
        <v>174.75199999999998</v>
      </c>
      <c r="CK134">
        <v>935.9899999999999</v>
      </c>
      <c r="CL134">
        <v>1745.9959999999999</v>
      </c>
      <c r="CM134">
        <v>3171.9519999999993</v>
      </c>
      <c r="CN134">
        <f t="shared" si="29"/>
        <v>4260.5960000000005</v>
      </c>
      <c r="CO134" s="8">
        <v>2.2500556276585333</v>
      </c>
      <c r="CP134" s="8">
        <v>2.4924887615640352</v>
      </c>
      <c r="CQ134" s="8">
        <v>2.0529192785349459</v>
      </c>
      <c r="CR134" s="48">
        <v>31.371111111111116</v>
      </c>
      <c r="CS134" s="7">
        <v>31.285555555555554</v>
      </c>
      <c r="CT134" s="7">
        <v>31.137777777777778</v>
      </c>
      <c r="CU134" s="7">
        <v>0.10234090909091265</v>
      </c>
      <c r="CV134" s="7">
        <v>-0.2658333333333367</v>
      </c>
      <c r="CW134" s="7">
        <v>-0.28000000000000003</v>
      </c>
    </row>
    <row r="135" spans="1:101">
      <c r="A135" s="45">
        <v>40225</v>
      </c>
      <c r="B135" s="1">
        <f t="shared" si="22"/>
        <v>2</v>
      </c>
      <c r="C135" s="1">
        <f t="shared" si="23"/>
        <v>2010</v>
      </c>
      <c r="D135">
        <v>29.434999999999999</v>
      </c>
      <c r="E135">
        <v>29.44</v>
      </c>
      <c r="F135">
        <v>29.475000000000001</v>
      </c>
      <c r="G135">
        <v>29.49</v>
      </c>
      <c r="H135">
        <v>29.7</v>
      </c>
      <c r="I135">
        <v>29.83</v>
      </c>
      <c r="J135">
        <v>30.085000000000001</v>
      </c>
      <c r="K135">
        <v>30.315000000000001</v>
      </c>
      <c r="L135">
        <v>30.67</v>
      </c>
      <c r="M135">
        <v>30.495000000000001</v>
      </c>
      <c r="N135">
        <v>30.545000000000002</v>
      </c>
      <c r="O135">
        <v>30.5</v>
      </c>
      <c r="P135">
        <v>30.45</v>
      </c>
      <c r="Q135" s="7">
        <f t="shared" si="24"/>
        <v>29.875624999999999</v>
      </c>
      <c r="R135" s="7">
        <f t="shared" si="21"/>
        <v>29.8935</v>
      </c>
      <c r="S135" s="7">
        <f t="shared" si="25"/>
        <v>29.944444444444443</v>
      </c>
      <c r="T135" s="7">
        <f t="shared" si="26"/>
        <v>30.0075</v>
      </c>
      <c r="U135" s="7">
        <f t="shared" si="27"/>
        <v>30.033076923076923</v>
      </c>
      <c r="V135" s="7">
        <v>-0.63685858585859378</v>
      </c>
      <c r="W135">
        <v>84.316752169918928</v>
      </c>
      <c r="X135" s="54">
        <v>6</v>
      </c>
      <c r="Y135">
        <v>6.1115498147287806</v>
      </c>
      <c r="Z135">
        <v>11.430861690511238</v>
      </c>
      <c r="AA135">
        <v>9.7332089641976882</v>
      </c>
      <c r="AB135">
        <v>4.7534276336779406</v>
      </c>
      <c r="AC135">
        <v>5.8851961178869736</v>
      </c>
      <c r="AD135">
        <v>8.035556237884137</v>
      </c>
      <c r="AE135">
        <v>8.6014404799886552</v>
      </c>
      <c r="AF135">
        <v>8.9409710252513648</v>
      </c>
      <c r="AG135">
        <v>8.1487330863050413</v>
      </c>
      <c r="AH135">
        <v>7.8092025410423318</v>
      </c>
      <c r="AI135">
        <v>2.7162443621016807</v>
      </c>
      <c r="AJ135">
        <v>1.9240064231553571</v>
      </c>
      <c r="AK135">
        <v>0.11317684842090335</v>
      </c>
      <c r="AL135">
        <v>0.11317684842090335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f t="shared" si="40"/>
        <v>1.961720196816771</v>
      </c>
      <c r="AV135">
        <f t="shared" si="41"/>
        <v>2.5201822265720919</v>
      </c>
      <c r="AW135">
        <f t="shared" si="39"/>
        <v>2.3733425766285703</v>
      </c>
      <c r="AX135">
        <f t="shared" si="38"/>
        <v>1.7497957874110073</v>
      </c>
      <c r="AY135">
        <f t="shared" si="38"/>
        <v>1.9293736165805944</v>
      </c>
      <c r="AZ135">
        <f t="shared" si="38"/>
        <v>2.2011674869398759</v>
      </c>
      <c r="BA135">
        <f t="shared" si="38"/>
        <v>2.2619131372162338</v>
      </c>
      <c r="BB135">
        <f t="shared" si="38"/>
        <v>2.2966647045543356</v>
      </c>
      <c r="BC135">
        <f t="shared" si="38"/>
        <v>2.2136154091877778</v>
      </c>
      <c r="BD135">
        <f t="shared" si="31"/>
        <v>2.175796918375803</v>
      </c>
      <c r="BE135">
        <f t="shared" si="31"/>
        <v>1.3127135782356272</v>
      </c>
      <c r="BF135">
        <f t="shared" si="31"/>
        <v>1.072954738586678</v>
      </c>
      <c r="BG135">
        <f t="shared" si="31"/>
        <v>0.10721795313111006</v>
      </c>
      <c r="BH135">
        <f t="shared" si="42"/>
        <v>0.10721795313111006</v>
      </c>
      <c r="BI135">
        <f t="shared" si="42"/>
        <v>0</v>
      </c>
      <c r="BJ135">
        <f t="shared" si="42"/>
        <v>0</v>
      </c>
      <c r="BK135">
        <f t="shared" si="42"/>
        <v>0</v>
      </c>
      <c r="BL135">
        <f t="shared" si="42"/>
        <v>0</v>
      </c>
      <c r="BM135">
        <f t="shared" si="42"/>
        <v>0</v>
      </c>
      <c r="BN135">
        <f t="shared" si="42"/>
        <v>0</v>
      </c>
      <c r="BO135">
        <f t="shared" si="42"/>
        <v>0</v>
      </c>
      <c r="BP135">
        <f t="shared" si="42"/>
        <v>0</v>
      </c>
      <c r="BQ135">
        <f t="shared" si="35"/>
        <v>2.6199896842085542</v>
      </c>
      <c r="BR135">
        <v>4.1976438836133232</v>
      </c>
      <c r="BS135">
        <v>2.5989384603370169</v>
      </c>
      <c r="BT135">
        <v>0.20404529251520054</v>
      </c>
      <c r="BU135">
        <v>4.3706120531353143</v>
      </c>
      <c r="BV135">
        <v>4.308630302392924</v>
      </c>
      <c r="BW135">
        <v>27.782777777777778</v>
      </c>
      <c r="BX135">
        <v>223.75800000000004</v>
      </c>
      <c r="BY135" s="8">
        <v>3.0318529411764699</v>
      </c>
      <c r="BZ135" s="8">
        <v>537.43000000000006</v>
      </c>
      <c r="CA135" s="8">
        <v>918.16199999999992</v>
      </c>
      <c r="CB135" s="8">
        <v>1167.8440000000001</v>
      </c>
      <c r="CC135" s="8">
        <v>1925.7660000000001</v>
      </c>
      <c r="CD135" s="8">
        <v>3.1527210953346851</v>
      </c>
      <c r="CE135" s="8">
        <v>3.7847995937199741</v>
      </c>
      <c r="CF135" s="8">
        <v>3.7847995937199741</v>
      </c>
      <c r="CG135" s="8">
        <v>3.4571335459683974</v>
      </c>
      <c r="CH135" s="8">
        <v>64.009999999999991</v>
      </c>
      <c r="CI135" s="8">
        <f t="shared" si="37"/>
        <v>1736.5579999999995</v>
      </c>
      <c r="CJ135">
        <v>91.693999999999988</v>
      </c>
      <c r="CK135">
        <v>639.31799999999998</v>
      </c>
      <c r="CL135">
        <v>1628.9020000000003</v>
      </c>
      <c r="CM135">
        <v>2960.6239999999998</v>
      </c>
      <c r="CN135">
        <f t="shared" si="29"/>
        <v>3979.6719999999996</v>
      </c>
      <c r="CO135" s="8">
        <v>2.4924887615640352</v>
      </c>
      <c r="CP135" s="8">
        <v>2.2500556276585333</v>
      </c>
      <c r="CQ135" s="8">
        <v>2.4924887615640352</v>
      </c>
      <c r="CR135" s="48">
        <v>30.475000000000005</v>
      </c>
      <c r="CS135" s="7">
        <v>31.371111111111116</v>
      </c>
      <c r="CT135" s="7">
        <v>31.285555555555554</v>
      </c>
      <c r="CU135" s="7">
        <v>-0.32726310726310004</v>
      </c>
      <c r="CV135" s="7">
        <v>0.10234090909091265</v>
      </c>
      <c r="CW135" s="7">
        <v>-0.2658333333333367</v>
      </c>
    </row>
    <row r="136" spans="1:101">
      <c r="A136" s="45">
        <v>40253</v>
      </c>
      <c r="B136" s="1">
        <f t="shared" si="22"/>
        <v>3</v>
      </c>
      <c r="C136" s="1">
        <f t="shared" si="23"/>
        <v>2010</v>
      </c>
      <c r="D136">
        <v>30.055</v>
      </c>
      <c r="E136">
        <v>30.03</v>
      </c>
      <c r="F136">
        <v>29.89</v>
      </c>
      <c r="G136">
        <v>29.885000000000002</v>
      </c>
      <c r="H136">
        <v>29.895</v>
      </c>
      <c r="I136">
        <v>29.91</v>
      </c>
      <c r="J136">
        <v>29.92</v>
      </c>
      <c r="K136">
        <v>30.22</v>
      </c>
      <c r="L136">
        <v>30.555</v>
      </c>
      <c r="M136">
        <v>30.81</v>
      </c>
      <c r="N136">
        <v>30.76</v>
      </c>
      <c r="O136">
        <v>30.645</v>
      </c>
      <c r="P136">
        <v>30.515000000000001</v>
      </c>
      <c r="Q136" s="7">
        <f t="shared" si="24"/>
        <v>30.038125000000004</v>
      </c>
      <c r="R136" s="7">
        <f t="shared" ref="R136:R199" si="43">AVERAGE(D136:M136)</f>
        <v>30.116999999999997</v>
      </c>
      <c r="S136" s="7">
        <f t="shared" si="25"/>
        <v>30.123888888888889</v>
      </c>
      <c r="T136" s="7">
        <f t="shared" si="26"/>
        <v>30.135625000000001</v>
      </c>
      <c r="U136" s="7">
        <f t="shared" si="27"/>
        <v>30.237692307692303</v>
      </c>
      <c r="V136" s="7">
        <v>-0.60680555555555671</v>
      </c>
      <c r="W136">
        <v>57.380662214964957</v>
      </c>
      <c r="X136" s="54">
        <v>6</v>
      </c>
      <c r="Y136">
        <v>4.9797813305197476</v>
      </c>
      <c r="Z136">
        <v>5.4324887242033606</v>
      </c>
      <c r="AA136">
        <v>5.5456655726242641</v>
      </c>
      <c r="AB136">
        <v>1.6976527263135504</v>
      </c>
      <c r="AC136">
        <v>1.3581221810508401</v>
      </c>
      <c r="AD136">
        <v>3.8480128463107137</v>
      </c>
      <c r="AE136">
        <v>5.2061350273615545</v>
      </c>
      <c r="AF136">
        <v>8.8277941768304622</v>
      </c>
      <c r="AG136">
        <v>7.0169646020960075</v>
      </c>
      <c r="AH136">
        <v>6.1115498147287806</v>
      </c>
      <c r="AI136">
        <v>4.8666044820988441</v>
      </c>
      <c r="AJ136">
        <v>2.1503601199971638</v>
      </c>
      <c r="AK136">
        <v>0.33953054526271004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f t="shared" si="40"/>
        <v>1.7883840004912408</v>
      </c>
      <c r="AV136">
        <f t="shared" si="41"/>
        <v>1.8613615122306573</v>
      </c>
      <c r="AW136">
        <f t="shared" si="39"/>
        <v>1.8788030859600191</v>
      </c>
      <c r="AX136">
        <f t="shared" si="38"/>
        <v>0.99238203427256433</v>
      </c>
      <c r="AY136">
        <f t="shared" si="38"/>
        <v>0.85786561631598945</v>
      </c>
      <c r="AZ136">
        <f t="shared" si="38"/>
        <v>1.578568898580069</v>
      </c>
      <c r="BA136">
        <f t="shared" si="38"/>
        <v>1.8255383233405043</v>
      </c>
      <c r="BB136">
        <f t="shared" si="38"/>
        <v>2.285214511911192</v>
      </c>
      <c r="BC136">
        <f t="shared" si="38"/>
        <v>2.0815598716956978</v>
      </c>
      <c r="BD136">
        <f t="shared" si="31"/>
        <v>1.961720196816771</v>
      </c>
      <c r="BE136">
        <f t="shared" si="31"/>
        <v>1.7692760136775774</v>
      </c>
      <c r="BF136">
        <f t="shared" si="31"/>
        <v>1.1475167701116966</v>
      </c>
      <c r="BG136">
        <f t="shared" si="31"/>
        <v>0.2923192132234641</v>
      </c>
      <c r="BH136">
        <f t="shared" si="42"/>
        <v>0</v>
      </c>
      <c r="BI136">
        <f t="shared" si="42"/>
        <v>0</v>
      </c>
      <c r="BJ136">
        <f t="shared" si="42"/>
        <v>0</v>
      </c>
      <c r="BK136">
        <f t="shared" si="42"/>
        <v>0</v>
      </c>
      <c r="BL136">
        <f t="shared" si="42"/>
        <v>0</v>
      </c>
      <c r="BM136">
        <f t="shared" si="42"/>
        <v>0</v>
      </c>
      <c r="BN136">
        <f t="shared" si="42"/>
        <v>0</v>
      </c>
      <c r="BO136">
        <f t="shared" si="42"/>
        <v>0</v>
      </c>
      <c r="BP136">
        <f t="shared" si="42"/>
        <v>0</v>
      </c>
      <c r="BQ136">
        <f t="shared" si="35"/>
        <v>2.2983124932102323</v>
      </c>
      <c r="BR136">
        <v>3.6871989392592832</v>
      </c>
      <c r="BS136">
        <v>2.6481950543556416</v>
      </c>
      <c r="BT136">
        <v>0.2923192132234641</v>
      </c>
      <c r="BU136">
        <v>3.9778272405656603</v>
      </c>
      <c r="BV136">
        <v>3.829605837169233</v>
      </c>
      <c r="BW136">
        <v>28.645</v>
      </c>
      <c r="BX136">
        <v>54.872</v>
      </c>
      <c r="BY136" s="8">
        <v>2.3406071428571424</v>
      </c>
      <c r="BZ136" s="8">
        <v>419.84800000000001</v>
      </c>
      <c r="CA136" s="8">
        <v>788.63599999999997</v>
      </c>
      <c r="CB136" s="8">
        <v>973.03399999999988</v>
      </c>
      <c r="CC136" s="8">
        <v>1732.2300000000002</v>
      </c>
      <c r="CD136" s="8">
        <v>2.5661073843330429</v>
      </c>
      <c r="CE136" s="8">
        <v>3.2797601591961647</v>
      </c>
      <c r="CF136" s="8">
        <v>3.578486386453855</v>
      </c>
      <c r="CG136" s="8">
        <v>3.370051580998501</v>
      </c>
      <c r="CH136" s="8">
        <v>68.587999999999994</v>
      </c>
      <c r="CI136" s="8">
        <f t="shared" si="37"/>
        <v>1681.2059999999999</v>
      </c>
      <c r="CJ136">
        <v>87.375999999999991</v>
      </c>
      <c r="CK136">
        <v>353.822</v>
      </c>
      <c r="CL136">
        <v>1367.79</v>
      </c>
      <c r="CM136">
        <v>2654.0460000000003</v>
      </c>
      <c r="CN136">
        <f t="shared" si="29"/>
        <v>3851.6559999999999</v>
      </c>
      <c r="CO136" s="8">
        <v>1.961720196816771</v>
      </c>
      <c r="CP136" s="8">
        <v>2.4924887615640352</v>
      </c>
      <c r="CQ136" s="8">
        <v>2.2500556276585333</v>
      </c>
      <c r="CR136" s="48">
        <v>29.944444444444443</v>
      </c>
      <c r="CS136" s="7">
        <v>30.475000000000005</v>
      </c>
      <c r="CT136" s="7">
        <v>31.371111111111116</v>
      </c>
      <c r="CU136" s="7">
        <v>-0.63685858585859378</v>
      </c>
      <c r="CV136" s="7">
        <v>-0.32726310726310004</v>
      </c>
      <c r="CW136" s="7">
        <v>0.10234090909091265</v>
      </c>
    </row>
    <row r="137" spans="1:101">
      <c r="A137" s="45">
        <v>40283</v>
      </c>
      <c r="B137" s="1">
        <f t="shared" ref="B137:B200" si="44">MONTH(A137)</f>
        <v>4</v>
      </c>
      <c r="C137" s="1">
        <f t="shared" ref="C137:C200" si="45">YEAR(A137)</f>
        <v>2010</v>
      </c>
      <c r="D137">
        <v>30.684999999999999</v>
      </c>
      <c r="E137">
        <v>30.64</v>
      </c>
      <c r="F137">
        <v>30.65</v>
      </c>
      <c r="G137">
        <v>30.66</v>
      </c>
      <c r="H137">
        <v>30.66</v>
      </c>
      <c r="I137">
        <v>30.995000000000001</v>
      </c>
      <c r="J137">
        <v>31.02</v>
      </c>
      <c r="K137">
        <v>31.07</v>
      </c>
      <c r="L137">
        <v>31.234999999999999</v>
      </c>
      <c r="M137">
        <v>31.01</v>
      </c>
      <c r="N137">
        <v>30.88</v>
      </c>
      <c r="O137">
        <v>30.745000000000001</v>
      </c>
      <c r="P137">
        <v>30.704999999999998</v>
      </c>
      <c r="Q137" s="7">
        <f t="shared" ref="Q137:Q200" si="46">AVERAGE(E137:L137)</f>
        <v>30.866250000000001</v>
      </c>
      <c r="R137" s="7">
        <f t="shared" si="43"/>
        <v>30.862500000000001</v>
      </c>
      <c r="S137" s="7">
        <f t="shared" ref="S137:S200" si="47">AVERAGE(E137:M137)</f>
        <v>30.882222222222222</v>
      </c>
      <c r="T137" s="7">
        <f t="shared" ref="T137:T200" si="48">AVERAGE(F137:M137)</f>
        <v>30.912500000000001</v>
      </c>
      <c r="U137" s="7">
        <f t="shared" ref="U137:U200" si="49">AVERAGE(D137:P137)</f>
        <v>30.842692307692307</v>
      </c>
      <c r="V137" s="7">
        <v>-0.32580277777778122</v>
      </c>
      <c r="W137">
        <v>72.999067314896251</v>
      </c>
      <c r="X137" s="54">
        <v>6</v>
      </c>
      <c r="Y137">
        <v>8.0355562378841388</v>
      </c>
      <c r="Z137">
        <v>2.4898906652598733</v>
      </c>
      <c r="AA137">
        <v>7.5828488442005249</v>
      </c>
      <c r="AB137">
        <v>4.9797813305197476</v>
      </c>
      <c r="AC137">
        <v>2.8294212105225838</v>
      </c>
      <c r="AD137">
        <v>4.5270739368361337</v>
      </c>
      <c r="AE137">
        <v>3.6216591494689072</v>
      </c>
      <c r="AF137">
        <v>7.2433182989378135</v>
      </c>
      <c r="AG137">
        <v>8.2619099347259457</v>
      </c>
      <c r="AH137">
        <v>9.3936784189349787</v>
      </c>
      <c r="AI137">
        <v>9.6200321157767856</v>
      </c>
      <c r="AJ137">
        <v>2.9425980589434872</v>
      </c>
      <c r="AK137">
        <v>1.2449453326299369</v>
      </c>
      <c r="AL137">
        <v>0.2263536968418067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f t="shared" si="40"/>
        <v>2.2011674869398759</v>
      </c>
      <c r="AV137">
        <f t="shared" si="41"/>
        <v>1.2498704077178366</v>
      </c>
      <c r="AW137">
        <f t="shared" si="39"/>
        <v>2.1497658915126765</v>
      </c>
      <c r="AX137">
        <f t="shared" si="38"/>
        <v>1.7883840004912408</v>
      </c>
      <c r="AY137">
        <f t="shared" si="38"/>
        <v>1.3427136718047878</v>
      </c>
      <c r="AZ137">
        <f t="shared" si="38"/>
        <v>1.7096585501519395</v>
      </c>
      <c r="BA137">
        <f t="shared" si="38"/>
        <v>1.5307537638859918</v>
      </c>
      <c r="BB137">
        <f t="shared" si="38"/>
        <v>2.1094029690387819</v>
      </c>
      <c r="BC137">
        <f t="shared" si="38"/>
        <v>2.2259102838400371</v>
      </c>
      <c r="BD137">
        <f t="shared" si="31"/>
        <v>2.3411977770018901</v>
      </c>
      <c r="BE137">
        <f t="shared" si="31"/>
        <v>2.3627420398936634</v>
      </c>
      <c r="BF137">
        <f t="shared" si="31"/>
        <v>1.3718399118205689</v>
      </c>
      <c r="BG137">
        <f t="shared" si="31"/>
        <v>0.8086811701761023</v>
      </c>
      <c r="BH137">
        <f t="shared" si="42"/>
        <v>0.20404529251520054</v>
      </c>
      <c r="BI137">
        <f t="shared" si="42"/>
        <v>0</v>
      </c>
      <c r="BJ137">
        <f t="shared" si="42"/>
        <v>0</v>
      </c>
      <c r="BK137">
        <f t="shared" si="42"/>
        <v>0</v>
      </c>
      <c r="BL137">
        <f t="shared" si="42"/>
        <v>0</v>
      </c>
      <c r="BM137">
        <f t="shared" si="42"/>
        <v>0</v>
      </c>
      <c r="BN137">
        <f t="shared" si="42"/>
        <v>0</v>
      </c>
      <c r="BO137">
        <f t="shared" si="42"/>
        <v>0</v>
      </c>
      <c r="BP137">
        <f t="shared" si="42"/>
        <v>0</v>
      </c>
      <c r="BQ137">
        <f t="shared" si="35"/>
        <v>2.4372523410445899</v>
      </c>
      <c r="BR137">
        <v>3.7503485044877665</v>
      </c>
      <c r="BS137">
        <v>3.1335927829879302</v>
      </c>
      <c r="BT137">
        <v>0.904743935253981</v>
      </c>
      <c r="BU137">
        <v>4.1856643256941419</v>
      </c>
      <c r="BV137">
        <v>3.9498886044713344</v>
      </c>
      <c r="BW137">
        <v>28.580555555555552</v>
      </c>
      <c r="BX137">
        <v>196.33800000000002</v>
      </c>
      <c r="BY137" s="8">
        <v>2.6350999999999996</v>
      </c>
      <c r="BZ137" s="8">
        <v>474.96800000000007</v>
      </c>
      <c r="CA137" s="8">
        <v>834.86599999999999</v>
      </c>
      <c r="CB137" s="8">
        <v>1169.3719999999998</v>
      </c>
      <c r="CC137" s="8">
        <v>1700.4880000000001</v>
      </c>
      <c r="CD137" s="8">
        <v>2.6691866946778706</v>
      </c>
      <c r="CE137" s="8">
        <v>2.8184917381435333</v>
      </c>
      <c r="CF137" s="8">
        <v>3.460563088147123</v>
      </c>
      <c r="CG137" s="8">
        <v>3.3939886180355381</v>
      </c>
      <c r="CH137" s="8">
        <v>280.41399999999993</v>
      </c>
      <c r="CI137" s="8">
        <f t="shared" si="37"/>
        <v>1575.5479999999998</v>
      </c>
      <c r="CJ137">
        <v>168.14799999999997</v>
      </c>
      <c r="CK137">
        <v>347.21799999999996</v>
      </c>
      <c r="CL137">
        <v>1283.2079999999999</v>
      </c>
      <c r="CM137">
        <v>2093.2139999999995</v>
      </c>
      <c r="CN137">
        <f t="shared" si="29"/>
        <v>3519.17</v>
      </c>
      <c r="CO137" s="8">
        <v>1.7883840004912408</v>
      </c>
      <c r="CP137" s="8">
        <v>1.961720196816771</v>
      </c>
      <c r="CQ137" s="8">
        <v>2.4924887615640352</v>
      </c>
      <c r="CR137" s="48">
        <v>30.123888888888889</v>
      </c>
      <c r="CS137" s="7">
        <v>29.944444444444443</v>
      </c>
      <c r="CT137" s="7">
        <v>30.475000000000005</v>
      </c>
      <c r="CU137" s="7">
        <v>-0.60680555555555671</v>
      </c>
      <c r="CV137" s="7">
        <v>-0.63685858585859378</v>
      </c>
      <c r="CW137" s="7">
        <v>-0.32726310726310004</v>
      </c>
    </row>
    <row r="138" spans="1:101">
      <c r="A138" s="45">
        <v>40312</v>
      </c>
      <c r="B138" s="1">
        <f t="shared" si="44"/>
        <v>5</v>
      </c>
      <c r="C138" s="1">
        <f t="shared" si="45"/>
        <v>2010</v>
      </c>
      <c r="D138">
        <v>30.59</v>
      </c>
      <c r="E138">
        <v>30.635000000000002</v>
      </c>
      <c r="F138">
        <v>30.81</v>
      </c>
      <c r="G138">
        <v>30.954999999999998</v>
      </c>
      <c r="H138">
        <v>31.09</v>
      </c>
      <c r="I138">
        <v>30.795000000000002</v>
      </c>
      <c r="J138">
        <v>31.56</v>
      </c>
      <c r="K138">
        <v>31.71</v>
      </c>
      <c r="L138">
        <v>31.44</v>
      </c>
      <c r="M138">
        <v>31.305</v>
      </c>
      <c r="N138">
        <v>31.13</v>
      </c>
      <c r="O138">
        <v>31.01</v>
      </c>
      <c r="P138">
        <v>30.864999999999998</v>
      </c>
      <c r="Q138" s="7">
        <f t="shared" si="46"/>
        <v>31.124375000000004</v>
      </c>
      <c r="R138" s="7">
        <f t="shared" si="43"/>
        <v>31.089000000000006</v>
      </c>
      <c r="S138" s="7">
        <f t="shared" si="47"/>
        <v>31.144444444444446</v>
      </c>
      <c r="T138" s="7">
        <f t="shared" si="48"/>
        <v>31.208125000000003</v>
      </c>
      <c r="U138" s="7">
        <f t="shared" si="49"/>
        <v>31.068846153846156</v>
      </c>
      <c r="V138" s="7">
        <v>-0.36522222222222922</v>
      </c>
      <c r="W138">
        <v>78.092025499656458</v>
      </c>
      <c r="X138" s="54">
        <v>6</v>
      </c>
      <c r="Y138">
        <v>4.0743665431525207</v>
      </c>
      <c r="Z138">
        <v>3.7348359978898107</v>
      </c>
      <c r="AA138">
        <v>12.336276477878467</v>
      </c>
      <c r="AB138">
        <v>4.4138970884152302</v>
      </c>
      <c r="AC138">
        <v>4.1875433915734241</v>
      </c>
      <c r="AD138">
        <v>3.7348359978898102</v>
      </c>
      <c r="AE138">
        <v>6.1115498147287806</v>
      </c>
      <c r="AF138">
        <v>7.356495147358717</v>
      </c>
      <c r="AG138">
        <v>10.412270054723109</v>
      </c>
      <c r="AH138">
        <v>11.204507993669434</v>
      </c>
      <c r="AI138">
        <v>6.224726663149684</v>
      </c>
      <c r="AJ138">
        <v>3.0557749073643903</v>
      </c>
      <c r="AK138">
        <v>1.0185916357881302</v>
      </c>
      <c r="AL138">
        <v>0.2263536968418067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f t="shared" si="40"/>
        <v>1.6242016980540539</v>
      </c>
      <c r="AV138">
        <f t="shared" si="41"/>
        <v>1.554947089900881</v>
      </c>
      <c r="AW138">
        <f t="shared" si="39"/>
        <v>2.5904878769281403</v>
      </c>
      <c r="AX138">
        <f t="shared" si="38"/>
        <v>1.6889691825916522</v>
      </c>
      <c r="AY138">
        <f t="shared" si="38"/>
        <v>1.6462602501624934</v>
      </c>
      <c r="AZ138">
        <f t="shared" si="38"/>
        <v>1.554947089900881</v>
      </c>
      <c r="BA138">
        <f t="shared" si="38"/>
        <v>1.961720196816771</v>
      </c>
      <c r="BB138">
        <f t="shared" si="38"/>
        <v>2.1230390984440737</v>
      </c>
      <c r="BC138">
        <f t="shared" si="38"/>
        <v>2.4346890971724822</v>
      </c>
      <c r="BD138">
        <f t="shared" si="31"/>
        <v>2.5018053911658837</v>
      </c>
      <c r="BE138">
        <f t="shared" si="31"/>
        <v>1.9775094011928351</v>
      </c>
      <c r="BF138">
        <f t="shared" si="31"/>
        <v>1.400141768536975</v>
      </c>
      <c r="BG138">
        <f t="shared" si="31"/>
        <v>0.70240005824331042</v>
      </c>
      <c r="BH138">
        <f t="shared" si="42"/>
        <v>0.20404529251520054</v>
      </c>
      <c r="BI138">
        <f t="shared" si="42"/>
        <v>0</v>
      </c>
      <c r="BJ138">
        <f t="shared" si="42"/>
        <v>0</v>
      </c>
      <c r="BK138">
        <f t="shared" si="42"/>
        <v>0</v>
      </c>
      <c r="BL138">
        <f t="shared" si="42"/>
        <v>0</v>
      </c>
      <c r="BM138">
        <f t="shared" si="42"/>
        <v>0</v>
      </c>
      <c r="BN138">
        <f t="shared" si="42"/>
        <v>0</v>
      </c>
      <c r="BO138">
        <f t="shared" si="42"/>
        <v>0</v>
      </c>
      <c r="BP138">
        <f t="shared" si="42"/>
        <v>0</v>
      </c>
      <c r="BQ138">
        <f t="shared" si="35"/>
        <v>2.4561481591420344</v>
      </c>
      <c r="BR138">
        <v>3.9757056098195385</v>
      </c>
      <c r="BS138">
        <v>3.067355462383178</v>
      </c>
      <c r="BT138">
        <v>0.8086811701761023</v>
      </c>
      <c r="BU138">
        <v>4.3147016371868734</v>
      </c>
      <c r="BV138">
        <v>4.1665444717692734</v>
      </c>
      <c r="BW138">
        <v>27.97</v>
      </c>
      <c r="BX138">
        <v>242.06199999999998</v>
      </c>
      <c r="BY138" s="8">
        <v>2.891068965517241</v>
      </c>
      <c r="BZ138" s="8">
        <v>493.27200000000005</v>
      </c>
      <c r="CA138" s="8">
        <v>1030.702</v>
      </c>
      <c r="CB138" s="8">
        <v>1411.4339999999997</v>
      </c>
      <c r="CC138" s="8">
        <v>1661.116</v>
      </c>
      <c r="CD138" s="8">
        <v>2.622258702791461</v>
      </c>
      <c r="CE138" s="8">
        <v>2.8874898990630729</v>
      </c>
      <c r="CF138" s="8">
        <v>3.3972859634104697</v>
      </c>
      <c r="CG138" s="8">
        <v>3.3972859634104697</v>
      </c>
      <c r="CH138" s="8">
        <v>302.26399999999995</v>
      </c>
      <c r="CI138" s="8">
        <f t="shared" si="37"/>
        <v>1685.2679999999998</v>
      </c>
      <c r="CJ138">
        <v>245.87199999999999</v>
      </c>
      <c r="CK138">
        <v>501.39600000000002</v>
      </c>
      <c r="CL138">
        <v>1140.7139999999997</v>
      </c>
      <c r="CM138">
        <v>2130.2979999999998</v>
      </c>
      <c r="CN138">
        <f t="shared" si="29"/>
        <v>3462.02</v>
      </c>
      <c r="CO138" s="8">
        <v>2.2011674869398759</v>
      </c>
      <c r="CP138" s="8">
        <v>1.7883840004912408</v>
      </c>
      <c r="CQ138" s="8">
        <v>1.961720196816771</v>
      </c>
      <c r="CR138" s="48">
        <v>30.882222222222222</v>
      </c>
      <c r="CS138" s="7">
        <v>30.123888888888889</v>
      </c>
      <c r="CT138" s="7">
        <v>29.944444444444443</v>
      </c>
      <c r="CU138" s="7">
        <v>-0.32580277777778122</v>
      </c>
      <c r="CV138" s="7">
        <v>-0.60680555555555671</v>
      </c>
      <c r="CW138" s="7">
        <v>-0.63685858585859378</v>
      </c>
    </row>
    <row r="139" spans="1:101">
      <c r="A139" s="40">
        <v>40343</v>
      </c>
      <c r="B139" s="1">
        <f t="shared" si="44"/>
        <v>6</v>
      </c>
      <c r="C139" s="1">
        <f t="shared" si="45"/>
        <v>2010</v>
      </c>
      <c r="D139">
        <v>31.535</v>
      </c>
      <c r="E139">
        <v>31.54</v>
      </c>
      <c r="F139">
        <v>31.51</v>
      </c>
      <c r="G139">
        <v>31.594999999999999</v>
      </c>
      <c r="H139">
        <v>31.6</v>
      </c>
      <c r="I139">
        <v>31.72</v>
      </c>
      <c r="J139">
        <v>31.91</v>
      </c>
      <c r="K139">
        <v>31.96</v>
      </c>
      <c r="L139">
        <v>31.795000000000002</v>
      </c>
      <c r="M139">
        <v>31.61</v>
      </c>
      <c r="N139">
        <v>31.414999999999999</v>
      </c>
      <c r="O139">
        <v>31.22</v>
      </c>
      <c r="P139">
        <v>31.065000000000001</v>
      </c>
      <c r="Q139" s="7">
        <f t="shared" si="46"/>
        <v>31.703749999999999</v>
      </c>
      <c r="R139" s="7">
        <f t="shared" si="43"/>
        <v>31.677500000000002</v>
      </c>
      <c r="S139" s="7">
        <f t="shared" si="47"/>
        <v>31.693333333333335</v>
      </c>
      <c r="T139" s="7">
        <f t="shared" si="48"/>
        <v>31.712500000000006</v>
      </c>
      <c r="U139" s="7">
        <f t="shared" si="49"/>
        <v>31.575000000000006</v>
      </c>
      <c r="V139" s="7">
        <v>0.14633333333333098</v>
      </c>
      <c r="W139">
        <v>70.282822949690811</v>
      </c>
      <c r="X139" s="54">
        <v>6</v>
      </c>
      <c r="Y139">
        <v>6.224726663149684</v>
      </c>
      <c r="Z139">
        <v>3.0557749073643907</v>
      </c>
      <c r="AA139">
        <v>8.6014404799886552</v>
      </c>
      <c r="AB139">
        <v>5.772019269466071</v>
      </c>
      <c r="AC139">
        <v>3.6216591494689068</v>
      </c>
      <c r="AD139">
        <v>4.3007202399943267</v>
      </c>
      <c r="AE139">
        <v>4.1875433915734233</v>
      </c>
      <c r="AF139">
        <v>6.2247266631496831</v>
      </c>
      <c r="AG139">
        <v>9.0541478736722674</v>
      </c>
      <c r="AH139">
        <v>9.5068552673558813</v>
      </c>
      <c r="AI139">
        <v>5.0929581789406502</v>
      </c>
      <c r="AJ139">
        <v>3.1689517557852938</v>
      </c>
      <c r="AK139">
        <v>1.1317684842090334</v>
      </c>
      <c r="AL139">
        <v>0.33953054526271004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f t="shared" si="40"/>
        <v>1.9775094011928351</v>
      </c>
      <c r="AV139">
        <f t="shared" si="41"/>
        <v>1.4001417685369753</v>
      </c>
      <c r="AW139">
        <f t="shared" si="39"/>
        <v>2.2619131372162338</v>
      </c>
      <c r="AX139">
        <f t="shared" si="38"/>
        <v>1.9127993097284577</v>
      </c>
      <c r="AY139">
        <f t="shared" si="38"/>
        <v>1.5307537638859916</v>
      </c>
      <c r="AZ139">
        <f t="shared" si="38"/>
        <v>1.6678427056638292</v>
      </c>
      <c r="BA139">
        <f t="shared" si="38"/>
        <v>1.6462602501624932</v>
      </c>
      <c r="BB139">
        <f t="shared" si="38"/>
        <v>1.9775094011928351</v>
      </c>
      <c r="BC139">
        <f t="shared" si="38"/>
        <v>2.3079852731065502</v>
      </c>
      <c r="BD139">
        <f t="shared" si="31"/>
        <v>2.3520279267336712</v>
      </c>
      <c r="BE139">
        <f t="shared" si="31"/>
        <v>1.8071337074549547</v>
      </c>
      <c r="BF139">
        <f t="shared" si="31"/>
        <v>1.4276646267005662</v>
      </c>
      <c r="BG139">
        <f t="shared" si="31"/>
        <v>0.75695190951085412</v>
      </c>
      <c r="BH139">
        <f t="shared" si="42"/>
        <v>0.2923192132234641</v>
      </c>
      <c r="BI139">
        <f t="shared" si="42"/>
        <v>0</v>
      </c>
      <c r="BJ139">
        <f t="shared" si="42"/>
        <v>0</v>
      </c>
      <c r="BK139">
        <f t="shared" si="42"/>
        <v>0</v>
      </c>
      <c r="BL139">
        <f t="shared" si="42"/>
        <v>0</v>
      </c>
      <c r="BM139">
        <f t="shared" si="42"/>
        <v>0</v>
      </c>
      <c r="BN139">
        <f t="shared" si="42"/>
        <v>0</v>
      </c>
      <c r="BO139">
        <f t="shared" si="42"/>
        <v>0</v>
      </c>
      <c r="BP139">
        <f t="shared" si="42"/>
        <v>0</v>
      </c>
      <c r="BQ139">
        <f t="shared" si="35"/>
        <v>2.4639349467180311</v>
      </c>
      <c r="BR139">
        <v>3.8246777248737116</v>
      </c>
      <c r="BS139">
        <v>2.932194062716905</v>
      </c>
      <c r="BT139">
        <v>0.904743935253981</v>
      </c>
      <c r="BU139">
        <v>4.1700481102822859</v>
      </c>
      <c r="BV139">
        <v>4.0132228478335197</v>
      </c>
      <c r="BX139">
        <v>283.98400000000004</v>
      </c>
      <c r="BY139" s="8">
        <v>2.3205161290322573</v>
      </c>
      <c r="BZ139" s="8">
        <v>722.38400000000001</v>
      </c>
      <c r="CA139" s="8">
        <v>1142.232</v>
      </c>
      <c r="CB139" s="8">
        <v>1511.02</v>
      </c>
      <c r="CC139" s="8">
        <v>1695.4179999999997</v>
      </c>
      <c r="CD139" s="8">
        <v>2.615561698183166</v>
      </c>
      <c r="CE139" s="8">
        <v>2.5908345412581042</v>
      </c>
      <c r="CF139" s="8">
        <v>3.0583606721918315</v>
      </c>
      <c r="CG139" s="8">
        <v>3.2896089799726482</v>
      </c>
      <c r="CH139" s="8">
        <v>280.17599999999993</v>
      </c>
      <c r="CI139" s="8">
        <f t="shared" si="37"/>
        <v>1965.4439999999997</v>
      </c>
      <c r="CJ139">
        <v>262.89</v>
      </c>
      <c r="CK139">
        <v>676.91000000000008</v>
      </c>
      <c r="CL139">
        <v>1030.732</v>
      </c>
      <c r="CM139">
        <v>2044.6999999999998</v>
      </c>
      <c r="CN139">
        <f t="shared" si="29"/>
        <v>3330.9560000000001</v>
      </c>
      <c r="CO139" s="8">
        <v>1.6242016980540539</v>
      </c>
      <c r="CP139" s="8">
        <v>2.2011674869398759</v>
      </c>
      <c r="CQ139" s="8">
        <v>1.7883840004912408</v>
      </c>
      <c r="CR139" s="48">
        <v>31.144444444444446</v>
      </c>
      <c r="CS139" s="7">
        <v>30.882222222222222</v>
      </c>
      <c r="CT139" s="7">
        <v>30.123888888888889</v>
      </c>
      <c r="CU139" s="7">
        <v>-0.36522222222222922</v>
      </c>
      <c r="CV139" s="7">
        <v>-0.32580277777778122</v>
      </c>
      <c r="CW139" s="7">
        <v>-0.60680555555555671</v>
      </c>
    </row>
    <row r="140" spans="1:101">
      <c r="A140" s="44">
        <v>40373</v>
      </c>
      <c r="B140" s="1">
        <f t="shared" si="44"/>
        <v>7</v>
      </c>
      <c r="C140" s="1">
        <f t="shared" si="45"/>
        <v>2010</v>
      </c>
      <c r="D140">
        <v>30.815000000000001</v>
      </c>
      <c r="E140">
        <v>31.024999999999999</v>
      </c>
      <c r="F140">
        <v>31.12</v>
      </c>
      <c r="G140">
        <v>31.094999999999999</v>
      </c>
      <c r="H140">
        <v>31.215</v>
      </c>
      <c r="I140">
        <v>31.34</v>
      </c>
      <c r="J140">
        <v>31.344999999999999</v>
      </c>
      <c r="K140">
        <v>31.844999999999999</v>
      </c>
      <c r="L140">
        <v>31.82</v>
      </c>
      <c r="M140">
        <v>31.684999999999999</v>
      </c>
      <c r="N140">
        <v>31.43</v>
      </c>
      <c r="O140">
        <v>31.324999999999999</v>
      </c>
      <c r="P140">
        <v>31.184999999999999</v>
      </c>
      <c r="Q140" s="7">
        <f t="shared" si="46"/>
        <v>31.350624999999997</v>
      </c>
      <c r="R140" s="7">
        <f t="shared" si="43"/>
        <v>31.330500000000001</v>
      </c>
      <c r="S140" s="7">
        <f t="shared" si="47"/>
        <v>31.387777777777771</v>
      </c>
      <c r="T140" s="7">
        <f t="shared" si="48"/>
        <v>31.433125</v>
      </c>
      <c r="U140" s="7">
        <f t="shared" si="49"/>
        <v>31.326538461538462</v>
      </c>
      <c r="V140" s="7">
        <v>-6.4321637426914435E-2</v>
      </c>
      <c r="W140">
        <v>46.628861602693426</v>
      </c>
      <c r="X140" s="54">
        <v>6</v>
      </c>
      <c r="Y140">
        <v>10.751800599985819</v>
      </c>
      <c r="Z140">
        <v>3.5084823010480033</v>
      </c>
      <c r="AA140">
        <v>3.2821286042061972</v>
      </c>
      <c r="AB140">
        <v>1.8108295747344536</v>
      </c>
      <c r="AC140">
        <v>1.3581221810508404</v>
      </c>
      <c r="AD140">
        <v>1.6976527263135501</v>
      </c>
      <c r="AE140">
        <v>2.0371832715762603</v>
      </c>
      <c r="AF140">
        <v>4.8666044820988441</v>
      </c>
      <c r="AG140">
        <v>4.6402507852570372</v>
      </c>
      <c r="AH140">
        <v>4.9797813305197476</v>
      </c>
      <c r="AI140">
        <v>4.8666044820988432</v>
      </c>
      <c r="AJ140">
        <v>1.4712990294717436</v>
      </c>
      <c r="AK140">
        <v>1.0185916357881302</v>
      </c>
      <c r="AL140">
        <v>0.2263536968418067</v>
      </c>
      <c r="AM140">
        <v>0</v>
      </c>
      <c r="AN140">
        <v>0.11317684842090335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f t="shared" si="40"/>
        <v>2.4640064714017123</v>
      </c>
      <c r="AV140">
        <f t="shared" si="41"/>
        <v>1.5059605782648584</v>
      </c>
      <c r="AW140">
        <f t="shared" si="39"/>
        <v>1.4544502233937888</v>
      </c>
      <c r="AX140">
        <f t="shared" si="38"/>
        <v>1.033479662101547</v>
      </c>
      <c r="AY140">
        <f t="shared" si="38"/>
        <v>0.85786561631598957</v>
      </c>
      <c r="AZ140">
        <f t="shared" si="38"/>
        <v>0.99238203427256433</v>
      </c>
      <c r="BA140">
        <f t="shared" si="38"/>
        <v>1.1109305304977921</v>
      </c>
      <c r="BB140">
        <f t="shared" si="38"/>
        <v>1.7692760136775774</v>
      </c>
      <c r="BC140">
        <f t="shared" si="38"/>
        <v>1.7299285299925136</v>
      </c>
      <c r="BD140">
        <f t="shared" si="31"/>
        <v>1.7883840004912408</v>
      </c>
      <c r="BE140">
        <f t="shared" si="31"/>
        <v>1.7692760136775771</v>
      </c>
      <c r="BF140">
        <f t="shared" si="31"/>
        <v>0.904743935253981</v>
      </c>
      <c r="BG140">
        <f t="shared" si="31"/>
        <v>0.70240005824331042</v>
      </c>
      <c r="BH140">
        <f t="shared" si="42"/>
        <v>0.20404529251520054</v>
      </c>
      <c r="BI140">
        <f t="shared" si="42"/>
        <v>0</v>
      </c>
      <c r="BJ140">
        <f t="shared" si="42"/>
        <v>0.10721795313111006</v>
      </c>
      <c r="BK140">
        <f t="shared" si="42"/>
        <v>0</v>
      </c>
      <c r="BL140">
        <f t="shared" si="42"/>
        <v>0</v>
      </c>
      <c r="BM140">
        <f t="shared" si="42"/>
        <v>0</v>
      </c>
      <c r="BN140">
        <f t="shared" si="42"/>
        <v>0</v>
      </c>
      <c r="BO140">
        <f t="shared" si="42"/>
        <v>0</v>
      </c>
      <c r="BP140">
        <f t="shared" si="42"/>
        <v>0</v>
      </c>
      <c r="BQ140">
        <f t="shared" si="35"/>
        <v>2.2308897788121458</v>
      </c>
      <c r="BR140">
        <v>3.1864044469560344</v>
      </c>
      <c r="BS140">
        <v>2.511036021784951</v>
      </c>
      <c r="BT140">
        <v>0.8086811701761023</v>
      </c>
      <c r="BU140">
        <v>3.5983399625728687</v>
      </c>
      <c r="BV140">
        <v>3.3735190207656744</v>
      </c>
      <c r="BW140">
        <v>27.936111111111106</v>
      </c>
      <c r="BX140">
        <v>270.25400000000008</v>
      </c>
      <c r="BY140" s="8">
        <v>2.2935333333333339</v>
      </c>
      <c r="BZ140" s="8">
        <v>796.30000000000018</v>
      </c>
      <c r="CA140" s="8">
        <v>1271.2680000000003</v>
      </c>
      <c r="CB140" s="8">
        <v>1631.1659999999999</v>
      </c>
      <c r="CC140" s="8">
        <v>1965.6719999999998</v>
      </c>
      <c r="CD140" s="8">
        <v>2.501706142627611</v>
      </c>
      <c r="CE140" s="8">
        <v>2.5854464186527406</v>
      </c>
      <c r="CF140" s="8">
        <v>2.7128965396382254</v>
      </c>
      <c r="CG140" s="8">
        <v>3.1990566484599836</v>
      </c>
      <c r="CH140" s="8">
        <v>273.30199999999996</v>
      </c>
      <c r="CI140" s="8">
        <f t="shared" si="37"/>
        <v>2238.7459999999996</v>
      </c>
      <c r="CJ140">
        <v>267.71600000000001</v>
      </c>
      <c r="CK140">
        <v>776.47799999999984</v>
      </c>
      <c r="CL140">
        <v>1123.6960000000001</v>
      </c>
      <c r="CM140">
        <v>2059.6860000000001</v>
      </c>
      <c r="CN140">
        <f t="shared" si="29"/>
        <v>2869.6919999999996</v>
      </c>
      <c r="CO140" s="8">
        <v>1.9775094011928351</v>
      </c>
      <c r="CP140" s="8">
        <v>1.6242016980540539</v>
      </c>
      <c r="CQ140" s="8">
        <v>2.2011674869398759</v>
      </c>
      <c r="CR140" s="48">
        <v>31.693333333333335</v>
      </c>
      <c r="CS140" s="7">
        <v>31.144444444444446</v>
      </c>
      <c r="CT140" s="7">
        <v>30.882222222222222</v>
      </c>
      <c r="CU140" s="7">
        <v>0.14633333333333098</v>
      </c>
      <c r="CV140" s="7">
        <v>-0.36522222222222922</v>
      </c>
      <c r="CW140" s="7">
        <v>-0.32580277777778122</v>
      </c>
    </row>
    <row r="141" spans="1:101">
      <c r="A141" s="44">
        <v>40406</v>
      </c>
      <c r="B141" s="1">
        <f t="shared" si="44"/>
        <v>8</v>
      </c>
      <c r="C141" s="1">
        <f t="shared" si="45"/>
        <v>2010</v>
      </c>
      <c r="D141">
        <v>30.835000000000001</v>
      </c>
      <c r="E141">
        <v>31.065000000000001</v>
      </c>
      <c r="F141">
        <v>31.29</v>
      </c>
      <c r="G141">
        <v>31.395</v>
      </c>
      <c r="H141">
        <v>31.504999999999999</v>
      </c>
      <c r="I141">
        <v>31.645</v>
      </c>
      <c r="J141">
        <v>31.71</v>
      </c>
      <c r="K141">
        <v>31.835000000000001</v>
      </c>
      <c r="L141">
        <v>31.585000000000001</v>
      </c>
      <c r="M141">
        <v>31.385000000000002</v>
      </c>
      <c r="N141">
        <v>31.245000000000001</v>
      </c>
      <c r="O141">
        <v>31.1</v>
      </c>
      <c r="P141">
        <v>30.975000000000001</v>
      </c>
      <c r="Q141" s="7">
        <f t="shared" si="46"/>
        <v>31.503750000000004</v>
      </c>
      <c r="R141" s="7">
        <f t="shared" si="43"/>
        <v>31.425000000000001</v>
      </c>
      <c r="S141" s="7">
        <f t="shared" si="47"/>
        <v>31.490555555555559</v>
      </c>
      <c r="T141" s="7">
        <f t="shared" si="48"/>
        <v>31.543749999999999</v>
      </c>
      <c r="U141" s="7">
        <f t="shared" si="49"/>
        <v>31.351538461538464</v>
      </c>
      <c r="V141" s="7">
        <v>0.22391666666667476</v>
      </c>
      <c r="W141">
        <v>53.872179909907935</v>
      </c>
      <c r="X141" s="54">
        <v>6</v>
      </c>
      <c r="Y141">
        <v>10.185916357881302</v>
      </c>
      <c r="Z141">
        <v>1.3581221810508401</v>
      </c>
      <c r="AA141">
        <v>4.8666044820988441</v>
      </c>
      <c r="AB141">
        <v>2.9425980589434868</v>
      </c>
      <c r="AC141">
        <v>2.9425980589434872</v>
      </c>
      <c r="AD141">
        <v>1.9240064231553569</v>
      </c>
      <c r="AE141">
        <v>3.3953054526271007</v>
      </c>
      <c r="AF141">
        <v>4.1875433915734233</v>
      </c>
      <c r="AG141">
        <v>6.2247266631496849</v>
      </c>
      <c r="AH141">
        <v>5.8851961178869736</v>
      </c>
      <c r="AI141">
        <v>4.5270739368361337</v>
      </c>
      <c r="AJ141">
        <v>4.1875433915734241</v>
      </c>
      <c r="AK141">
        <v>0.79223793894632344</v>
      </c>
      <c r="AL141">
        <v>0.33953054526271004</v>
      </c>
      <c r="AM141">
        <v>0</v>
      </c>
      <c r="AN141">
        <v>0.11317684842090335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f t="shared" si="40"/>
        <v>2.4146555189783867</v>
      </c>
      <c r="AV141">
        <f t="shared" si="41"/>
        <v>0.85786561631598945</v>
      </c>
      <c r="AW141">
        <f t="shared" si="39"/>
        <v>1.7692760136775774</v>
      </c>
      <c r="AX141">
        <f t="shared" si="38"/>
        <v>1.3718399118205689</v>
      </c>
      <c r="AY141">
        <f t="shared" si="38"/>
        <v>1.3718399118205689</v>
      </c>
      <c r="AZ141">
        <f t="shared" si="38"/>
        <v>1.0729547385866778</v>
      </c>
      <c r="BA141">
        <f t="shared" si="38"/>
        <v>1.4805370287510446</v>
      </c>
      <c r="BB141">
        <f t="shared" si="38"/>
        <v>1.6462602501624932</v>
      </c>
      <c r="BC141">
        <f t="shared" si="38"/>
        <v>1.9775094011928354</v>
      </c>
      <c r="BD141">
        <f t="shared" si="31"/>
        <v>1.9293736165805944</v>
      </c>
      <c r="BE141">
        <f t="shared" si="31"/>
        <v>1.7096585501519395</v>
      </c>
      <c r="BF141">
        <f t="shared" si="31"/>
        <v>1.6462602501624934</v>
      </c>
      <c r="BG141">
        <f t="shared" si="31"/>
        <v>0.58346508416833121</v>
      </c>
      <c r="BH141">
        <f t="shared" si="42"/>
        <v>0.2923192132234641</v>
      </c>
      <c r="BI141">
        <f t="shared" si="42"/>
        <v>0</v>
      </c>
      <c r="BJ141">
        <f t="shared" si="42"/>
        <v>0.10721795313111006</v>
      </c>
      <c r="BK141">
        <f t="shared" si="42"/>
        <v>0</v>
      </c>
      <c r="BL141">
        <f t="shared" si="42"/>
        <v>0</v>
      </c>
      <c r="BM141">
        <f t="shared" si="42"/>
        <v>0</v>
      </c>
      <c r="BN141">
        <f t="shared" si="42"/>
        <v>0</v>
      </c>
      <c r="BO141">
        <f t="shared" si="42"/>
        <v>0</v>
      </c>
      <c r="BP141">
        <f t="shared" si="42"/>
        <v>0</v>
      </c>
      <c r="BQ141">
        <f t="shared" si="35"/>
        <v>2.2883271003045986</v>
      </c>
      <c r="BR141">
        <v>3.3618154855197244</v>
      </c>
      <c r="BS141">
        <v>2.7472589556132521</v>
      </c>
      <c r="BT141">
        <v>0.75695190951085412</v>
      </c>
      <c r="BU141">
        <v>3.7894836887565062</v>
      </c>
      <c r="BV141">
        <v>3.547508867410091</v>
      </c>
      <c r="BW141">
        <v>28.203333333333333</v>
      </c>
      <c r="BX141">
        <v>317.50600000000009</v>
      </c>
      <c r="BY141" s="8">
        <v>2.705909090909091</v>
      </c>
      <c r="BZ141" s="8">
        <v>871.74400000000014</v>
      </c>
      <c r="CA141" s="8">
        <v>1365.0160000000003</v>
      </c>
      <c r="CB141" s="8">
        <v>1902.4460000000004</v>
      </c>
      <c r="CC141" s="8">
        <v>2283.1779999999999</v>
      </c>
      <c r="CD141" s="8">
        <v>2.4399861844248938</v>
      </c>
      <c r="CE141" s="8">
        <v>2.5311224436081776</v>
      </c>
      <c r="CF141" s="8">
        <v>2.7383219941836798</v>
      </c>
      <c r="CG141" s="8">
        <v>3.1579610186640754</v>
      </c>
      <c r="CH141" s="8">
        <v>181.34999999999997</v>
      </c>
      <c r="CI141" s="8">
        <f t="shared" si="37"/>
        <v>2420.0959999999995</v>
      </c>
      <c r="CJ141">
        <v>325.37399999999997</v>
      </c>
      <c r="CK141">
        <v>855.98</v>
      </c>
      <c r="CL141">
        <v>1357.3759999999997</v>
      </c>
      <c r="CM141">
        <v>1996.6939999999997</v>
      </c>
      <c r="CN141">
        <f t="shared" si="29"/>
        <v>2986.2779999999993</v>
      </c>
      <c r="CO141" s="8">
        <v>2.4640064714017123</v>
      </c>
      <c r="CP141" s="8">
        <v>1.9775094011928351</v>
      </c>
      <c r="CQ141" s="8">
        <v>1.6242016980540539</v>
      </c>
      <c r="CR141" s="48">
        <v>31.387777777777771</v>
      </c>
      <c r="CS141" s="7">
        <v>31.693333333333335</v>
      </c>
      <c r="CT141" s="7">
        <v>31.144444444444446</v>
      </c>
      <c r="CU141" s="7">
        <v>-6.4321637426914435E-2</v>
      </c>
      <c r="CV141" s="7">
        <v>0.14633333333333098</v>
      </c>
      <c r="CW141" s="7">
        <v>-0.36522222222222922</v>
      </c>
    </row>
    <row r="142" spans="1:101">
      <c r="A142" s="44">
        <v>40435</v>
      </c>
      <c r="B142" s="1">
        <f t="shared" si="44"/>
        <v>9</v>
      </c>
      <c r="C142" s="1">
        <f t="shared" si="45"/>
        <v>2010</v>
      </c>
      <c r="D142">
        <v>31.414999999999999</v>
      </c>
      <c r="E142">
        <v>31.385000000000002</v>
      </c>
      <c r="F142">
        <v>31.545000000000002</v>
      </c>
      <c r="G142">
        <v>31.655000000000001</v>
      </c>
      <c r="H142">
        <v>31.734999999999999</v>
      </c>
      <c r="I142">
        <v>31.81</v>
      </c>
      <c r="J142">
        <v>31.76</v>
      </c>
      <c r="K142">
        <v>31.835000000000001</v>
      </c>
      <c r="L142">
        <v>31.745000000000001</v>
      </c>
      <c r="M142">
        <v>31.555</v>
      </c>
      <c r="N142">
        <v>31.43</v>
      </c>
      <c r="O142">
        <v>31.28</v>
      </c>
      <c r="P142">
        <v>31.065000000000001</v>
      </c>
      <c r="Q142" s="7">
        <f t="shared" si="46"/>
        <v>31.68375</v>
      </c>
      <c r="R142" s="7">
        <f t="shared" si="43"/>
        <v>31.643999999999998</v>
      </c>
      <c r="S142" s="7">
        <f t="shared" si="47"/>
        <v>31.669444444444441</v>
      </c>
      <c r="T142" s="7">
        <f t="shared" si="48"/>
        <v>31.705000000000002</v>
      </c>
      <c r="U142" s="7">
        <f t="shared" si="49"/>
        <v>31.555</v>
      </c>
      <c r="V142" s="7">
        <v>0.2220833333333303</v>
      </c>
      <c r="W142">
        <v>77.299787559804869</v>
      </c>
      <c r="X142" s="54">
        <v>6</v>
      </c>
      <c r="Y142">
        <v>13.468044962087498</v>
      </c>
      <c r="Z142">
        <v>5.772019269466071</v>
      </c>
      <c r="AA142">
        <v>8.2619099347259439</v>
      </c>
      <c r="AB142">
        <v>5.9983729663078771</v>
      </c>
      <c r="AC142">
        <v>4.4138970884152311</v>
      </c>
      <c r="AD142">
        <v>3.8480128463107137</v>
      </c>
      <c r="AE142">
        <v>3.3953054526271007</v>
      </c>
      <c r="AF142">
        <v>5.2061350273615545</v>
      </c>
      <c r="AG142">
        <v>6.1115498147287814</v>
      </c>
      <c r="AH142">
        <v>6.5642572084123945</v>
      </c>
      <c r="AI142">
        <v>7.9223793894632344</v>
      </c>
      <c r="AJ142">
        <v>3.5084823010480037</v>
      </c>
      <c r="AK142">
        <v>1.8108295747344536</v>
      </c>
      <c r="AL142">
        <v>0.79223793894632344</v>
      </c>
      <c r="AM142">
        <v>0.11317684842090335</v>
      </c>
      <c r="AN142">
        <v>0.11317684842090335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f t="shared" si="40"/>
        <v>2.6719424217769978</v>
      </c>
      <c r="AV142">
        <f t="shared" si="41"/>
        <v>1.9127993097284577</v>
      </c>
      <c r="AW142">
        <f t="shared" si="39"/>
        <v>2.2259102838400366</v>
      </c>
      <c r="AX142">
        <f t="shared" si="38"/>
        <v>1.9456776886538987</v>
      </c>
      <c r="AY142">
        <f t="shared" si="38"/>
        <v>1.6889691825916524</v>
      </c>
      <c r="AZ142">
        <f t="shared" si="38"/>
        <v>1.578568898580069</v>
      </c>
      <c r="BA142">
        <f t="shared" si="38"/>
        <v>1.4805370287510446</v>
      </c>
      <c r="BB142">
        <f t="shared" si="38"/>
        <v>1.8255383233405043</v>
      </c>
      <c r="BC142">
        <f t="shared" si="38"/>
        <v>1.9617201968167712</v>
      </c>
      <c r="BD142">
        <f t="shared" si="31"/>
        <v>2.0234341545031649</v>
      </c>
      <c r="BE142">
        <f t="shared" si="31"/>
        <v>2.1885626587187486</v>
      </c>
      <c r="BF142">
        <f t="shared" si="31"/>
        <v>1.5059605782648584</v>
      </c>
      <c r="BG142">
        <f t="shared" si="31"/>
        <v>1.033479662101547</v>
      </c>
      <c r="BH142">
        <f t="shared" si="42"/>
        <v>0.58346508416833121</v>
      </c>
      <c r="BI142">
        <f t="shared" si="42"/>
        <v>0.10721795313111006</v>
      </c>
      <c r="BJ142">
        <f t="shared" si="42"/>
        <v>0.10721795313111006</v>
      </c>
      <c r="BK142">
        <f t="shared" si="42"/>
        <v>0</v>
      </c>
      <c r="BL142">
        <f t="shared" si="42"/>
        <v>0</v>
      </c>
      <c r="BM142">
        <f t="shared" si="42"/>
        <v>0</v>
      </c>
      <c r="BN142">
        <f t="shared" si="42"/>
        <v>0</v>
      </c>
      <c r="BO142">
        <f t="shared" si="42"/>
        <v>0</v>
      </c>
      <c r="BP142">
        <f t="shared" si="42"/>
        <v>0</v>
      </c>
      <c r="BQ142">
        <f t="shared" si="35"/>
        <v>2.5667836575786742</v>
      </c>
      <c r="BR142">
        <v>3.7843533114301682</v>
      </c>
      <c r="BS142">
        <v>2.9441820461053174</v>
      </c>
      <c r="BT142">
        <v>1.2817855697754603</v>
      </c>
      <c r="BU142">
        <v>4.1559592956550624</v>
      </c>
      <c r="BV142">
        <v>3.9233873778028201</v>
      </c>
      <c r="BW142">
        <v>28.647222222222222</v>
      </c>
      <c r="BX142">
        <v>133.84</v>
      </c>
      <c r="BY142" s="8">
        <v>2.4431379310344834</v>
      </c>
      <c r="BZ142" s="8">
        <v>721.60000000000025</v>
      </c>
      <c r="CA142" s="8">
        <v>1443.9840000000002</v>
      </c>
      <c r="CB142" s="8">
        <v>1863.8320000000001</v>
      </c>
      <c r="CC142" s="8">
        <v>2232.6200000000003</v>
      </c>
      <c r="CD142" s="8">
        <v>2.4808601184256358</v>
      </c>
      <c r="CE142" s="8">
        <v>2.5482109083044011</v>
      </c>
      <c r="CF142" s="8">
        <v>2.5541764003139482</v>
      </c>
      <c r="CG142" s="8">
        <v>2.9139855337502829</v>
      </c>
      <c r="CH142" s="8">
        <v>194.55600000000001</v>
      </c>
      <c r="CI142" s="8">
        <f t="shared" si="37"/>
        <v>2436.3519999999999</v>
      </c>
      <c r="CJ142">
        <v>303.53000000000003</v>
      </c>
      <c r="CK142">
        <v>896.62000000000012</v>
      </c>
      <c r="CL142">
        <v>1573.5300000000002</v>
      </c>
      <c r="CM142">
        <v>1927.3519999999999</v>
      </c>
      <c r="CN142">
        <f t="shared" si="29"/>
        <v>2941.3199999999997</v>
      </c>
      <c r="CO142" s="8">
        <v>2.4146555189783867</v>
      </c>
      <c r="CP142" s="8">
        <v>2.4640064714017123</v>
      </c>
      <c r="CQ142" s="8">
        <v>1.9775094011928351</v>
      </c>
      <c r="CR142" s="48">
        <v>31.490555555555559</v>
      </c>
      <c r="CS142" s="7">
        <v>31.387777777777771</v>
      </c>
      <c r="CT142" s="7">
        <v>31.693333333333335</v>
      </c>
      <c r="CU142" s="7">
        <v>0.22391666666667476</v>
      </c>
      <c r="CV142" s="7">
        <v>-6.4321637426914435E-2</v>
      </c>
      <c r="CW142" s="7">
        <v>0.14633333333333098</v>
      </c>
    </row>
    <row r="143" spans="1:101">
      <c r="A143" s="44">
        <v>40465</v>
      </c>
      <c r="B143" s="1">
        <f t="shared" si="44"/>
        <v>10</v>
      </c>
      <c r="C143" s="1">
        <f t="shared" si="45"/>
        <v>2010</v>
      </c>
      <c r="D143">
        <v>31.395</v>
      </c>
      <c r="E143">
        <v>31.454999999999998</v>
      </c>
      <c r="F143">
        <v>31.495000000000001</v>
      </c>
      <c r="G143">
        <v>31.614999999999998</v>
      </c>
      <c r="H143">
        <v>31.79</v>
      </c>
      <c r="I143">
        <v>31.965</v>
      </c>
      <c r="J143">
        <v>32.049999999999997</v>
      </c>
      <c r="K143">
        <v>32.04</v>
      </c>
      <c r="L143">
        <v>31.88</v>
      </c>
      <c r="M143">
        <v>31.725000000000001</v>
      </c>
      <c r="N143">
        <v>31.57</v>
      </c>
      <c r="O143">
        <v>31.414999999999999</v>
      </c>
      <c r="P143">
        <v>30.91</v>
      </c>
      <c r="Q143" s="7">
        <f t="shared" si="46"/>
        <v>31.786249999999999</v>
      </c>
      <c r="R143" s="7">
        <f t="shared" si="43"/>
        <v>31.741000000000003</v>
      </c>
      <c r="S143" s="7">
        <f t="shared" si="47"/>
        <v>31.779444444444444</v>
      </c>
      <c r="T143" s="7">
        <f t="shared" si="48"/>
        <v>31.82</v>
      </c>
      <c r="U143" s="7">
        <f t="shared" si="49"/>
        <v>31.63884615384616</v>
      </c>
      <c r="V143" s="7">
        <v>0.36</v>
      </c>
      <c r="W143">
        <v>62.926327793926077</v>
      </c>
      <c r="X143" s="54">
        <v>6</v>
      </c>
      <c r="Y143">
        <v>6.903787753675104</v>
      </c>
      <c r="Z143">
        <v>4.4138970884152311</v>
      </c>
      <c r="AA143">
        <v>5.5456655726242641</v>
      </c>
      <c r="AB143">
        <v>4.4138970884152302</v>
      </c>
      <c r="AC143">
        <v>4.3007202399943276</v>
      </c>
      <c r="AD143">
        <v>2.1503601199971634</v>
      </c>
      <c r="AE143">
        <v>3.3953054526271007</v>
      </c>
      <c r="AF143">
        <v>4.0743665431525216</v>
      </c>
      <c r="AG143">
        <v>5.4324887242033606</v>
      </c>
      <c r="AH143">
        <v>7.6960256926214283</v>
      </c>
      <c r="AI143">
        <v>6.2247266631496831</v>
      </c>
      <c r="AJ143">
        <v>5.5456655726242641</v>
      </c>
      <c r="AK143">
        <v>2.2635369684180668</v>
      </c>
      <c r="AL143">
        <v>0.56588424210451671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f t="shared" si="40"/>
        <v>2.0673421070580824</v>
      </c>
      <c r="AV143">
        <f t="shared" si="41"/>
        <v>1.6889691825916524</v>
      </c>
      <c r="AW143">
        <f t="shared" si="39"/>
        <v>1.8788030859600191</v>
      </c>
      <c r="AX143">
        <f t="shared" si="38"/>
        <v>1.6889691825916522</v>
      </c>
      <c r="AY143">
        <f t="shared" si="38"/>
        <v>1.6678427056638294</v>
      </c>
      <c r="AZ143">
        <f t="shared" si="38"/>
        <v>1.1475167701116964</v>
      </c>
      <c r="BA143">
        <f t="shared" si="38"/>
        <v>1.4805370287510446</v>
      </c>
      <c r="BB143">
        <f t="shared" si="38"/>
        <v>1.6242016980540539</v>
      </c>
      <c r="BC143">
        <f t="shared" si="38"/>
        <v>1.8613615122306573</v>
      </c>
      <c r="BD143">
        <f t="shared" si="31"/>
        <v>2.1628661043478266</v>
      </c>
      <c r="BE143">
        <f t="shared" si="31"/>
        <v>1.9775094011928351</v>
      </c>
      <c r="BF143">
        <f t="shared" si="31"/>
        <v>1.8788030859600191</v>
      </c>
      <c r="BG143">
        <f t="shared" si="31"/>
        <v>1.1828115668727222</v>
      </c>
      <c r="BH143">
        <f t="shared" si="42"/>
        <v>0.44845067536294375</v>
      </c>
      <c r="BI143">
        <f t="shared" si="42"/>
        <v>0</v>
      </c>
      <c r="BJ143">
        <f t="shared" si="42"/>
        <v>0</v>
      </c>
      <c r="BK143">
        <f t="shared" si="42"/>
        <v>0</v>
      </c>
      <c r="BL143">
        <f t="shared" si="42"/>
        <v>0</v>
      </c>
      <c r="BM143">
        <f t="shared" si="42"/>
        <v>0</v>
      </c>
      <c r="BN143">
        <f t="shared" si="42"/>
        <v>0</v>
      </c>
      <c r="BO143">
        <f t="shared" si="42"/>
        <v>0</v>
      </c>
      <c r="BP143">
        <f t="shared" si="42"/>
        <v>0</v>
      </c>
      <c r="BQ143">
        <f t="shared" si="35"/>
        <v>2.4104922362992425</v>
      </c>
      <c r="BR143">
        <v>3.5475088674100914</v>
      </c>
      <c r="BS143">
        <v>3.0187853930754036</v>
      </c>
      <c r="BT143">
        <v>1.3427136718047878</v>
      </c>
      <c r="BU143">
        <v>4.0334731884504524</v>
      </c>
      <c r="BV143">
        <v>3.7476842215182322</v>
      </c>
      <c r="BW143">
        <v>28.66277777777778</v>
      </c>
      <c r="BX143">
        <v>187.458</v>
      </c>
      <c r="BY143" s="8">
        <v>2.1833870967741937</v>
      </c>
      <c r="BZ143" s="8">
        <v>638.80400000000009</v>
      </c>
      <c r="CA143" s="8">
        <v>1435.1040000000003</v>
      </c>
      <c r="CB143" s="8">
        <v>1910.0720000000003</v>
      </c>
      <c r="CC143" s="8">
        <v>2269.9700000000003</v>
      </c>
      <c r="CD143" s="8">
        <v>2.4441447062392561</v>
      </c>
      <c r="CE143" s="8">
        <v>2.4729254244334333</v>
      </c>
      <c r="CF143" s="8">
        <v>2.5383458478482455</v>
      </c>
      <c r="CG143" s="8">
        <v>2.6457085812884835</v>
      </c>
      <c r="CH143" s="8">
        <v>277.61799999999999</v>
      </c>
      <c r="CI143" s="8">
        <f t="shared" si="37"/>
        <v>2659.3539999999998</v>
      </c>
      <c r="CJ143">
        <v>266.44600000000003</v>
      </c>
      <c r="CK143">
        <v>895.34999999999991</v>
      </c>
      <c r="CL143">
        <v>1671.828</v>
      </c>
      <c r="CM143">
        <v>2019.0459999999998</v>
      </c>
      <c r="CN143">
        <f t="shared" si="29"/>
        <v>2955.0359999999996</v>
      </c>
      <c r="CO143" s="8">
        <v>2.6719424217769978</v>
      </c>
      <c r="CP143" s="8">
        <v>2.4146555189783867</v>
      </c>
      <c r="CQ143" s="8">
        <v>2.4640064714017123</v>
      </c>
      <c r="CR143" s="48">
        <v>31.669444444444441</v>
      </c>
      <c r="CS143" s="7">
        <v>31.490555555555559</v>
      </c>
      <c r="CT143" s="7">
        <v>31.387777777777771</v>
      </c>
      <c r="CU143" s="7">
        <v>0.2220833333333303</v>
      </c>
      <c r="CV143" s="7">
        <v>0.22391666666667476</v>
      </c>
      <c r="CW143" s="7">
        <v>-6.4321637426914435E-2</v>
      </c>
    </row>
    <row r="144" spans="1:101">
      <c r="A144" s="44">
        <v>40497</v>
      </c>
      <c r="B144" s="1">
        <f t="shared" si="44"/>
        <v>11</v>
      </c>
      <c r="C144" s="1">
        <f t="shared" si="45"/>
        <v>2010</v>
      </c>
      <c r="D144">
        <v>31.14</v>
      </c>
      <c r="E144">
        <v>31.145</v>
      </c>
      <c r="F144">
        <v>31.12</v>
      </c>
      <c r="G144">
        <v>31.11</v>
      </c>
      <c r="H144">
        <v>31.265000000000001</v>
      </c>
      <c r="I144">
        <v>31.63</v>
      </c>
      <c r="J144">
        <v>31.92</v>
      </c>
      <c r="K144">
        <v>31.97</v>
      </c>
      <c r="L144">
        <v>31.88</v>
      </c>
      <c r="M144">
        <v>31.7</v>
      </c>
      <c r="N144">
        <v>31.495000000000001</v>
      </c>
      <c r="O144">
        <v>31.375</v>
      </c>
      <c r="P144">
        <v>30.74</v>
      </c>
      <c r="Q144" s="7">
        <f t="shared" si="46"/>
        <v>31.504999999999999</v>
      </c>
      <c r="R144" s="7">
        <f t="shared" si="43"/>
        <v>31.488</v>
      </c>
      <c r="S144" s="7">
        <f t="shared" si="47"/>
        <v>31.526666666666667</v>
      </c>
      <c r="T144" s="7">
        <f t="shared" si="48"/>
        <v>31.574375</v>
      </c>
      <c r="U144" s="7">
        <f t="shared" si="49"/>
        <v>31.422307692307694</v>
      </c>
      <c r="V144" s="7">
        <v>-2.4722222222223422E-2</v>
      </c>
      <c r="W144">
        <v>54.664417849759523</v>
      </c>
      <c r="X144" s="54">
        <v>6</v>
      </c>
      <c r="Y144">
        <v>7.0169646020960075</v>
      </c>
      <c r="Z144">
        <v>1.8108295747344534</v>
      </c>
      <c r="AA144">
        <v>2.2635369684180668</v>
      </c>
      <c r="AB144">
        <v>3.2821286042061972</v>
      </c>
      <c r="AC144">
        <v>1.9240064231553569</v>
      </c>
      <c r="AD144">
        <v>1.8108295747344536</v>
      </c>
      <c r="AE144">
        <v>2.9425980589434872</v>
      </c>
      <c r="AF144">
        <v>3.8480128463107137</v>
      </c>
      <c r="AG144">
        <v>5.4324887242033606</v>
      </c>
      <c r="AH144">
        <v>8.1487330863050413</v>
      </c>
      <c r="AI144">
        <v>5.8851961178869736</v>
      </c>
      <c r="AJ144">
        <v>4.8666044820988441</v>
      </c>
      <c r="AK144">
        <v>4.4138970884152311</v>
      </c>
      <c r="AL144">
        <v>0.79223793894632344</v>
      </c>
      <c r="AM144">
        <v>0.11317684842090335</v>
      </c>
      <c r="AN144">
        <v>0.11317684842090335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f t="shared" si="40"/>
        <v>2.0815598716956978</v>
      </c>
      <c r="AV144">
        <f t="shared" si="41"/>
        <v>1.033479662101547</v>
      </c>
      <c r="AW144">
        <f t="shared" si="39"/>
        <v>1.1828115668727222</v>
      </c>
      <c r="AX144">
        <f t="shared" si="38"/>
        <v>1.4544502233937888</v>
      </c>
      <c r="AY144">
        <f t="shared" si="38"/>
        <v>1.0729547385866778</v>
      </c>
      <c r="AZ144">
        <f t="shared" si="38"/>
        <v>1.033479662101547</v>
      </c>
      <c r="BA144">
        <f t="shared" si="38"/>
        <v>1.3718399118205689</v>
      </c>
      <c r="BB144">
        <f t="shared" si="38"/>
        <v>1.578568898580069</v>
      </c>
      <c r="BC144">
        <f t="shared" si="38"/>
        <v>1.8613615122306573</v>
      </c>
      <c r="BD144">
        <f t="shared" si="31"/>
        <v>2.2136154091877778</v>
      </c>
      <c r="BE144">
        <f t="shared" si="31"/>
        <v>1.9293736165805944</v>
      </c>
      <c r="BF144">
        <f t="shared" si="31"/>
        <v>1.7692760136775774</v>
      </c>
      <c r="BG144">
        <f t="shared" si="31"/>
        <v>1.6889691825916524</v>
      </c>
      <c r="BH144">
        <f t="shared" si="42"/>
        <v>0.58346508416833121</v>
      </c>
      <c r="BI144">
        <f t="shared" si="42"/>
        <v>0.10721795313111006</v>
      </c>
      <c r="BJ144">
        <f t="shared" si="42"/>
        <v>0.10721795313111006</v>
      </c>
      <c r="BK144">
        <f t="shared" si="42"/>
        <v>0</v>
      </c>
      <c r="BL144">
        <f t="shared" si="42"/>
        <v>0</v>
      </c>
      <c r="BM144">
        <f t="shared" si="42"/>
        <v>0</v>
      </c>
      <c r="BN144">
        <f t="shared" si="42"/>
        <v>0</v>
      </c>
      <c r="BO144">
        <f t="shared" si="42"/>
        <v>0</v>
      </c>
      <c r="BP144">
        <f t="shared" si="42"/>
        <v>0</v>
      </c>
      <c r="BQ144">
        <f t="shared" si="35"/>
        <v>2.181404059711876</v>
      </c>
      <c r="BR144">
        <v>3.1910700331234056</v>
      </c>
      <c r="BS144">
        <v>2.9907465497774157</v>
      </c>
      <c r="BT144">
        <v>1.8255383233405043</v>
      </c>
      <c r="BU144">
        <v>3.8634389125622204</v>
      </c>
      <c r="BV144">
        <v>3.4801060268686732</v>
      </c>
      <c r="BW144">
        <v>28.465555555555554</v>
      </c>
      <c r="BX144">
        <v>221.73599999999996</v>
      </c>
      <c r="BY144" s="8">
        <v>2.4118125000000008</v>
      </c>
      <c r="BZ144" s="8">
        <v>543.03399999999999</v>
      </c>
      <c r="CA144" s="8">
        <v>1414.778</v>
      </c>
      <c r="CB144" s="8">
        <v>1908.0500000000002</v>
      </c>
      <c r="CC144" s="8">
        <v>2445.48</v>
      </c>
      <c r="CD144" s="8">
        <v>2.3461125092695592</v>
      </c>
      <c r="CE144" s="8">
        <v>2.3930493468472265</v>
      </c>
      <c r="CF144" s="8">
        <v>2.4694524654953045</v>
      </c>
      <c r="CG144" s="8">
        <v>2.6402696229551492</v>
      </c>
      <c r="CH144" s="8">
        <v>179.56800000000004</v>
      </c>
      <c r="CI144" s="8">
        <f t="shared" si="37"/>
        <v>2443.4479999999999</v>
      </c>
      <c r="CJ144">
        <v>277.87600000000003</v>
      </c>
      <c r="CK144">
        <v>847.85200000000009</v>
      </c>
      <c r="CL144">
        <v>1703.8319999999999</v>
      </c>
      <c r="CM144">
        <v>2205.2280000000001</v>
      </c>
      <c r="CN144">
        <f t="shared" si="29"/>
        <v>2844.5459999999998</v>
      </c>
      <c r="CO144" s="8">
        <v>2.0673421070580824</v>
      </c>
      <c r="CP144" s="8">
        <v>2.6719424217769978</v>
      </c>
      <c r="CQ144" s="8">
        <v>2.4146555189783867</v>
      </c>
      <c r="CR144" s="48">
        <v>31.779444444444444</v>
      </c>
      <c r="CS144" s="7">
        <v>31.669444444444441</v>
      </c>
      <c r="CT144" s="7">
        <v>31.490555555555559</v>
      </c>
      <c r="CU144" s="7">
        <v>0.36</v>
      </c>
      <c r="CV144" s="7">
        <v>0.2220833333333303</v>
      </c>
      <c r="CW144" s="7">
        <v>0.22391666666667476</v>
      </c>
    </row>
    <row r="145" spans="1:101">
      <c r="A145" s="44">
        <v>40525</v>
      </c>
      <c r="B145" s="1">
        <f t="shared" si="44"/>
        <v>12</v>
      </c>
      <c r="C145" s="1">
        <f t="shared" si="45"/>
        <v>2010</v>
      </c>
      <c r="D145">
        <v>30.71</v>
      </c>
      <c r="E145">
        <v>30.684999999999999</v>
      </c>
      <c r="F145">
        <v>30.635000000000002</v>
      </c>
      <c r="G145">
        <v>30.704999999999998</v>
      </c>
      <c r="H145">
        <v>30.83</v>
      </c>
      <c r="I145">
        <v>31.085000000000001</v>
      </c>
      <c r="J145">
        <v>31.25</v>
      </c>
      <c r="K145">
        <v>31.24</v>
      </c>
      <c r="L145">
        <v>31.164999999999999</v>
      </c>
      <c r="M145">
        <v>31.1</v>
      </c>
      <c r="N145">
        <v>30.925000000000001</v>
      </c>
      <c r="O145">
        <v>30.74</v>
      </c>
      <c r="P145">
        <v>30.445</v>
      </c>
      <c r="Q145" s="7">
        <f t="shared" si="46"/>
        <v>30.949375</v>
      </c>
      <c r="R145" s="7">
        <f t="shared" si="43"/>
        <v>30.940500000000004</v>
      </c>
      <c r="S145" s="7">
        <f t="shared" si="47"/>
        <v>30.966111111111111</v>
      </c>
      <c r="T145" s="7">
        <f t="shared" si="48"/>
        <v>31.001249999999999</v>
      </c>
      <c r="U145" s="7">
        <f t="shared" si="49"/>
        <v>30.885769230769235</v>
      </c>
      <c r="V145" s="7">
        <v>-0.30265909090909204</v>
      </c>
      <c r="W145">
        <v>69.830115555489911</v>
      </c>
      <c r="X145" s="54">
        <v>6</v>
      </c>
      <c r="Y145">
        <v>11.657215387353045</v>
      </c>
      <c r="Z145">
        <v>1.9240064231553569</v>
      </c>
      <c r="AA145">
        <v>2.4898906652598738</v>
      </c>
      <c r="AB145">
        <v>2.0371832715762603</v>
      </c>
      <c r="AC145">
        <v>3.8480128463107142</v>
      </c>
      <c r="AD145">
        <v>3.5084823010480037</v>
      </c>
      <c r="AE145">
        <v>4.1875433915734241</v>
      </c>
      <c r="AF145">
        <v>5.4324887242033606</v>
      </c>
      <c r="AG145">
        <v>6.903787753675104</v>
      </c>
      <c r="AH145">
        <v>8.4882636315677509</v>
      </c>
      <c r="AI145">
        <v>6.5642572084123945</v>
      </c>
      <c r="AJ145">
        <v>5.6588424210451684</v>
      </c>
      <c r="AK145">
        <v>3.6216591494689077</v>
      </c>
      <c r="AL145">
        <v>2.3767138168389703</v>
      </c>
      <c r="AM145">
        <v>1.3581221810508404</v>
      </c>
      <c r="AN145">
        <v>0.11317684842090335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f t="shared" si="40"/>
        <v>2.5382274389170836</v>
      </c>
      <c r="AV145">
        <f t="shared" si="41"/>
        <v>1.0729547385866778</v>
      </c>
      <c r="AW145">
        <f t="shared" si="39"/>
        <v>1.2498704077178369</v>
      </c>
      <c r="AX145">
        <f t="shared" si="38"/>
        <v>1.1109305304977921</v>
      </c>
      <c r="AY145">
        <f t="shared" si="38"/>
        <v>1.5785688985800692</v>
      </c>
      <c r="AZ145">
        <f t="shared" si="38"/>
        <v>1.5059605782648584</v>
      </c>
      <c r="BA145">
        <f t="shared" si="38"/>
        <v>1.6462602501624934</v>
      </c>
      <c r="BB145">
        <f t="shared" si="38"/>
        <v>1.8613615122306573</v>
      </c>
      <c r="BC145">
        <f t="shared" si="38"/>
        <v>2.0673421070580824</v>
      </c>
      <c r="BD145">
        <f t="shared" si="31"/>
        <v>2.2500556276585328</v>
      </c>
      <c r="BE145">
        <f t="shared" si="31"/>
        <v>2.0234341545031649</v>
      </c>
      <c r="BF145">
        <f t="shared" si="31"/>
        <v>1.895945658791597</v>
      </c>
      <c r="BG145">
        <f t="shared" si="31"/>
        <v>1.5307537638859918</v>
      </c>
      <c r="BH145">
        <f t="shared" si="31"/>
        <v>1.2169029930208481</v>
      </c>
      <c r="BI145">
        <f t="shared" si="31"/>
        <v>0.85786561631598957</v>
      </c>
      <c r="BJ145">
        <f t="shared" si="31"/>
        <v>0.10721795313111006</v>
      </c>
      <c r="BK145">
        <f t="shared" si="42"/>
        <v>0</v>
      </c>
      <c r="BL145">
        <f t="shared" si="42"/>
        <v>0</v>
      </c>
      <c r="BM145">
        <f t="shared" si="42"/>
        <v>0</v>
      </c>
      <c r="BN145">
        <f t="shared" si="42"/>
        <v>0</v>
      </c>
      <c r="BO145">
        <f t="shared" si="42"/>
        <v>0</v>
      </c>
      <c r="BP145">
        <f t="shared" si="42"/>
        <v>0</v>
      </c>
      <c r="BQ145">
        <f t="shared" si="35"/>
        <v>2.3082204437919605</v>
      </c>
      <c r="BR145">
        <v>3.4446206420125955</v>
      </c>
      <c r="BS145">
        <v>3.0778357760700574</v>
      </c>
      <c r="BT145">
        <v>1.9456776886538989</v>
      </c>
      <c r="BU145">
        <v>4.0193411239019774</v>
      </c>
      <c r="BV145">
        <v>3.6843607352736654</v>
      </c>
      <c r="BW145">
        <v>28.326111111111111</v>
      </c>
      <c r="BX145">
        <v>235.714</v>
      </c>
      <c r="BY145" s="8">
        <v>2.6370740740740732</v>
      </c>
      <c r="BZ145" s="8">
        <v>644.9079999999999</v>
      </c>
      <c r="CA145" s="8">
        <v>1366.508</v>
      </c>
      <c r="CB145" s="8">
        <v>2088.8920000000003</v>
      </c>
      <c r="CC145" s="8">
        <v>2508.7399999999998</v>
      </c>
      <c r="CD145" s="8">
        <v>2.4107578902827558</v>
      </c>
      <c r="CE145" s="8">
        <v>2.4458090043541962</v>
      </c>
      <c r="CF145" s="8">
        <v>2.5023932356305192</v>
      </c>
      <c r="CG145" s="8">
        <v>2.51832177280615</v>
      </c>
      <c r="CH145" s="8">
        <v>226.56799999999998</v>
      </c>
      <c r="CI145" s="8">
        <f t="shared" si="37"/>
        <v>2517.116</v>
      </c>
      <c r="CJ145">
        <v>235.96600000000001</v>
      </c>
      <c r="CK145">
        <v>780.28800000000001</v>
      </c>
      <c r="CL145">
        <v>1676.9079999999999</v>
      </c>
      <c r="CM145">
        <v>2353.8180000000002</v>
      </c>
      <c r="CN145">
        <f t="shared" si="29"/>
        <v>2707.64</v>
      </c>
      <c r="CO145" s="8">
        <v>2.0815598716956978</v>
      </c>
      <c r="CP145" s="8">
        <v>2.0673421070580824</v>
      </c>
      <c r="CQ145" s="8">
        <v>2.6719424217769978</v>
      </c>
      <c r="CR145" s="48">
        <v>31.526666666666667</v>
      </c>
      <c r="CS145" s="7">
        <v>31.779444444444444</v>
      </c>
      <c r="CT145" s="7">
        <v>31.669444444444441</v>
      </c>
      <c r="CU145" s="7">
        <v>-2.4722222222223422E-2</v>
      </c>
      <c r="CV145" s="7">
        <v>0.36</v>
      </c>
      <c r="CW145" s="7">
        <v>0.2220833333333303</v>
      </c>
    </row>
    <row r="146" spans="1:101">
      <c r="A146" s="44">
        <v>40556</v>
      </c>
      <c r="B146" s="1">
        <f t="shared" si="44"/>
        <v>1</v>
      </c>
      <c r="C146" s="1">
        <f t="shared" si="45"/>
        <v>2011</v>
      </c>
      <c r="D146">
        <v>31.13</v>
      </c>
      <c r="E146">
        <v>31.09</v>
      </c>
      <c r="F146">
        <v>31.04</v>
      </c>
      <c r="G146">
        <v>31.055</v>
      </c>
      <c r="H146">
        <v>31.065000000000001</v>
      </c>
      <c r="I146">
        <v>31.2</v>
      </c>
      <c r="J146">
        <v>31.315000000000001</v>
      </c>
      <c r="K146">
        <v>31.285</v>
      </c>
      <c r="L146">
        <v>31.13</v>
      </c>
      <c r="M146">
        <v>31</v>
      </c>
      <c r="N146">
        <v>30.9</v>
      </c>
      <c r="O146">
        <v>30.79</v>
      </c>
      <c r="P146">
        <v>30.085000000000001</v>
      </c>
      <c r="Q146" s="7">
        <f t="shared" si="46"/>
        <v>31.147499999999997</v>
      </c>
      <c r="R146" s="7">
        <f t="shared" si="43"/>
        <v>31.131</v>
      </c>
      <c r="S146" s="7">
        <f t="shared" si="47"/>
        <v>31.131111111111107</v>
      </c>
      <c r="T146" s="7">
        <f t="shared" si="48"/>
        <v>31.13625</v>
      </c>
      <c r="U146" s="7">
        <f t="shared" si="49"/>
        <v>31.006538461538462</v>
      </c>
      <c r="V146" s="7">
        <v>0.32884800384800172</v>
      </c>
      <c r="W146">
        <v>46.968392148344101</v>
      </c>
      <c r="X146" s="54">
        <v>6</v>
      </c>
      <c r="Y146">
        <v>8.9409710252513648</v>
      </c>
      <c r="Z146">
        <v>0.9054147873672268</v>
      </c>
      <c r="AA146">
        <v>1.1317684842090334</v>
      </c>
      <c r="AB146">
        <v>2.2635369684180673</v>
      </c>
      <c r="AC146">
        <v>1.9240064231553569</v>
      </c>
      <c r="AD146">
        <v>5.3193118757824571</v>
      </c>
      <c r="AE146">
        <v>3.2821286042061972</v>
      </c>
      <c r="AF146">
        <v>5.2061350273615545</v>
      </c>
      <c r="AG146">
        <v>4.8666044820988441</v>
      </c>
      <c r="AH146">
        <v>4.4138970884152302</v>
      </c>
      <c r="AI146">
        <v>2.6030675136807773</v>
      </c>
      <c r="AJ146">
        <v>2.8294212105225833</v>
      </c>
      <c r="AK146">
        <v>2.3767138168389703</v>
      </c>
      <c r="AL146">
        <v>0.56588424210451682</v>
      </c>
      <c r="AM146">
        <v>0.11317684842090335</v>
      </c>
      <c r="AN146">
        <v>0.2263536968418067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f t="shared" si="40"/>
        <v>2.2966647045543356</v>
      </c>
      <c r="AV146">
        <f t="shared" si="41"/>
        <v>0.64469972102836426</v>
      </c>
      <c r="AW146">
        <f t="shared" si="39"/>
        <v>0.75695190951085412</v>
      </c>
      <c r="AX146">
        <f t="shared" si="38"/>
        <v>1.1828115668727222</v>
      </c>
      <c r="AY146">
        <f t="shared" si="38"/>
        <v>1.0729547385866778</v>
      </c>
      <c r="AZ146">
        <f t="shared" si="38"/>
        <v>1.8436103218166953</v>
      </c>
      <c r="BA146">
        <f t="shared" si="38"/>
        <v>1.4544502233937888</v>
      </c>
      <c r="BB146">
        <f t="shared" si="38"/>
        <v>1.8255383233405043</v>
      </c>
      <c r="BC146">
        <f t="shared" si="38"/>
        <v>1.7692760136775774</v>
      </c>
      <c r="BD146">
        <f t="shared" si="31"/>
        <v>1.6889691825916522</v>
      </c>
      <c r="BE146">
        <f t="shared" si="31"/>
        <v>1.2817855697754603</v>
      </c>
      <c r="BF146">
        <f t="shared" si="31"/>
        <v>1.3427136718047878</v>
      </c>
      <c r="BG146">
        <f t="shared" si="31"/>
        <v>1.2169029930208481</v>
      </c>
      <c r="BH146">
        <f t="shared" si="31"/>
        <v>0.44845067536294386</v>
      </c>
      <c r="BI146">
        <f t="shared" si="31"/>
        <v>0.10721795313111006</v>
      </c>
      <c r="BJ146">
        <f t="shared" si="31"/>
        <v>0.20404529251520054</v>
      </c>
      <c r="BK146">
        <f t="shared" si="42"/>
        <v>0</v>
      </c>
      <c r="BL146">
        <f t="shared" si="42"/>
        <v>0</v>
      </c>
      <c r="BM146">
        <f t="shared" si="42"/>
        <v>0</v>
      </c>
      <c r="BN146">
        <f t="shared" si="42"/>
        <v>0</v>
      </c>
      <c r="BO146">
        <f t="shared" si="42"/>
        <v>0</v>
      </c>
      <c r="BP146">
        <f t="shared" si="42"/>
        <v>0</v>
      </c>
      <c r="BQ146">
        <f t="shared" si="35"/>
        <v>2.1744895237462525</v>
      </c>
      <c r="BR146">
        <v>3.2542007536290711</v>
      </c>
      <c r="BS146">
        <v>2.3838319196669522</v>
      </c>
      <c r="BT146">
        <v>1.3718399118205689</v>
      </c>
      <c r="BU146">
        <v>3.6407917080950818</v>
      </c>
      <c r="BV146">
        <v>3.4115701889696091</v>
      </c>
      <c r="BW146">
        <v>28.585555555555555</v>
      </c>
      <c r="BX146">
        <v>213.59599999999998</v>
      </c>
      <c r="BY146" s="8">
        <v>2.1678387096774192</v>
      </c>
      <c r="BZ146" s="8">
        <v>671.04599999999994</v>
      </c>
      <c r="CA146" s="8">
        <v>1309.8500000000001</v>
      </c>
      <c r="CB146" s="8">
        <v>2106.15</v>
      </c>
      <c r="CC146" s="8">
        <v>2581.1180000000004</v>
      </c>
      <c r="CD146" s="8">
        <v>2.4055750945838312</v>
      </c>
      <c r="CE146" s="8">
        <v>2.4248599004115436</v>
      </c>
      <c r="CF146" s="8">
        <v>2.4504753144835658</v>
      </c>
      <c r="CG146" s="8">
        <v>2.5051531595321417</v>
      </c>
      <c r="CH146" s="8">
        <v>405.89</v>
      </c>
      <c r="CI146" s="8">
        <f t="shared" si="37"/>
        <v>2734.3039999999996</v>
      </c>
      <c r="CJ146">
        <v>472.94799999999998</v>
      </c>
      <c r="CK146">
        <v>986.79</v>
      </c>
      <c r="CL146">
        <v>1882.1399999999999</v>
      </c>
      <c r="CM146">
        <v>2658.6179999999995</v>
      </c>
      <c r="CN146">
        <f t="shared" si="29"/>
        <v>3005.8359999999998</v>
      </c>
      <c r="CO146" s="8">
        <v>2.5382274389170836</v>
      </c>
      <c r="CP146" s="8">
        <v>2.0815598716956978</v>
      </c>
      <c r="CQ146" s="8">
        <v>2.0673421070580824</v>
      </c>
      <c r="CR146" s="48">
        <v>30.966111111111111</v>
      </c>
      <c r="CS146" s="7">
        <v>31.526666666666667</v>
      </c>
      <c r="CT146" s="7">
        <v>31.779444444444444</v>
      </c>
      <c r="CU146" s="7">
        <v>-0.30265909090909204</v>
      </c>
      <c r="CV146" s="7">
        <v>-2.4722222222223422E-2</v>
      </c>
      <c r="CW146" s="7">
        <v>0.36</v>
      </c>
    </row>
    <row r="147" spans="1:101">
      <c r="A147" s="44">
        <v>40588</v>
      </c>
      <c r="B147" s="1">
        <f t="shared" si="44"/>
        <v>2</v>
      </c>
      <c r="C147" s="1">
        <f t="shared" si="45"/>
        <v>2011</v>
      </c>
      <c r="D147">
        <v>31.12</v>
      </c>
      <c r="E147">
        <v>30.98</v>
      </c>
      <c r="F147">
        <v>31.03</v>
      </c>
      <c r="G147">
        <v>31.19</v>
      </c>
      <c r="H147">
        <v>31.44</v>
      </c>
      <c r="I147">
        <v>31.86</v>
      </c>
      <c r="J147">
        <v>31.895</v>
      </c>
      <c r="K147">
        <v>31.684999999999999</v>
      </c>
      <c r="L147">
        <v>31.495000000000001</v>
      </c>
      <c r="M147">
        <v>31.344999999999999</v>
      </c>
      <c r="N147">
        <v>31.195</v>
      </c>
      <c r="O147">
        <v>31.055</v>
      </c>
      <c r="P147">
        <v>30.63</v>
      </c>
      <c r="Q147" s="7">
        <f t="shared" si="46"/>
        <v>31.446875000000002</v>
      </c>
      <c r="R147" s="7">
        <f t="shared" si="43"/>
        <v>31.403999999999996</v>
      </c>
      <c r="S147" s="7">
        <f t="shared" si="47"/>
        <v>31.435555555555556</v>
      </c>
      <c r="T147" s="7">
        <f t="shared" si="48"/>
        <v>31.4925</v>
      </c>
      <c r="U147" s="7">
        <f t="shared" si="49"/>
        <v>31.30153846153846</v>
      </c>
      <c r="V147" s="7">
        <v>0.85425252525251949</v>
      </c>
      <c r="W147">
        <v>81.034623561962349</v>
      </c>
      <c r="X147" s="54">
        <v>6</v>
      </c>
      <c r="Y147">
        <v>44.1389708841523</v>
      </c>
      <c r="Z147">
        <v>0.67906109052542007</v>
      </c>
      <c r="AA147">
        <v>0.90541478736722669</v>
      </c>
      <c r="AB147">
        <v>0.4527073936836134</v>
      </c>
      <c r="AC147">
        <v>1.4712990294717434</v>
      </c>
      <c r="AD147">
        <v>1.8108295747344538</v>
      </c>
      <c r="AE147">
        <v>3.3953054526271003</v>
      </c>
      <c r="AF147">
        <v>4.9797813305197476</v>
      </c>
      <c r="AG147">
        <v>5.5456655726242641</v>
      </c>
      <c r="AH147">
        <v>6.6774340568332979</v>
      </c>
      <c r="AI147">
        <v>5.2061350273615545</v>
      </c>
      <c r="AJ147">
        <v>3.2821286042061972</v>
      </c>
      <c r="AK147">
        <v>1.6976527263135504</v>
      </c>
      <c r="AL147">
        <v>0.56588424210451671</v>
      </c>
      <c r="AM147">
        <v>0.2263536968418067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f t="shared" si="40"/>
        <v>3.809745972816529</v>
      </c>
      <c r="AV147">
        <f t="shared" si="41"/>
        <v>0.5182347624992486</v>
      </c>
      <c r="AW147">
        <f t="shared" si="39"/>
        <v>0.64469972102836415</v>
      </c>
      <c r="AX147">
        <f t="shared" si="38"/>
        <v>0.37342898349868192</v>
      </c>
      <c r="AY147">
        <f t="shared" si="38"/>
        <v>0.904743935253981</v>
      </c>
      <c r="AZ147">
        <f t="shared" si="38"/>
        <v>1.033479662101547</v>
      </c>
      <c r="BA147">
        <f t="shared" si="38"/>
        <v>1.4805370287510446</v>
      </c>
      <c r="BB147">
        <f t="shared" si="38"/>
        <v>1.7883840004912408</v>
      </c>
      <c r="BC147">
        <f t="shared" si="38"/>
        <v>1.8788030859600191</v>
      </c>
      <c r="BD147">
        <f t="shared" si="31"/>
        <v>2.0382853841501767</v>
      </c>
      <c r="BE147">
        <f t="shared" si="31"/>
        <v>1.8255383233405043</v>
      </c>
      <c r="BF147">
        <f t="shared" si="31"/>
        <v>1.4544502233937888</v>
      </c>
      <c r="BG147">
        <f t="shared" si="31"/>
        <v>0.99238203427256433</v>
      </c>
      <c r="BH147">
        <f t="shared" si="31"/>
        <v>0.44845067536294375</v>
      </c>
      <c r="BI147">
        <f t="shared" si="31"/>
        <v>0.20404529251520054</v>
      </c>
      <c r="BJ147">
        <f t="shared" si="31"/>
        <v>0</v>
      </c>
      <c r="BK147">
        <f t="shared" si="42"/>
        <v>0</v>
      </c>
      <c r="BL147">
        <f t="shared" si="42"/>
        <v>0</v>
      </c>
      <c r="BM147">
        <f t="shared" si="42"/>
        <v>0</v>
      </c>
      <c r="BN147">
        <f t="shared" si="42"/>
        <v>0</v>
      </c>
      <c r="BO147">
        <f t="shared" si="42"/>
        <v>0</v>
      </c>
      <c r="BP147">
        <f t="shared" si="42"/>
        <v>0</v>
      </c>
      <c r="BQ147">
        <f t="shared" si="35"/>
        <v>2.1143661451876197</v>
      </c>
      <c r="BR147">
        <v>3.007664017909959</v>
      </c>
      <c r="BS147">
        <v>2.7828915706791109</v>
      </c>
      <c r="BT147">
        <v>1.1828115668727222</v>
      </c>
      <c r="BU147">
        <v>3.6137090043610316</v>
      </c>
      <c r="BV147">
        <v>3.2927765691203592</v>
      </c>
      <c r="BW147">
        <v>27.975555555555559</v>
      </c>
      <c r="BX147">
        <v>357.12799999999999</v>
      </c>
      <c r="BY147" s="8">
        <v>2.5010624999999993</v>
      </c>
      <c r="BZ147" s="8">
        <v>806.43799999999987</v>
      </c>
      <c r="CA147" s="8">
        <v>1349.472</v>
      </c>
      <c r="CB147" s="8">
        <v>2221.2159999999999</v>
      </c>
      <c r="CC147" s="8">
        <v>2714.4880000000003</v>
      </c>
      <c r="CD147" s="8">
        <v>2.4353250945838307</v>
      </c>
      <c r="CE147" s="8">
        <v>2.3907188019266949</v>
      </c>
      <c r="CF147" s="8">
        <v>2.4071412627594277</v>
      </c>
      <c r="CG147" s="8">
        <v>2.4609206227674361</v>
      </c>
      <c r="CH147" s="8">
        <v>253.48600000000005</v>
      </c>
      <c r="CI147" s="8">
        <f t="shared" si="37"/>
        <v>2923.7799999999993</v>
      </c>
      <c r="CJ147">
        <v>354.33</v>
      </c>
      <c r="CK147">
        <v>1063.2439999999999</v>
      </c>
      <c r="CL147">
        <v>1911.096</v>
      </c>
      <c r="CM147">
        <v>2767.0759999999996</v>
      </c>
      <c r="CN147">
        <f t="shared" si="29"/>
        <v>3268.4719999999998</v>
      </c>
      <c r="CO147" s="8">
        <v>2.2966647045543356</v>
      </c>
      <c r="CP147" s="8">
        <v>2.5382274389170836</v>
      </c>
      <c r="CQ147" s="8">
        <v>2.0815598716956978</v>
      </c>
      <c r="CR147" s="48">
        <v>31.131111111111107</v>
      </c>
      <c r="CS147" s="7">
        <v>30.966111111111111</v>
      </c>
      <c r="CT147" s="7">
        <v>31.526666666666667</v>
      </c>
      <c r="CU147" s="7">
        <v>0.32884800384800172</v>
      </c>
      <c r="CV147" s="7">
        <v>-0.30265909090909204</v>
      </c>
      <c r="CW147" s="7">
        <v>-2.4722222222223422E-2</v>
      </c>
    </row>
    <row r="148" spans="1:101">
      <c r="A148" s="44">
        <v>40618</v>
      </c>
      <c r="B148" s="1">
        <f t="shared" si="44"/>
        <v>3</v>
      </c>
      <c r="C148" s="1">
        <f t="shared" si="45"/>
        <v>2011</v>
      </c>
      <c r="D148">
        <v>31.344999999999999</v>
      </c>
      <c r="E148">
        <v>31.64</v>
      </c>
      <c r="F148">
        <v>31.67</v>
      </c>
      <c r="G148">
        <v>31.72</v>
      </c>
      <c r="H148">
        <v>32.075000000000003</v>
      </c>
      <c r="I148">
        <v>32.130000000000003</v>
      </c>
      <c r="J148">
        <v>32.055</v>
      </c>
      <c r="K148">
        <v>31.92</v>
      </c>
      <c r="L148">
        <v>31.76</v>
      </c>
      <c r="M148">
        <v>31.61</v>
      </c>
      <c r="N148">
        <v>31.42</v>
      </c>
      <c r="O148">
        <v>31.254999999999999</v>
      </c>
      <c r="P148">
        <v>31.024999999999999</v>
      </c>
      <c r="Q148" s="7">
        <f t="shared" si="46"/>
        <v>31.871250000000003</v>
      </c>
      <c r="R148" s="7">
        <f t="shared" si="43"/>
        <v>31.7925</v>
      </c>
      <c r="S148" s="7">
        <f t="shared" si="47"/>
        <v>31.842222222222226</v>
      </c>
      <c r="T148" s="7">
        <f t="shared" si="48"/>
        <v>31.8675</v>
      </c>
      <c r="U148" s="7">
        <f t="shared" si="49"/>
        <v>31.66346153846154</v>
      </c>
      <c r="V148" s="7">
        <v>1.1115277777777806</v>
      </c>
      <c r="W148">
        <v>115.77991606688197</v>
      </c>
      <c r="X148" s="54">
        <v>6</v>
      </c>
      <c r="Y148">
        <v>75.715311593584346</v>
      </c>
      <c r="Z148">
        <v>3.7348359978898102</v>
      </c>
      <c r="AA148">
        <v>1.9240064231553571</v>
      </c>
      <c r="AB148">
        <v>0.33953054526271004</v>
      </c>
      <c r="AC148">
        <v>0.2263536968418067</v>
      </c>
      <c r="AD148">
        <v>0.67906109052542019</v>
      </c>
      <c r="AE148">
        <v>1.6976527263135504</v>
      </c>
      <c r="AF148">
        <v>3.7348359978898102</v>
      </c>
      <c r="AG148">
        <v>4.6402507852570372</v>
      </c>
      <c r="AH148">
        <v>5.6588424210451675</v>
      </c>
      <c r="AI148">
        <v>8.7146173284095578</v>
      </c>
      <c r="AJ148">
        <v>4.9797813305197476</v>
      </c>
      <c r="AK148">
        <v>2.7162443621016803</v>
      </c>
      <c r="AL148">
        <v>0.56588424210451671</v>
      </c>
      <c r="AM148">
        <v>0.33953054526271004</v>
      </c>
      <c r="AN148">
        <v>0.11317684842090335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f t="shared" si="40"/>
        <v>4.3401013180924251</v>
      </c>
      <c r="AV148">
        <f t="shared" si="41"/>
        <v>1.554947089900881</v>
      </c>
      <c r="AW148">
        <f t="shared" si="39"/>
        <v>1.072954738586678</v>
      </c>
      <c r="AX148">
        <f t="shared" si="38"/>
        <v>0.2923192132234641</v>
      </c>
      <c r="AY148">
        <f t="shared" si="38"/>
        <v>0.20404529251520054</v>
      </c>
      <c r="AZ148">
        <f t="shared" si="38"/>
        <v>0.51823476249924871</v>
      </c>
      <c r="BA148">
        <f t="shared" si="38"/>
        <v>0.99238203427256433</v>
      </c>
      <c r="BB148">
        <f t="shared" si="38"/>
        <v>1.554947089900881</v>
      </c>
      <c r="BC148">
        <f t="shared" si="38"/>
        <v>1.7299285299925136</v>
      </c>
      <c r="BD148">
        <f t="shared" si="31"/>
        <v>1.8959456587915968</v>
      </c>
      <c r="BE148">
        <f t="shared" si="31"/>
        <v>2.2736316922861906</v>
      </c>
      <c r="BF148">
        <f t="shared" si="31"/>
        <v>1.7883840004912408</v>
      </c>
      <c r="BG148">
        <f t="shared" si="31"/>
        <v>1.3127135782356272</v>
      </c>
      <c r="BH148">
        <f t="shared" si="31"/>
        <v>0.44845067536294375</v>
      </c>
      <c r="BI148">
        <f t="shared" si="31"/>
        <v>0.2923192132234641</v>
      </c>
      <c r="BJ148">
        <f t="shared" si="31"/>
        <v>0.10721795313111006</v>
      </c>
      <c r="BK148">
        <f t="shared" si="42"/>
        <v>0</v>
      </c>
      <c r="BL148">
        <f t="shared" si="42"/>
        <v>0</v>
      </c>
      <c r="BM148">
        <f t="shared" si="42"/>
        <v>0</v>
      </c>
      <c r="BN148">
        <f t="shared" si="42"/>
        <v>0</v>
      </c>
      <c r="BO148">
        <f t="shared" si="42"/>
        <v>0</v>
      </c>
      <c r="BP148">
        <f t="shared" si="42"/>
        <v>0</v>
      </c>
      <c r="BQ148">
        <f t="shared" si="35"/>
        <v>2.195289641534516</v>
      </c>
      <c r="BR148">
        <v>2.8890668659579579</v>
      </c>
      <c r="BS148">
        <v>3.0132401660362014</v>
      </c>
      <c r="BT148">
        <v>1.4544502233937888</v>
      </c>
      <c r="BU148">
        <v>3.6900291106358436</v>
      </c>
      <c r="BV148">
        <v>3.162744305509829</v>
      </c>
      <c r="BW148">
        <v>27.767777777777773</v>
      </c>
      <c r="BX148">
        <v>363.23000000000008</v>
      </c>
      <c r="BY148" s="8">
        <v>2.4768666666666665</v>
      </c>
      <c r="BZ148" s="8">
        <v>933.95399999999995</v>
      </c>
      <c r="CA148" s="8">
        <v>1578.8619999999999</v>
      </c>
      <c r="CB148" s="8">
        <v>2300.462</v>
      </c>
      <c r="CC148" s="8">
        <v>3022.8460000000005</v>
      </c>
      <c r="CD148" s="8">
        <v>2.3819226254480284</v>
      </c>
      <c r="CE148" s="8">
        <v>2.3963402578653921</v>
      </c>
      <c r="CF148" s="8">
        <v>2.4245135447188071</v>
      </c>
      <c r="CG148" s="8">
        <v>2.4722755830848966</v>
      </c>
      <c r="CH148" s="8">
        <v>243.35399999999998</v>
      </c>
      <c r="CI148" s="8">
        <f t="shared" si="37"/>
        <v>3098.5459999999994</v>
      </c>
      <c r="CJ148">
        <v>388.62</v>
      </c>
      <c r="CK148">
        <v>1215.8979999999999</v>
      </c>
      <c r="CL148">
        <v>1996.1859999999999</v>
      </c>
      <c r="CM148">
        <v>2892.806</v>
      </c>
      <c r="CN148">
        <f t="shared" ref="CN148:CN211" si="50">SUM(CJ137:CJ148)</f>
        <v>3569.7159999999999</v>
      </c>
      <c r="CO148" s="8">
        <v>3.809745972816529</v>
      </c>
      <c r="CP148" s="8">
        <v>2.2966647045543356</v>
      </c>
      <c r="CQ148" s="8">
        <v>2.5382274389170836</v>
      </c>
      <c r="CR148" s="48">
        <v>31.435555555555556</v>
      </c>
      <c r="CS148" s="7">
        <v>31.131111111111107</v>
      </c>
      <c r="CT148" s="7">
        <v>30.966111111111111</v>
      </c>
      <c r="CU148" s="7">
        <v>0.85425252525251949</v>
      </c>
      <c r="CV148" s="7">
        <v>0.32884800384800172</v>
      </c>
      <c r="CW148" s="7">
        <v>-0.30265909090909204</v>
      </c>
    </row>
    <row r="149" spans="1:101">
      <c r="A149" s="44">
        <v>40646</v>
      </c>
      <c r="B149" s="1">
        <f t="shared" si="44"/>
        <v>4</v>
      </c>
      <c r="C149" s="1">
        <f t="shared" si="45"/>
        <v>2011</v>
      </c>
      <c r="D149">
        <v>30.815000000000001</v>
      </c>
      <c r="E149">
        <v>30.98</v>
      </c>
      <c r="F149">
        <v>31.145</v>
      </c>
      <c r="G149">
        <v>31.21</v>
      </c>
      <c r="H149">
        <v>31.29</v>
      </c>
      <c r="I149">
        <v>31.454999999999998</v>
      </c>
      <c r="J149">
        <v>31.69</v>
      </c>
      <c r="K149">
        <v>31.635000000000002</v>
      </c>
      <c r="L149">
        <v>31.565000000000001</v>
      </c>
      <c r="M149">
        <v>31.48</v>
      </c>
      <c r="N149">
        <v>31.355</v>
      </c>
      <c r="O149">
        <v>31.254999999999999</v>
      </c>
      <c r="P149">
        <v>30.85</v>
      </c>
      <c r="Q149" s="7">
        <f t="shared" si="46"/>
        <v>31.371249999999996</v>
      </c>
      <c r="R149" s="7">
        <f t="shared" si="43"/>
        <v>31.326499999999999</v>
      </c>
      <c r="S149" s="7">
        <f t="shared" si="47"/>
        <v>31.383333333333333</v>
      </c>
      <c r="T149" s="7">
        <f t="shared" si="48"/>
        <v>31.43375</v>
      </c>
      <c r="U149" s="7">
        <f t="shared" si="49"/>
        <v>31.286538461538463</v>
      </c>
      <c r="V149" s="7">
        <v>0.17530833333333007</v>
      </c>
      <c r="W149">
        <v>102.87775533215613</v>
      </c>
      <c r="X149" s="54">
        <v>6</v>
      </c>
      <c r="Y149">
        <v>55.456655726242644</v>
      </c>
      <c r="Z149">
        <v>14.260282901033822</v>
      </c>
      <c r="AA149">
        <v>6.1115498147287814</v>
      </c>
      <c r="AB149">
        <v>0.90541478736722691</v>
      </c>
      <c r="AC149">
        <v>0.2263536968418067</v>
      </c>
      <c r="AD149">
        <v>2.6030675136807773</v>
      </c>
      <c r="AE149">
        <v>1.8108295747344536</v>
      </c>
      <c r="AF149">
        <v>2.4898906652598738</v>
      </c>
      <c r="AG149">
        <v>3.1689517557852938</v>
      </c>
      <c r="AH149">
        <v>5.8851961178869736</v>
      </c>
      <c r="AI149">
        <v>3.9611896947316176</v>
      </c>
      <c r="AJ149">
        <v>3.1689517557852938</v>
      </c>
      <c r="AK149">
        <v>1.3581221810508404</v>
      </c>
      <c r="AL149">
        <v>1.1317684842090334</v>
      </c>
      <c r="AM149">
        <v>0.11317684842090335</v>
      </c>
      <c r="AN149">
        <v>0.2263536968418067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f t="shared" si="40"/>
        <v>4.0334731884504524</v>
      </c>
      <c r="AV149">
        <f t="shared" si="41"/>
        <v>2.7252535644153895</v>
      </c>
      <c r="AW149">
        <f t="shared" si="39"/>
        <v>1.9617201968167712</v>
      </c>
      <c r="AX149">
        <f t="shared" si="38"/>
        <v>0.64469972102836426</v>
      </c>
      <c r="AY149">
        <f t="shared" si="38"/>
        <v>0.20404529251520054</v>
      </c>
      <c r="AZ149">
        <f t="shared" si="38"/>
        <v>1.2817855697754603</v>
      </c>
      <c r="BA149">
        <f t="shared" si="38"/>
        <v>1.033479662101547</v>
      </c>
      <c r="BB149">
        <f t="shared" si="38"/>
        <v>1.2498704077178369</v>
      </c>
      <c r="BC149">
        <f t="shared" si="38"/>
        <v>1.4276646267005662</v>
      </c>
      <c r="BD149">
        <f t="shared" si="31"/>
        <v>1.9293736165805944</v>
      </c>
      <c r="BE149">
        <f t="shared" si="31"/>
        <v>1.6016455697843446</v>
      </c>
      <c r="BF149">
        <f t="shared" si="31"/>
        <v>1.4276646267005662</v>
      </c>
      <c r="BG149">
        <f t="shared" si="31"/>
        <v>0.85786561631598957</v>
      </c>
      <c r="BH149">
        <f t="shared" si="31"/>
        <v>0.75695190951085412</v>
      </c>
      <c r="BI149">
        <f t="shared" si="31"/>
        <v>0.10721795313111006</v>
      </c>
      <c r="BJ149">
        <f t="shared" si="31"/>
        <v>0.20404529251520054</v>
      </c>
      <c r="BK149">
        <f t="shared" si="42"/>
        <v>0</v>
      </c>
      <c r="BL149">
        <f t="shared" si="42"/>
        <v>0</v>
      </c>
      <c r="BM149">
        <f t="shared" si="42"/>
        <v>0</v>
      </c>
      <c r="BN149">
        <f t="shared" si="42"/>
        <v>0</v>
      </c>
      <c r="BO149">
        <f t="shared" si="42"/>
        <v>0</v>
      </c>
      <c r="BP149">
        <f t="shared" si="42"/>
        <v>0</v>
      </c>
      <c r="BQ149">
        <f t="shared" si="35"/>
        <v>2.472410356415268</v>
      </c>
      <c r="BR149">
        <v>3.4835862797827457</v>
      </c>
      <c r="BS149">
        <v>2.6401522705488656</v>
      </c>
      <c r="BT149">
        <v>1.2498704077178369</v>
      </c>
      <c r="BU149">
        <v>3.8490789555682809</v>
      </c>
      <c r="BV149">
        <v>3.6496586984709483</v>
      </c>
      <c r="BW149">
        <v>27.754444444444445</v>
      </c>
      <c r="BX149">
        <v>155.19800000000001</v>
      </c>
      <c r="BY149" s="8">
        <v>3.1274642857142863</v>
      </c>
      <c r="BZ149" s="8">
        <v>875.55600000000004</v>
      </c>
      <c r="CA149" s="8">
        <v>1546.6020000000001</v>
      </c>
      <c r="CB149" s="8">
        <v>2185.4059999999999</v>
      </c>
      <c r="CC149" s="8">
        <v>2981.7060000000001</v>
      </c>
      <c r="CD149" s="8">
        <v>2.7017978174603172</v>
      </c>
      <c r="CE149" s="8">
        <v>2.5536864560220742</v>
      </c>
      <c r="CF149" s="8">
        <v>2.5171725394278015</v>
      </c>
      <c r="CG149" s="8">
        <v>2.5133059402277538</v>
      </c>
      <c r="CH149" s="8">
        <v>162.56</v>
      </c>
      <c r="CI149" s="8">
        <f t="shared" si="37"/>
        <v>2980.6919999999991</v>
      </c>
      <c r="CJ149">
        <v>312.41999999999996</v>
      </c>
      <c r="CK149">
        <v>1055.3700000000001</v>
      </c>
      <c r="CL149">
        <v>2042.1599999999999</v>
      </c>
      <c r="CM149">
        <v>2937.51</v>
      </c>
      <c r="CN149">
        <f t="shared" si="50"/>
        <v>3713.9879999999998</v>
      </c>
      <c r="CO149" s="8">
        <v>4.3401013180924251</v>
      </c>
      <c r="CP149" s="8">
        <v>3.809745972816529</v>
      </c>
      <c r="CQ149" s="8">
        <v>2.2966647045543356</v>
      </c>
      <c r="CR149" s="48">
        <v>31.842222222222226</v>
      </c>
      <c r="CS149" s="7">
        <v>31.435555555555556</v>
      </c>
      <c r="CT149" s="7">
        <v>31.131111111111107</v>
      </c>
      <c r="CU149" s="7">
        <v>1.1115277777777806</v>
      </c>
      <c r="CV149" s="7">
        <v>0.85425252525251949</v>
      </c>
      <c r="CW149" s="7">
        <v>0.32884800384800172</v>
      </c>
    </row>
    <row r="150" spans="1:101">
      <c r="A150" s="44">
        <v>40679</v>
      </c>
      <c r="B150" s="1">
        <f t="shared" si="44"/>
        <v>5</v>
      </c>
      <c r="C150" s="1">
        <f t="shared" si="45"/>
        <v>2011</v>
      </c>
      <c r="D150">
        <v>31.84</v>
      </c>
      <c r="E150">
        <v>31.765000000000001</v>
      </c>
      <c r="F150">
        <v>31.71</v>
      </c>
      <c r="G150">
        <v>31.754999999999999</v>
      </c>
      <c r="H150">
        <v>31.815000000000001</v>
      </c>
      <c r="I150">
        <v>32.049999999999997</v>
      </c>
      <c r="J150">
        <v>32.14</v>
      </c>
      <c r="K150">
        <v>32.174999999999997</v>
      </c>
      <c r="L150">
        <v>32.055</v>
      </c>
      <c r="M150">
        <v>31.87</v>
      </c>
      <c r="N150">
        <v>31.715</v>
      </c>
      <c r="O150">
        <v>31.524999999999999</v>
      </c>
      <c r="P150">
        <v>31.17</v>
      </c>
      <c r="Q150" s="7">
        <f t="shared" si="46"/>
        <v>31.933125000000004</v>
      </c>
      <c r="R150" s="7">
        <f t="shared" si="43"/>
        <v>31.9175</v>
      </c>
      <c r="S150" s="7">
        <f t="shared" si="47"/>
        <v>31.926111111111116</v>
      </c>
      <c r="T150" s="7">
        <f t="shared" si="48"/>
        <v>31.946249999999999</v>
      </c>
      <c r="U150" s="7">
        <f t="shared" si="49"/>
        <v>31.814230769230768</v>
      </c>
      <c r="V150" s="7">
        <v>0.41644444444444062</v>
      </c>
      <c r="W150">
        <v>96.766205510443868</v>
      </c>
      <c r="X150" s="54">
        <v>6</v>
      </c>
      <c r="Y150">
        <v>30.331395376802099</v>
      </c>
      <c r="Z150">
        <v>26.030675136807773</v>
      </c>
      <c r="AA150">
        <v>13.694398658929305</v>
      </c>
      <c r="AB150">
        <v>3.7348359978898102</v>
      </c>
      <c r="AC150">
        <v>1.1317684842090334</v>
      </c>
      <c r="AD150">
        <v>1.4712990294717436</v>
      </c>
      <c r="AE150">
        <v>1.0185916357881302</v>
      </c>
      <c r="AF150">
        <v>1.4712990294717436</v>
      </c>
      <c r="AG150">
        <v>1.9240064231553569</v>
      </c>
      <c r="AH150">
        <v>3.2821286042061972</v>
      </c>
      <c r="AI150">
        <v>2.8294212105225833</v>
      </c>
      <c r="AJ150">
        <v>3.8480128463107137</v>
      </c>
      <c r="AK150">
        <v>2.9425980589434868</v>
      </c>
      <c r="AL150">
        <v>1.9240064231553571</v>
      </c>
      <c r="AM150">
        <v>0.79223793894632355</v>
      </c>
      <c r="AN150">
        <v>0.2263536968418067</v>
      </c>
      <c r="AO150">
        <v>0.11317684842090335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f t="shared" si="40"/>
        <v>3.4446206420125955</v>
      </c>
      <c r="AV150">
        <f t="shared" si="41"/>
        <v>3.2969723372908115</v>
      </c>
      <c r="AW150">
        <f t="shared" si="39"/>
        <v>2.6874663775588759</v>
      </c>
      <c r="AX150">
        <f t="shared" si="38"/>
        <v>1.554947089900881</v>
      </c>
      <c r="AY150">
        <f t="shared" si="38"/>
        <v>0.75695190951085412</v>
      </c>
      <c r="AZ150">
        <f t="shared" si="38"/>
        <v>0.904743935253981</v>
      </c>
      <c r="BA150">
        <f t="shared" si="38"/>
        <v>0.70240005824331042</v>
      </c>
      <c r="BB150">
        <f t="shared" si="38"/>
        <v>0.904743935253981</v>
      </c>
      <c r="BC150">
        <f t="shared" si="38"/>
        <v>1.0729547385866778</v>
      </c>
      <c r="BD150">
        <f t="shared" si="31"/>
        <v>1.4544502233937888</v>
      </c>
      <c r="BE150">
        <f t="shared" si="31"/>
        <v>1.3427136718047878</v>
      </c>
      <c r="BF150">
        <f t="shared" si="31"/>
        <v>1.578568898580069</v>
      </c>
      <c r="BG150">
        <f t="shared" si="31"/>
        <v>1.3718399118205689</v>
      </c>
      <c r="BH150">
        <f t="shared" si="31"/>
        <v>1.072954738586678</v>
      </c>
      <c r="BI150">
        <f t="shared" si="31"/>
        <v>0.58346508416833121</v>
      </c>
      <c r="BJ150">
        <f t="shared" si="31"/>
        <v>0.20404529251520054</v>
      </c>
      <c r="BK150">
        <f t="shared" si="42"/>
        <v>0.10721795313111006</v>
      </c>
      <c r="BL150">
        <f t="shared" si="42"/>
        <v>0</v>
      </c>
      <c r="BM150">
        <f t="shared" si="42"/>
        <v>0</v>
      </c>
      <c r="BN150">
        <f t="shared" si="42"/>
        <v>0</v>
      </c>
      <c r="BO150">
        <f t="shared" si="42"/>
        <v>0</v>
      </c>
      <c r="BP150">
        <f t="shared" si="42"/>
        <v>0</v>
      </c>
      <c r="BQ150">
        <f t="shared" si="35"/>
        <v>2.613424621617654</v>
      </c>
      <c r="BR150">
        <v>3.9411326659609025</v>
      </c>
      <c r="BS150">
        <v>2.394212377533889</v>
      </c>
      <c r="BT150">
        <v>1.7692760136775774</v>
      </c>
      <c r="BU150">
        <v>4.1647880384285259</v>
      </c>
      <c r="BV150">
        <v>4.0029417935329752</v>
      </c>
      <c r="BW150">
        <v>28.198333333333338</v>
      </c>
      <c r="BX150">
        <v>235.20399999999995</v>
      </c>
      <c r="BY150" s="8">
        <v>2.4233211279461284</v>
      </c>
      <c r="BZ150" s="8">
        <v>753.63200000000006</v>
      </c>
      <c r="CA150" s="8">
        <v>1560.07</v>
      </c>
      <c r="CB150" s="8">
        <v>2103.1040000000003</v>
      </c>
      <c r="CC150" s="8">
        <v>2974.848</v>
      </c>
      <c r="CD150" s="8">
        <v>2.675884026775694</v>
      </c>
      <c r="CE150" s="8">
        <v>2.5556045606797619</v>
      </c>
      <c r="CF150" s="8">
        <v>2.4857738768763609</v>
      </c>
      <c r="CG150" s="8">
        <v>2.474326953763494</v>
      </c>
      <c r="CI150" s="8">
        <f t="shared" si="37"/>
        <v>2678.4279999999994</v>
      </c>
      <c r="CJ150">
        <v>514.34999999999991</v>
      </c>
      <c r="CK150">
        <v>1215.3899999999996</v>
      </c>
      <c r="CL150">
        <v>2278.634</v>
      </c>
      <c r="CM150">
        <v>3126.4859999999999</v>
      </c>
      <c r="CN150">
        <f t="shared" si="50"/>
        <v>3982.4659999999999</v>
      </c>
      <c r="CO150" s="8">
        <v>4.0334731884504524</v>
      </c>
      <c r="CP150" s="8">
        <v>4.3401013180924251</v>
      </c>
      <c r="CQ150" s="8">
        <v>3.809745972816529</v>
      </c>
      <c r="CR150" s="48">
        <v>31.383333333333333</v>
      </c>
      <c r="CS150" s="7">
        <v>31.842222222222226</v>
      </c>
      <c r="CT150" s="7">
        <v>31.435555555555556</v>
      </c>
      <c r="CU150" s="7">
        <v>0.17530833333333007</v>
      </c>
      <c r="CV150" s="7">
        <v>1.1115277777777806</v>
      </c>
      <c r="CW150" s="7">
        <v>0.85425252525251949</v>
      </c>
    </row>
    <row r="151" spans="1:101">
      <c r="A151" s="44">
        <v>40707</v>
      </c>
      <c r="B151" s="1">
        <f t="shared" si="44"/>
        <v>6</v>
      </c>
      <c r="C151" s="1">
        <f t="shared" si="45"/>
        <v>2011</v>
      </c>
      <c r="D151">
        <v>31.68</v>
      </c>
      <c r="E151">
        <v>31.84</v>
      </c>
      <c r="F151">
        <v>31.92</v>
      </c>
      <c r="G151">
        <v>32.174999999999997</v>
      </c>
      <c r="H151">
        <v>32.22</v>
      </c>
      <c r="I151">
        <v>32.35</v>
      </c>
      <c r="J151">
        <v>32.46</v>
      </c>
      <c r="K151">
        <v>32.274999999999999</v>
      </c>
      <c r="L151">
        <v>32.119999999999997</v>
      </c>
      <c r="M151">
        <v>31.934999999999999</v>
      </c>
      <c r="N151">
        <v>31.77</v>
      </c>
      <c r="O151">
        <v>31.535</v>
      </c>
      <c r="P151">
        <v>30.9</v>
      </c>
      <c r="Q151" s="7">
        <f t="shared" si="46"/>
        <v>32.17</v>
      </c>
      <c r="R151" s="7">
        <f t="shared" si="43"/>
        <v>32.097499999999997</v>
      </c>
      <c r="S151" s="7">
        <f t="shared" si="47"/>
        <v>32.143888888888888</v>
      </c>
      <c r="T151" s="7">
        <f t="shared" si="48"/>
        <v>32.181874999999998</v>
      </c>
      <c r="U151" s="7">
        <f t="shared" si="49"/>
        <v>31.936923076923073</v>
      </c>
      <c r="V151" s="7">
        <v>0.59688888888888414</v>
      </c>
      <c r="W151">
        <v>95.860790722042069</v>
      </c>
      <c r="X151" s="54">
        <v>6</v>
      </c>
      <c r="Y151">
        <v>10.412270054723107</v>
      </c>
      <c r="Z151">
        <v>13.920752355771111</v>
      </c>
      <c r="AA151">
        <v>21.843131745234349</v>
      </c>
      <c r="AB151">
        <v>10.299093206302205</v>
      </c>
      <c r="AC151">
        <v>6.2247266631496831</v>
      </c>
      <c r="AD151">
        <v>4.7534276336779406</v>
      </c>
      <c r="AE151">
        <v>3.5084823010480037</v>
      </c>
      <c r="AF151">
        <v>1.9240064231553571</v>
      </c>
      <c r="AG151">
        <v>2.7162443621016803</v>
      </c>
      <c r="AH151">
        <v>3.2821286042061972</v>
      </c>
      <c r="AI151">
        <v>4.3007202399943267</v>
      </c>
      <c r="AJ151">
        <v>4.3007202399943267</v>
      </c>
      <c r="AK151">
        <v>3.5084823010480037</v>
      </c>
      <c r="AL151">
        <v>2.2635369684180668</v>
      </c>
      <c r="AM151">
        <v>1.4712990294717434</v>
      </c>
      <c r="AN151">
        <v>0.90541478736722691</v>
      </c>
      <c r="AO151">
        <v>0.2263536968418067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f t="shared" si="40"/>
        <v>2.4346890971724817</v>
      </c>
      <c r="AV151">
        <f t="shared" si="41"/>
        <v>2.7027530194942879</v>
      </c>
      <c r="AW151">
        <f t="shared" si="39"/>
        <v>3.1286504920796965</v>
      </c>
      <c r="AX151">
        <f t="shared" si="38"/>
        <v>2.4247224752684202</v>
      </c>
      <c r="AY151">
        <f t="shared" si="38"/>
        <v>1.9775094011928351</v>
      </c>
      <c r="AZ151">
        <f t="shared" si="38"/>
        <v>1.7497957874110073</v>
      </c>
      <c r="BA151">
        <f t="shared" si="38"/>
        <v>1.5059605782648584</v>
      </c>
      <c r="BB151">
        <f t="shared" si="38"/>
        <v>1.072954738586678</v>
      </c>
      <c r="BC151">
        <f t="shared" si="38"/>
        <v>1.3127135782356272</v>
      </c>
      <c r="BD151">
        <f t="shared" si="31"/>
        <v>1.4544502233937888</v>
      </c>
      <c r="BE151">
        <f t="shared" si="31"/>
        <v>1.6678427056638292</v>
      </c>
      <c r="BF151">
        <f t="shared" si="31"/>
        <v>1.6678427056638292</v>
      </c>
      <c r="BG151">
        <f t="shared" si="31"/>
        <v>1.5059605782648584</v>
      </c>
      <c r="BH151">
        <f t="shared" si="31"/>
        <v>1.1828115668727222</v>
      </c>
      <c r="BI151">
        <f t="shared" si="31"/>
        <v>0.904743935253981</v>
      </c>
      <c r="BJ151">
        <f t="shared" si="31"/>
        <v>0.64469972102836426</v>
      </c>
      <c r="BK151">
        <f t="shared" si="42"/>
        <v>0.20404529251520054</v>
      </c>
      <c r="BL151">
        <f t="shared" si="42"/>
        <v>0</v>
      </c>
      <c r="BM151">
        <f t="shared" si="42"/>
        <v>0</v>
      </c>
      <c r="BN151">
        <f t="shared" si="42"/>
        <v>0</v>
      </c>
      <c r="BO151">
        <f t="shared" si="42"/>
        <v>0</v>
      </c>
      <c r="BP151">
        <f t="shared" si="42"/>
        <v>0</v>
      </c>
      <c r="BQ151">
        <f t="shared" si="35"/>
        <v>2.7355434587991421</v>
      </c>
      <c r="BR151">
        <v>4.1925273498688886</v>
      </c>
      <c r="BS151">
        <v>2.555952785100474</v>
      </c>
      <c r="BT151">
        <v>1.9127993097284577</v>
      </c>
      <c r="BU151">
        <v>4.4016076206898784</v>
      </c>
      <c r="BV151">
        <v>4.2409236971770854</v>
      </c>
      <c r="BW151">
        <v>27.71777777777778</v>
      </c>
      <c r="BZ151" s="8">
        <v>390.40199999999993</v>
      </c>
      <c r="CA151" s="8">
        <v>1324.356</v>
      </c>
      <c r="CB151" s="8">
        <v>1969.2639999999999</v>
      </c>
      <c r="CC151" s="8">
        <v>2690.8639999999996</v>
      </c>
      <c r="CD151" s="8">
        <v>2.7753927068302073</v>
      </c>
      <c r="CE151" s="8">
        <v>2.5393106580008995</v>
      </c>
      <c r="CF151" s="8">
        <v>2.4911033701065959</v>
      </c>
      <c r="CG151" s="8">
        <v>2.4883097560117888</v>
      </c>
      <c r="CI151" s="8">
        <f t="shared" si="37"/>
        <v>2398.252</v>
      </c>
      <c r="CJ151">
        <v>574.54799999999989</v>
      </c>
      <c r="CK151">
        <v>1401.318</v>
      </c>
      <c r="CL151">
        <v>2617.2159999999994</v>
      </c>
      <c r="CM151">
        <v>3397.5039999999995</v>
      </c>
      <c r="CN151">
        <f t="shared" si="50"/>
        <v>4294.1239999999998</v>
      </c>
      <c r="CO151" s="8">
        <v>3.4446206420125955</v>
      </c>
      <c r="CP151" s="8">
        <v>4.0334731884504524</v>
      </c>
      <c r="CQ151" s="8">
        <v>4.3401013180924251</v>
      </c>
      <c r="CR151" s="48">
        <v>31.926111111111116</v>
      </c>
      <c r="CS151" s="7">
        <v>31.383333333333333</v>
      </c>
      <c r="CT151" s="7">
        <v>31.842222222222226</v>
      </c>
      <c r="CU151" s="7">
        <v>0.41644444444444062</v>
      </c>
      <c r="CV151" s="7">
        <v>0.17530833333333007</v>
      </c>
      <c r="CW151" s="7">
        <v>1.1115277777777806</v>
      </c>
    </row>
    <row r="152" spans="1:101">
      <c r="A152" s="44">
        <v>40737</v>
      </c>
      <c r="B152" s="1">
        <f t="shared" si="44"/>
        <v>7</v>
      </c>
      <c r="C152" s="1">
        <f t="shared" si="45"/>
        <v>2011</v>
      </c>
      <c r="D152">
        <v>30.555</v>
      </c>
      <c r="E152">
        <v>31.8</v>
      </c>
      <c r="F152">
        <v>31.98</v>
      </c>
      <c r="G152">
        <v>32.064999999999998</v>
      </c>
      <c r="H152">
        <v>32.475000000000001</v>
      </c>
      <c r="I152">
        <v>32.594999999999999</v>
      </c>
      <c r="J152">
        <v>32.6</v>
      </c>
      <c r="K152">
        <v>32.604999999999997</v>
      </c>
      <c r="L152">
        <v>32.44</v>
      </c>
      <c r="M152">
        <v>32.125</v>
      </c>
      <c r="N152">
        <v>31.94</v>
      </c>
      <c r="O152">
        <v>31.664999999999999</v>
      </c>
      <c r="P152">
        <v>31.22</v>
      </c>
      <c r="Q152" s="7">
        <f t="shared" si="46"/>
        <v>32.319999999999993</v>
      </c>
      <c r="R152" s="7">
        <f t="shared" si="43"/>
        <v>32.124000000000002</v>
      </c>
      <c r="S152" s="7">
        <f t="shared" si="47"/>
        <v>32.298333333333325</v>
      </c>
      <c r="T152" s="7">
        <f t="shared" si="48"/>
        <v>32.360624999999999</v>
      </c>
      <c r="U152" s="7">
        <f t="shared" si="49"/>
        <v>32.005000000000003</v>
      </c>
      <c r="V152" s="7">
        <v>0.84623391812863957</v>
      </c>
      <c r="W152">
        <v>64.963511067830154</v>
      </c>
      <c r="X152" s="54">
        <v>6</v>
      </c>
      <c r="Y152">
        <v>7.5828488442005249</v>
      </c>
      <c r="Z152">
        <v>3.3953054526271007</v>
      </c>
      <c r="AA152">
        <v>5.0929581789406502</v>
      </c>
      <c r="AB152">
        <v>7.0169646020960075</v>
      </c>
      <c r="AC152">
        <v>4.1875433915734233</v>
      </c>
      <c r="AD152">
        <v>5.0929581789406502</v>
      </c>
      <c r="AE152">
        <v>3.8480128463107137</v>
      </c>
      <c r="AF152">
        <v>3.1689517557852938</v>
      </c>
      <c r="AG152">
        <v>3.9611896947316168</v>
      </c>
      <c r="AH152">
        <v>3.0557749073643907</v>
      </c>
      <c r="AI152">
        <v>5.8851961178869736</v>
      </c>
      <c r="AJ152">
        <v>5.4324887242033615</v>
      </c>
      <c r="AK152">
        <v>2.8294212105225833</v>
      </c>
      <c r="AL152">
        <v>1.5844758778926469</v>
      </c>
      <c r="AM152">
        <v>2.4898906652598738</v>
      </c>
      <c r="AN152">
        <v>0.33953054526271004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f t="shared" si="40"/>
        <v>2.1497658915126765</v>
      </c>
      <c r="AV152">
        <f t="shared" si="41"/>
        <v>1.4805370287510446</v>
      </c>
      <c r="AW152">
        <f t="shared" si="39"/>
        <v>1.8071337074549547</v>
      </c>
      <c r="AX152">
        <f t="shared" si="38"/>
        <v>2.0815598716956978</v>
      </c>
      <c r="AY152">
        <f t="shared" si="38"/>
        <v>1.6462602501624932</v>
      </c>
      <c r="AZ152">
        <f t="shared" si="38"/>
        <v>1.8071337074549547</v>
      </c>
      <c r="BA152">
        <f t="shared" si="38"/>
        <v>1.578568898580069</v>
      </c>
      <c r="BB152">
        <f t="shared" si="38"/>
        <v>1.4276646267005662</v>
      </c>
      <c r="BC152">
        <f t="shared" si="38"/>
        <v>1.6016455697843446</v>
      </c>
      <c r="BD152">
        <f t="shared" si="31"/>
        <v>1.4001417685369753</v>
      </c>
      <c r="BE152">
        <f t="shared" si="31"/>
        <v>1.9293736165805944</v>
      </c>
      <c r="BF152">
        <f t="shared" si="31"/>
        <v>1.8613615122306575</v>
      </c>
      <c r="BG152">
        <f t="shared" si="31"/>
        <v>1.3427136718047878</v>
      </c>
      <c r="BH152">
        <f t="shared" si="31"/>
        <v>0.94952273223553008</v>
      </c>
      <c r="BI152">
        <f t="shared" si="31"/>
        <v>1.2498704077178369</v>
      </c>
      <c r="BJ152">
        <f t="shared" si="31"/>
        <v>0.2923192132234641</v>
      </c>
      <c r="BK152">
        <f t="shared" si="42"/>
        <v>0</v>
      </c>
      <c r="BL152">
        <f t="shared" si="42"/>
        <v>0</v>
      </c>
      <c r="BM152">
        <f t="shared" si="42"/>
        <v>0</v>
      </c>
      <c r="BN152">
        <f t="shared" si="42"/>
        <v>0</v>
      </c>
      <c r="BO152">
        <f t="shared" si="42"/>
        <v>0</v>
      </c>
      <c r="BP152">
        <f t="shared" si="42"/>
        <v>0</v>
      </c>
      <c r="BQ152">
        <f t="shared" si="35"/>
        <v>2.4826032036443735</v>
      </c>
      <c r="BR152">
        <v>3.6045159529777142</v>
      </c>
      <c r="BS152">
        <v>2.7326426297770872</v>
      </c>
      <c r="BT152">
        <v>1.6889691825916522</v>
      </c>
      <c r="BU152">
        <v>3.9883683952562405</v>
      </c>
      <c r="BV152">
        <v>3.6843607352736654</v>
      </c>
      <c r="BW152">
        <v>25.940555555555555</v>
      </c>
      <c r="BX152">
        <v>370.08800000000008</v>
      </c>
      <c r="BY152" s="8">
        <v>4.1767241379310347</v>
      </c>
      <c r="BZ152" s="8">
        <v>605.29200000000003</v>
      </c>
      <c r="CA152" s="8">
        <v>1480.848</v>
      </c>
      <c r="CB152" s="8">
        <v>2151.8940000000002</v>
      </c>
      <c r="CC152" s="8">
        <v>2790.6979999999999</v>
      </c>
      <c r="CD152" s="8">
        <v>3.3000226329385818</v>
      </c>
      <c r="CE152" s="8">
        <v>2.941087743651623</v>
      </c>
      <c r="CF152" s="8">
        <v>2.7402705002512011</v>
      </c>
      <c r="CG152" s="8">
        <v>2.6595089200661253</v>
      </c>
      <c r="CH152" s="8">
        <v>434.31200000000007</v>
      </c>
      <c r="CI152" s="8">
        <f t="shared" si="37"/>
        <v>2559.2619999999997</v>
      </c>
      <c r="CJ152">
        <v>717.04200000000003</v>
      </c>
      <c r="CK152">
        <v>1805.94</v>
      </c>
      <c r="CL152">
        <v>2861.3100000000004</v>
      </c>
      <c r="CM152">
        <v>3848.1</v>
      </c>
      <c r="CN152">
        <f t="shared" si="50"/>
        <v>4743.45</v>
      </c>
      <c r="CO152" s="8">
        <v>2.4346890971724817</v>
      </c>
      <c r="CP152" s="8">
        <v>3.4446206420125955</v>
      </c>
      <c r="CQ152" s="8">
        <v>4.0334731884504524</v>
      </c>
      <c r="CR152" s="48">
        <v>32.143888888888888</v>
      </c>
      <c r="CS152" s="7">
        <v>31.926111111111116</v>
      </c>
      <c r="CT152" s="7">
        <v>31.383333333333333</v>
      </c>
      <c r="CU152" s="7">
        <v>0.59688888888888414</v>
      </c>
      <c r="CV152" s="7">
        <v>0.41644444444444062</v>
      </c>
      <c r="CW152" s="7">
        <v>0.17530833333333007</v>
      </c>
    </row>
    <row r="153" spans="1:101">
      <c r="A153" s="44">
        <v>40770</v>
      </c>
      <c r="B153" s="1">
        <f t="shared" si="44"/>
        <v>8</v>
      </c>
      <c r="C153" s="1">
        <f t="shared" si="45"/>
        <v>2011</v>
      </c>
      <c r="D153">
        <v>30.72</v>
      </c>
      <c r="E153">
        <v>31.585000000000001</v>
      </c>
      <c r="F153">
        <v>31.395</v>
      </c>
      <c r="G153">
        <v>31.484999999999999</v>
      </c>
      <c r="H153">
        <v>32.65</v>
      </c>
      <c r="I153">
        <v>32.865000000000002</v>
      </c>
      <c r="J153">
        <v>32.869999999999997</v>
      </c>
      <c r="K153">
        <v>32.725000000000001</v>
      </c>
      <c r="L153">
        <v>32.630000000000003</v>
      </c>
      <c r="M153">
        <v>32.44</v>
      </c>
      <c r="N153">
        <v>32.19</v>
      </c>
      <c r="O153">
        <v>31.9</v>
      </c>
      <c r="P153">
        <v>31.495000000000001</v>
      </c>
      <c r="Q153" s="7">
        <f t="shared" si="46"/>
        <v>32.275625000000005</v>
      </c>
      <c r="R153" s="7">
        <f t="shared" si="43"/>
        <v>32.136499999999998</v>
      </c>
      <c r="S153" s="7">
        <f t="shared" si="47"/>
        <v>32.293888888888894</v>
      </c>
      <c r="T153" s="7">
        <f t="shared" si="48"/>
        <v>32.3825</v>
      </c>
      <c r="U153" s="7">
        <f t="shared" si="49"/>
        <v>32.073076923076925</v>
      </c>
      <c r="V153" s="7">
        <v>1.0272500000000093</v>
      </c>
      <c r="W153">
        <v>59.531022337419273</v>
      </c>
      <c r="X153" s="54">
        <v>6</v>
      </c>
      <c r="Y153">
        <v>3.1689517557852938</v>
      </c>
      <c r="Z153">
        <v>2.1503601199971634</v>
      </c>
      <c r="AA153">
        <v>6.451080359991491</v>
      </c>
      <c r="AB153">
        <v>6.3379035115705875</v>
      </c>
      <c r="AC153">
        <v>5.2061350273615536</v>
      </c>
      <c r="AD153">
        <v>4.6402507852570363</v>
      </c>
      <c r="AE153">
        <v>4.8666044820988441</v>
      </c>
      <c r="AF153">
        <v>6.1115498147287806</v>
      </c>
      <c r="AG153">
        <v>4.3007202399943276</v>
      </c>
      <c r="AH153">
        <v>4.5270739368361337</v>
      </c>
      <c r="AI153">
        <v>6.1115498147287806</v>
      </c>
      <c r="AJ153">
        <v>2.3767138168389703</v>
      </c>
      <c r="AK153">
        <v>2.4898906652598738</v>
      </c>
      <c r="AL153">
        <v>0.67906109052542007</v>
      </c>
      <c r="AM153">
        <v>0.11317684842090335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f t="shared" si="40"/>
        <v>1.4276646267005662</v>
      </c>
      <c r="AV153">
        <f t="shared" si="41"/>
        <v>1.1475167701116964</v>
      </c>
      <c r="AW153">
        <f t="shared" si="39"/>
        <v>2.008359036641802</v>
      </c>
      <c r="AX153">
        <f t="shared" si="38"/>
        <v>1.9930531767011759</v>
      </c>
      <c r="AY153">
        <f t="shared" si="38"/>
        <v>1.825538323340504</v>
      </c>
      <c r="AZ153">
        <f t="shared" si="38"/>
        <v>1.7299285299925136</v>
      </c>
      <c r="BA153">
        <f t="shared" si="38"/>
        <v>1.7692760136775774</v>
      </c>
      <c r="BB153">
        <f t="shared" si="38"/>
        <v>1.961720196816771</v>
      </c>
      <c r="BC153">
        <f t="shared" si="38"/>
        <v>1.6678427056638294</v>
      </c>
      <c r="BD153">
        <f t="shared" si="31"/>
        <v>1.7096585501519395</v>
      </c>
      <c r="BE153">
        <f t="shared" si="31"/>
        <v>1.961720196816771</v>
      </c>
      <c r="BF153">
        <f t="shared" si="31"/>
        <v>1.2169029930208481</v>
      </c>
      <c r="BG153">
        <f t="shared" si="31"/>
        <v>1.2498704077178369</v>
      </c>
      <c r="BH153">
        <f t="shared" si="31"/>
        <v>0.5182347624992486</v>
      </c>
      <c r="BI153">
        <f t="shared" si="31"/>
        <v>0.10721795313111006</v>
      </c>
      <c r="BJ153">
        <f t="shared" si="31"/>
        <v>0</v>
      </c>
      <c r="BK153">
        <f t="shared" si="42"/>
        <v>0</v>
      </c>
      <c r="BL153">
        <f t="shared" si="42"/>
        <v>0</v>
      </c>
      <c r="BM153">
        <f t="shared" si="42"/>
        <v>0</v>
      </c>
      <c r="BN153">
        <f t="shared" si="42"/>
        <v>0</v>
      </c>
      <c r="BO153">
        <f t="shared" si="42"/>
        <v>0</v>
      </c>
      <c r="BP153">
        <f t="shared" si="42"/>
        <v>0</v>
      </c>
      <c r="BQ153">
        <f t="shared" si="35"/>
        <v>2.4098292751516119</v>
      </c>
      <c r="BR153">
        <v>3.7151465422011341</v>
      </c>
      <c r="BS153">
        <v>2.6401522705488656</v>
      </c>
      <c r="BT153">
        <v>1.4276646267005662</v>
      </c>
      <c r="BU153">
        <v>4.0354758497371712</v>
      </c>
      <c r="BV153">
        <v>3.8197252059591942</v>
      </c>
      <c r="BW153">
        <v>24.330555555555559</v>
      </c>
      <c r="BX153">
        <v>419.27399999999994</v>
      </c>
      <c r="BY153" s="8">
        <v>4.72630303030303</v>
      </c>
      <c r="BZ153" s="8">
        <v>789.36200000000008</v>
      </c>
      <c r="CA153" s="8">
        <v>1542.9940000000001</v>
      </c>
      <c r="CB153" s="8">
        <v>2349.4319999999998</v>
      </c>
      <c r="CC153" s="8">
        <v>2892.4660000000003</v>
      </c>
      <c r="CD153" s="8">
        <v>4.4515135841170324</v>
      </c>
      <c r="CE153" s="8">
        <v>3.3861358497122289</v>
      </c>
      <c r="CF153" s="8">
        <v>3.0295818165390793</v>
      </c>
      <c r="CG153" s="8">
        <v>2.8431810963746647</v>
      </c>
      <c r="CH153" s="8">
        <v>253.18999999999997</v>
      </c>
      <c r="CI153" s="8">
        <f t="shared" si="37"/>
        <v>2631.1019999999999</v>
      </c>
      <c r="CJ153">
        <v>531.87599999999998</v>
      </c>
      <c r="CK153">
        <v>1823.4659999999999</v>
      </c>
      <c r="CL153">
        <v>3038.8559999999998</v>
      </c>
      <c r="CM153">
        <v>4102.1000000000004</v>
      </c>
      <c r="CN153">
        <f t="shared" si="50"/>
        <v>4949.9520000000002</v>
      </c>
      <c r="CO153" s="8">
        <v>2.1497658915126765</v>
      </c>
      <c r="CP153" s="8">
        <v>2.4346890971724817</v>
      </c>
      <c r="CQ153" s="8">
        <v>3.4446206420125955</v>
      </c>
      <c r="CR153" s="48">
        <v>32.298333333333325</v>
      </c>
      <c r="CS153" s="7">
        <v>32.143888888888888</v>
      </c>
      <c r="CT153" s="7">
        <v>31.926111111111116</v>
      </c>
      <c r="CU153" s="7">
        <v>0.84623391812863957</v>
      </c>
      <c r="CV153" s="7">
        <v>0.59688888888888414</v>
      </c>
      <c r="CW153" s="7">
        <v>0.41644444444444062</v>
      </c>
    </row>
    <row r="154" spans="1:101">
      <c r="A154" s="44">
        <v>40799</v>
      </c>
      <c r="B154" s="1">
        <f t="shared" si="44"/>
        <v>9</v>
      </c>
      <c r="C154" s="1">
        <f t="shared" si="45"/>
        <v>2011</v>
      </c>
      <c r="D154">
        <v>31.76</v>
      </c>
      <c r="E154">
        <v>31.625</v>
      </c>
      <c r="F154">
        <v>31.664999999999999</v>
      </c>
      <c r="G154">
        <v>31.655000000000001</v>
      </c>
      <c r="H154">
        <v>32.35</v>
      </c>
      <c r="I154">
        <v>32.51</v>
      </c>
      <c r="J154">
        <v>33.435000000000002</v>
      </c>
      <c r="K154">
        <v>33.625</v>
      </c>
      <c r="L154">
        <v>33.155000000000001</v>
      </c>
      <c r="M154">
        <v>32.704999999999998</v>
      </c>
      <c r="N154">
        <v>32.195</v>
      </c>
      <c r="O154">
        <v>31.89</v>
      </c>
      <c r="P154">
        <v>31.55</v>
      </c>
      <c r="Q154" s="7">
        <f t="shared" si="46"/>
        <v>32.502499999999998</v>
      </c>
      <c r="R154" s="7">
        <f t="shared" si="43"/>
        <v>32.448499999999996</v>
      </c>
      <c r="S154" s="7">
        <f t="shared" si="47"/>
        <v>32.524999999999999</v>
      </c>
      <c r="T154" s="7">
        <f t="shared" si="48"/>
        <v>32.637500000000003</v>
      </c>
      <c r="U154" s="7">
        <f t="shared" si="49"/>
        <v>32.316923076923075</v>
      </c>
      <c r="V154" s="7">
        <v>1.0776388888888881</v>
      </c>
      <c r="W154">
        <v>53.079941970056346</v>
      </c>
      <c r="X154" s="54">
        <v>6</v>
      </c>
      <c r="Y154">
        <v>0</v>
      </c>
      <c r="Z154">
        <v>1.0185916357881302</v>
      </c>
      <c r="AA154">
        <v>4.0743665431525198</v>
      </c>
      <c r="AB154">
        <v>8.4882636315677509</v>
      </c>
      <c r="AC154">
        <v>7.130141450516911</v>
      </c>
      <c r="AD154">
        <v>9.0541478736722674</v>
      </c>
      <c r="AE154">
        <v>9.1673247220931717</v>
      </c>
      <c r="AF154">
        <v>6.1115498147287806</v>
      </c>
      <c r="AG154">
        <v>3.7348359978898107</v>
      </c>
      <c r="AH154">
        <v>1.8108295747344536</v>
      </c>
      <c r="AI154">
        <v>1.1317684842090334</v>
      </c>
      <c r="AJ154">
        <v>0.67906109052542007</v>
      </c>
      <c r="AK154">
        <v>0.56588424210451671</v>
      </c>
      <c r="AL154">
        <v>0.11317684842090335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f t="shared" si="40"/>
        <v>0</v>
      </c>
      <c r="AV154">
        <f t="shared" si="41"/>
        <v>0.70240005824331042</v>
      </c>
      <c r="AW154">
        <f t="shared" si="39"/>
        <v>1.6242016980540537</v>
      </c>
      <c r="AX154">
        <f t="shared" si="38"/>
        <v>2.2500556276585328</v>
      </c>
      <c r="AY154">
        <f t="shared" si="38"/>
        <v>2.0955783219959314</v>
      </c>
      <c r="AZ154">
        <f t="shared" si="38"/>
        <v>2.3079852731065502</v>
      </c>
      <c r="BA154">
        <f t="shared" si="38"/>
        <v>2.3191791196138323</v>
      </c>
      <c r="BB154">
        <f t="shared" si="38"/>
        <v>1.961720196816771</v>
      </c>
      <c r="BC154">
        <f t="shared" si="38"/>
        <v>1.554947089900881</v>
      </c>
      <c r="BD154">
        <f t="shared" si="38"/>
        <v>1.033479662101547</v>
      </c>
      <c r="BE154">
        <f t="shared" si="38"/>
        <v>0.75695190951085412</v>
      </c>
      <c r="BF154">
        <f t="shared" si="38"/>
        <v>0.5182347624992486</v>
      </c>
      <c r="BG154">
        <f t="shared" si="38"/>
        <v>0.44845067536294375</v>
      </c>
      <c r="BH154">
        <f t="shared" si="38"/>
        <v>0.10721795313111006</v>
      </c>
      <c r="BI154">
        <f t="shared" si="38"/>
        <v>0</v>
      </c>
      <c r="BJ154">
        <f t="shared" si="38"/>
        <v>0</v>
      </c>
      <c r="BK154">
        <f t="shared" si="42"/>
        <v>0</v>
      </c>
      <c r="BL154">
        <f t="shared" si="42"/>
        <v>0</v>
      </c>
      <c r="BM154">
        <f t="shared" si="42"/>
        <v>0</v>
      </c>
      <c r="BN154">
        <f t="shared" si="42"/>
        <v>0</v>
      </c>
      <c r="BO154">
        <f t="shared" si="42"/>
        <v>0</v>
      </c>
      <c r="BP154">
        <f t="shared" si="42"/>
        <v>0</v>
      </c>
      <c r="BQ154">
        <f t="shared" si="35"/>
        <v>2.3006052322684565</v>
      </c>
      <c r="BR154">
        <v>3.9075976614096053</v>
      </c>
      <c r="BS154">
        <v>1.5307537638859916</v>
      </c>
      <c r="BT154">
        <v>0.5182347624992486</v>
      </c>
      <c r="BU154">
        <v>3.988368395256241</v>
      </c>
      <c r="BV154">
        <v>3.9433288485521265</v>
      </c>
      <c r="BW154">
        <v>24.836111111111116</v>
      </c>
      <c r="BX154">
        <v>113.03399999999999</v>
      </c>
      <c r="BY154" s="8">
        <v>4.3838965517241384</v>
      </c>
      <c r="BZ154" s="8">
        <v>902.39600000000007</v>
      </c>
      <c r="CA154" s="8">
        <v>1292.7979999999998</v>
      </c>
      <c r="CB154" s="8">
        <v>2226.752</v>
      </c>
      <c r="CC154" s="8">
        <v>2871.66</v>
      </c>
      <c r="CD154" s="8">
        <v>4.428974573319401</v>
      </c>
      <c r="CE154" s="8">
        <v>3.7675418267237233</v>
      </c>
      <c r="CF154" s="8">
        <v>3.2479346262453377</v>
      </c>
      <c r="CG154" s="8">
        <v>3.0196136982555428</v>
      </c>
      <c r="CH154" s="8">
        <v>213.10999999999996</v>
      </c>
      <c r="CI154" s="8">
        <f t="shared" si="37"/>
        <v>2649.6560000000004</v>
      </c>
      <c r="CJ154">
        <v>796.798</v>
      </c>
      <c r="CK154">
        <v>2045.7159999999999</v>
      </c>
      <c r="CL154">
        <v>3447.0339999999997</v>
      </c>
      <c r="CM154">
        <v>4662.9319999999998</v>
      </c>
      <c r="CN154">
        <f t="shared" si="50"/>
        <v>5443.22</v>
      </c>
      <c r="CO154" s="8">
        <v>1.4276646267005662</v>
      </c>
      <c r="CP154" s="8">
        <v>2.1497658915126765</v>
      </c>
      <c r="CQ154" s="8">
        <v>2.4346890971724817</v>
      </c>
      <c r="CR154" s="48">
        <v>32.293888888888894</v>
      </c>
      <c r="CS154" s="7">
        <v>32.298333333333325</v>
      </c>
      <c r="CT154" s="7">
        <v>32.143888888888888</v>
      </c>
      <c r="CU154" s="7">
        <v>1.0272500000000093</v>
      </c>
      <c r="CV154" s="7">
        <v>0.84623391812863957</v>
      </c>
      <c r="CW154" s="7">
        <v>0.59688888888888414</v>
      </c>
    </row>
    <row r="155" spans="1:101">
      <c r="A155" s="44">
        <v>40829</v>
      </c>
      <c r="B155" s="1">
        <f t="shared" si="44"/>
        <v>10</v>
      </c>
      <c r="C155" s="1">
        <f t="shared" si="45"/>
        <v>2011</v>
      </c>
      <c r="D155">
        <v>30.515000000000001</v>
      </c>
      <c r="E155">
        <v>30.83</v>
      </c>
      <c r="F155">
        <v>31.035</v>
      </c>
      <c r="G155">
        <v>31.524999999999999</v>
      </c>
      <c r="H155">
        <v>31.745000000000001</v>
      </c>
      <c r="I155">
        <v>31.594999999999999</v>
      </c>
      <c r="J155">
        <v>33.295000000000002</v>
      </c>
      <c r="K155">
        <v>33.145000000000003</v>
      </c>
      <c r="L155">
        <v>32.79</v>
      </c>
      <c r="M155">
        <v>32.344999999999999</v>
      </c>
      <c r="N155">
        <v>32.01</v>
      </c>
      <c r="O155">
        <v>31.7</v>
      </c>
      <c r="P155">
        <v>31.42</v>
      </c>
      <c r="Q155" s="7">
        <f t="shared" si="46"/>
        <v>31.994999999999997</v>
      </c>
      <c r="R155" s="7">
        <f t="shared" si="43"/>
        <v>31.882000000000005</v>
      </c>
      <c r="S155" s="7">
        <f t="shared" si="47"/>
        <v>32.033888888888882</v>
      </c>
      <c r="T155" s="7">
        <f t="shared" si="48"/>
        <v>32.184375000000003</v>
      </c>
      <c r="U155" s="7">
        <f t="shared" si="49"/>
        <v>31.842307692307696</v>
      </c>
      <c r="V155" s="7">
        <v>0.61</v>
      </c>
      <c r="W155">
        <v>58.286077003366778</v>
      </c>
      <c r="X155" s="54">
        <v>6</v>
      </c>
      <c r="Y155">
        <v>0.56588424210451671</v>
      </c>
      <c r="Z155">
        <v>0.11317684842090335</v>
      </c>
      <c r="AA155">
        <v>1.1317684842090334</v>
      </c>
      <c r="AB155">
        <v>3.3953054526271007</v>
      </c>
      <c r="AC155">
        <v>12.336276477878465</v>
      </c>
      <c r="AD155">
        <v>15.16569768840105</v>
      </c>
      <c r="AE155">
        <v>8.8277941768304622</v>
      </c>
      <c r="AF155">
        <v>6.1115498147287806</v>
      </c>
      <c r="AG155">
        <v>4.9797813305197476</v>
      </c>
      <c r="AH155">
        <v>2.3767138168389703</v>
      </c>
      <c r="AI155">
        <v>1.2449453326299369</v>
      </c>
      <c r="AJ155">
        <v>1.2449453326299369</v>
      </c>
      <c r="AK155">
        <v>0.56588424210451671</v>
      </c>
      <c r="AL155">
        <v>0.11317684842090335</v>
      </c>
      <c r="AM155">
        <v>0.11317684842090335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f t="shared" si="40"/>
        <v>0.44845067536294375</v>
      </c>
      <c r="AV155">
        <f t="shared" si="41"/>
        <v>0.10721795313111006</v>
      </c>
      <c r="AW155">
        <f t="shared" si="39"/>
        <v>0.75695190951085412</v>
      </c>
      <c r="AX155">
        <f t="shared" si="38"/>
        <v>1.4805370287510446</v>
      </c>
      <c r="AY155">
        <f t="shared" si="38"/>
        <v>2.5904878769281403</v>
      </c>
      <c r="AZ155">
        <f t="shared" si="38"/>
        <v>2.7828915706791109</v>
      </c>
      <c r="BA155">
        <f t="shared" si="38"/>
        <v>2.285214511911192</v>
      </c>
      <c r="BB155">
        <f t="shared" si="38"/>
        <v>1.961720196816771</v>
      </c>
      <c r="BC155">
        <f t="shared" si="38"/>
        <v>1.7883840004912408</v>
      </c>
      <c r="BD155">
        <f t="shared" si="38"/>
        <v>1.2169029930208481</v>
      </c>
      <c r="BE155">
        <f t="shared" si="38"/>
        <v>0.8086811701761023</v>
      </c>
      <c r="BF155">
        <f t="shared" si="38"/>
        <v>0.8086811701761023</v>
      </c>
      <c r="BG155">
        <f t="shared" si="38"/>
        <v>0.44845067536294375</v>
      </c>
      <c r="BH155">
        <f t="shared" si="38"/>
        <v>0.10721795313111006</v>
      </c>
      <c r="BI155">
        <f t="shared" si="38"/>
        <v>0.10721795313111006</v>
      </c>
      <c r="BJ155">
        <f t="shared" si="38"/>
        <v>0</v>
      </c>
      <c r="BK155">
        <f t="shared" si="42"/>
        <v>0</v>
      </c>
      <c r="BL155">
        <f t="shared" si="42"/>
        <v>0</v>
      </c>
      <c r="BM155">
        <f t="shared" si="42"/>
        <v>0</v>
      </c>
      <c r="BN155">
        <f t="shared" si="42"/>
        <v>0</v>
      </c>
      <c r="BO155">
        <f t="shared" si="42"/>
        <v>0</v>
      </c>
      <c r="BP155">
        <f t="shared" si="42"/>
        <v>0</v>
      </c>
      <c r="BQ155">
        <f t="shared" si="35"/>
        <v>2.2155595720167396</v>
      </c>
      <c r="BR155">
        <v>3.971448796437353</v>
      </c>
      <c r="BS155">
        <v>1.7692760136775774</v>
      </c>
      <c r="BT155">
        <v>0.5182347624992486</v>
      </c>
      <c r="BU155">
        <v>4.0689214324150624</v>
      </c>
      <c r="BV155">
        <v>4.0152664352686198</v>
      </c>
      <c r="BW155">
        <v>24.86611111111111</v>
      </c>
      <c r="BX155">
        <v>283.71800000000007</v>
      </c>
      <c r="BY155" s="8">
        <v>4.2123333333333335</v>
      </c>
      <c r="BZ155" s="8">
        <v>816.02600000000007</v>
      </c>
      <c r="CA155" s="8">
        <v>1421.318</v>
      </c>
      <c r="CB155" s="8">
        <v>2296.8739999999998</v>
      </c>
      <c r="CC155" s="8">
        <v>2967.92</v>
      </c>
      <c r="CD155" s="8">
        <v>4.4408443051201667</v>
      </c>
      <c r="CE155" s="8">
        <v>3.9845156362475329</v>
      </c>
      <c r="CF155" s="8">
        <v>3.503496454202327</v>
      </c>
      <c r="CG155" s="8">
        <v>3.2040633561245553</v>
      </c>
      <c r="CH155" s="8">
        <v>180.07999999999993</v>
      </c>
      <c r="CI155" s="8">
        <f t="shared" si="37"/>
        <v>2552.1180000000004</v>
      </c>
      <c r="CJ155">
        <v>365.50600000000003</v>
      </c>
      <c r="CK155">
        <v>1694.18</v>
      </c>
      <c r="CL155">
        <v>3500.1200000000008</v>
      </c>
      <c r="CM155">
        <v>4555.4900000000007</v>
      </c>
      <c r="CN155">
        <f t="shared" si="50"/>
        <v>5542.28</v>
      </c>
      <c r="CO155" s="8">
        <v>0</v>
      </c>
      <c r="CP155" s="8">
        <v>1.4276646267005662</v>
      </c>
      <c r="CQ155" s="8">
        <v>2.1497658915126765</v>
      </c>
      <c r="CR155" s="48">
        <v>32.524999999999999</v>
      </c>
      <c r="CS155" s="7">
        <v>32.293888888888894</v>
      </c>
      <c r="CT155" s="7">
        <v>32.298333333333325</v>
      </c>
      <c r="CU155" s="7">
        <v>1.0776388888888881</v>
      </c>
      <c r="CV155" s="7">
        <v>1.0272500000000093</v>
      </c>
      <c r="CW155" s="7">
        <v>0.84623391812863957</v>
      </c>
    </row>
    <row r="156" spans="1:101">
      <c r="A156" s="44">
        <v>40863</v>
      </c>
      <c r="B156" s="1">
        <f t="shared" si="44"/>
        <v>11</v>
      </c>
      <c r="C156" s="1">
        <f t="shared" si="45"/>
        <v>2011</v>
      </c>
      <c r="D156">
        <v>31.4</v>
      </c>
      <c r="E156">
        <v>31.135000000000002</v>
      </c>
      <c r="F156">
        <v>31.324999999999999</v>
      </c>
      <c r="G156">
        <v>31.335000000000001</v>
      </c>
      <c r="H156">
        <v>31.405000000000001</v>
      </c>
      <c r="I156">
        <v>31.8</v>
      </c>
      <c r="J156">
        <v>32.844999999999999</v>
      </c>
      <c r="K156">
        <v>32.975000000000001</v>
      </c>
      <c r="L156">
        <v>32.6</v>
      </c>
      <c r="M156">
        <v>32.33</v>
      </c>
      <c r="N156">
        <v>32.034999999999997</v>
      </c>
      <c r="O156">
        <v>31.78</v>
      </c>
      <c r="P156">
        <v>31.594999999999999</v>
      </c>
      <c r="Q156" s="7">
        <f t="shared" si="46"/>
        <v>31.927499999999998</v>
      </c>
      <c r="R156" s="7">
        <f t="shared" si="43"/>
        <v>31.914999999999999</v>
      </c>
      <c r="S156" s="7">
        <f t="shared" si="47"/>
        <v>31.972222222222221</v>
      </c>
      <c r="T156" s="7">
        <f t="shared" si="48"/>
        <v>32.076874999999994</v>
      </c>
      <c r="U156" s="7">
        <f t="shared" si="49"/>
        <v>31.889230769230764</v>
      </c>
      <c r="V156" s="7">
        <v>0.42083333333333073</v>
      </c>
      <c r="W156">
        <v>39.611896992579368</v>
      </c>
      <c r="X156" s="54">
        <v>6</v>
      </c>
      <c r="Y156">
        <v>0</v>
      </c>
      <c r="Z156">
        <v>0.2263536968418067</v>
      </c>
      <c r="AA156">
        <v>0.67906109052542019</v>
      </c>
      <c r="AB156">
        <v>1.4712990294717436</v>
      </c>
      <c r="AC156">
        <v>5.4324887242033606</v>
      </c>
      <c r="AD156">
        <v>8.035556237884137</v>
      </c>
      <c r="AE156">
        <v>10.638623751564914</v>
      </c>
      <c r="AF156">
        <v>7.356495147358717</v>
      </c>
      <c r="AG156">
        <v>3.1689517557852938</v>
      </c>
      <c r="AH156">
        <v>2.1503601199971638</v>
      </c>
      <c r="AI156">
        <v>0.4527073936836134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f t="shared" si="40"/>
        <v>0</v>
      </c>
      <c r="AV156">
        <f t="shared" si="41"/>
        <v>0.20404529251520054</v>
      </c>
      <c r="AW156">
        <f t="shared" si="39"/>
        <v>0.51823476249924871</v>
      </c>
      <c r="AX156">
        <f t="shared" si="38"/>
        <v>0.904743935253981</v>
      </c>
      <c r="AY156">
        <f t="shared" si="38"/>
        <v>1.8613615122306573</v>
      </c>
      <c r="AZ156">
        <f t="shared" si="38"/>
        <v>2.2011674869398759</v>
      </c>
      <c r="BA156">
        <f t="shared" si="38"/>
        <v>2.4543292009114142</v>
      </c>
      <c r="BB156">
        <f t="shared" si="38"/>
        <v>2.1230390984440737</v>
      </c>
      <c r="BC156">
        <f t="shared" si="38"/>
        <v>1.4276646267005662</v>
      </c>
      <c r="BD156">
        <f t="shared" si="38"/>
        <v>1.1475167701116966</v>
      </c>
      <c r="BE156">
        <f t="shared" si="38"/>
        <v>0.37342898349868192</v>
      </c>
      <c r="BF156">
        <f t="shared" si="38"/>
        <v>0</v>
      </c>
      <c r="BG156">
        <f t="shared" si="38"/>
        <v>0</v>
      </c>
      <c r="BH156">
        <f t="shared" si="38"/>
        <v>0</v>
      </c>
      <c r="BI156">
        <f t="shared" si="38"/>
        <v>0</v>
      </c>
      <c r="BJ156">
        <f t="shared" si="38"/>
        <v>0</v>
      </c>
      <c r="BK156">
        <f t="shared" si="42"/>
        <v>0</v>
      </c>
      <c r="BL156">
        <f t="shared" si="42"/>
        <v>0</v>
      </c>
      <c r="BM156">
        <f t="shared" si="42"/>
        <v>0</v>
      </c>
      <c r="BN156">
        <f t="shared" si="42"/>
        <v>0</v>
      </c>
      <c r="BO156">
        <f t="shared" si="42"/>
        <v>0</v>
      </c>
      <c r="BP156">
        <f t="shared" si="42"/>
        <v>0</v>
      </c>
      <c r="BQ156">
        <f t="shared" si="35"/>
        <v>1.9005470541856055</v>
      </c>
      <c r="BR156">
        <v>3.637818486253209</v>
      </c>
      <c r="BS156">
        <v>1.2817855697754603</v>
      </c>
      <c r="BT156">
        <v>0</v>
      </c>
      <c r="BU156">
        <v>3.7040610519423107</v>
      </c>
      <c r="BV156">
        <v>3.6928512947424097</v>
      </c>
      <c r="BW156">
        <v>25.864999999999998</v>
      </c>
      <c r="BX156">
        <v>135.62800000000001</v>
      </c>
      <c r="BY156" s="8">
        <v>1.8538529411764706</v>
      </c>
      <c r="BZ156" s="8">
        <v>532.38000000000011</v>
      </c>
      <c r="CA156" s="8">
        <v>1321.742</v>
      </c>
      <c r="CB156" s="8">
        <v>2075.3740000000003</v>
      </c>
      <c r="CC156" s="8">
        <v>2881.8120000000004</v>
      </c>
      <c r="CD156" s="8">
        <v>3.4833609420779807</v>
      </c>
      <c r="CE156" s="8">
        <v>3.8706219988936015</v>
      </c>
      <c r="CF156" s="8">
        <v>3.4225952593493858</v>
      </c>
      <c r="CG156" s="8">
        <v>3.1533397598678707</v>
      </c>
      <c r="CH156" s="8">
        <v>194.31199999999998</v>
      </c>
      <c r="CI156" s="8">
        <f t="shared" si="37"/>
        <v>2566.8620000000001</v>
      </c>
      <c r="CJ156">
        <v>178.81599999999997</v>
      </c>
      <c r="CK156">
        <v>1341.12</v>
      </c>
      <c r="CL156">
        <v>3164.5859999999998</v>
      </c>
      <c r="CM156">
        <v>4379.9759999999997</v>
      </c>
      <c r="CN156">
        <f t="shared" si="50"/>
        <v>5443.2199999999993</v>
      </c>
      <c r="CO156" s="8">
        <v>0.44845067536294375</v>
      </c>
      <c r="CP156" s="8">
        <v>0</v>
      </c>
      <c r="CQ156" s="8">
        <v>1.4276646267005662</v>
      </c>
      <c r="CR156" s="48">
        <v>32.033888888888882</v>
      </c>
      <c r="CS156" s="7">
        <v>32.524999999999999</v>
      </c>
      <c r="CT156" s="7">
        <v>32.293888888888894</v>
      </c>
      <c r="CU156" s="7">
        <v>0.61</v>
      </c>
      <c r="CV156" s="7">
        <v>1.0776388888888881</v>
      </c>
      <c r="CW156" s="7">
        <v>1.0272500000000093</v>
      </c>
    </row>
    <row r="157" spans="1:101">
      <c r="A157" s="44">
        <v>40890</v>
      </c>
      <c r="B157" s="1">
        <f t="shared" si="44"/>
        <v>12</v>
      </c>
      <c r="C157" s="1">
        <f t="shared" si="45"/>
        <v>2011</v>
      </c>
      <c r="D157">
        <v>30.754999999999999</v>
      </c>
      <c r="E157">
        <v>30.734999999999999</v>
      </c>
      <c r="F157">
        <v>31.324999999999999</v>
      </c>
      <c r="G157">
        <v>31.535</v>
      </c>
      <c r="H157">
        <v>31.48</v>
      </c>
      <c r="I157">
        <v>31.914999999999999</v>
      </c>
      <c r="J157">
        <v>32.54</v>
      </c>
      <c r="K157">
        <v>32.674999999999997</v>
      </c>
      <c r="L157">
        <v>32.43</v>
      </c>
      <c r="M157">
        <v>32.18</v>
      </c>
      <c r="N157">
        <v>31.895</v>
      </c>
      <c r="O157">
        <v>31.61</v>
      </c>
      <c r="P157">
        <v>31.39</v>
      </c>
      <c r="Q157" s="7">
        <f t="shared" si="46"/>
        <v>31.829374999999999</v>
      </c>
      <c r="R157" s="7">
        <f t="shared" si="43"/>
        <v>31.756999999999998</v>
      </c>
      <c r="S157" s="7">
        <f t="shared" si="47"/>
        <v>31.868333333333332</v>
      </c>
      <c r="T157" s="7">
        <f t="shared" si="48"/>
        <v>32.01</v>
      </c>
      <c r="U157" s="7">
        <f t="shared" si="49"/>
        <v>31.72807692307692</v>
      </c>
      <c r="V157" s="7">
        <v>0.59956313131312911</v>
      </c>
      <c r="W157">
        <v>44.365324631688885</v>
      </c>
      <c r="X157" s="54">
        <v>6</v>
      </c>
      <c r="Y157">
        <v>1.3581221810508401</v>
      </c>
      <c r="Z157">
        <v>0</v>
      </c>
      <c r="AA157">
        <v>0.11317684842090335</v>
      </c>
      <c r="AB157">
        <v>0</v>
      </c>
      <c r="AC157">
        <v>1.0185916357881302</v>
      </c>
      <c r="AD157">
        <v>3.8480128463107137</v>
      </c>
      <c r="AE157">
        <v>4.7534276336779406</v>
      </c>
      <c r="AF157">
        <v>10.299093206302205</v>
      </c>
      <c r="AG157">
        <v>8.6014404799886535</v>
      </c>
      <c r="AH157">
        <v>8.6014404799886535</v>
      </c>
      <c r="AI157">
        <v>4.5270739368361337</v>
      </c>
      <c r="AJ157">
        <v>0.9054147873672268</v>
      </c>
      <c r="AK157">
        <v>0.33953054526271004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f t="shared" ref="AU157:AU188" si="51">LN(Y157+1)</f>
        <v>0.85786561631598945</v>
      </c>
      <c r="AV157">
        <f t="shared" ref="AV157:AV188" si="52">LN(Z157+1)</f>
        <v>0</v>
      </c>
      <c r="AW157">
        <f t="shared" si="39"/>
        <v>0.10721795313111006</v>
      </c>
      <c r="AX157">
        <f t="shared" si="38"/>
        <v>0</v>
      </c>
      <c r="AY157">
        <f t="shared" si="38"/>
        <v>0.70240005824331042</v>
      </c>
      <c r="AZ157">
        <f t="shared" si="38"/>
        <v>1.578568898580069</v>
      </c>
      <c r="BA157">
        <f t="shared" si="38"/>
        <v>1.7497957874110073</v>
      </c>
      <c r="BB157">
        <f t="shared" si="38"/>
        <v>2.4247224752684202</v>
      </c>
      <c r="BC157">
        <f t="shared" si="38"/>
        <v>2.2619131372162338</v>
      </c>
      <c r="BD157">
        <f t="shared" ref="BD157:BP179" si="53">LN(AH157+1)</f>
        <v>2.2619131372162338</v>
      </c>
      <c r="BE157">
        <f t="shared" si="53"/>
        <v>1.7096585501519395</v>
      </c>
      <c r="BF157">
        <f t="shared" si="53"/>
        <v>0.64469972102836426</v>
      </c>
      <c r="BG157">
        <f t="shared" si="53"/>
        <v>0.2923192132234641</v>
      </c>
      <c r="BH157">
        <f t="shared" si="53"/>
        <v>0</v>
      </c>
      <c r="BI157">
        <f t="shared" si="53"/>
        <v>0</v>
      </c>
      <c r="BJ157">
        <f t="shared" si="53"/>
        <v>0</v>
      </c>
      <c r="BK157">
        <f t="shared" si="42"/>
        <v>0</v>
      </c>
      <c r="BL157">
        <f t="shared" si="42"/>
        <v>0</v>
      </c>
      <c r="BM157">
        <f t="shared" si="42"/>
        <v>0</v>
      </c>
      <c r="BN157">
        <f t="shared" si="42"/>
        <v>0</v>
      </c>
      <c r="BO157">
        <f t="shared" si="42"/>
        <v>0</v>
      </c>
      <c r="BP157">
        <f t="shared" si="42"/>
        <v>0</v>
      </c>
      <c r="BQ157">
        <f t="shared" si="35"/>
        <v>1.445989733970086</v>
      </c>
      <c r="BR157">
        <v>3.3889136664837518</v>
      </c>
      <c r="BS157">
        <v>2.7103095936974961</v>
      </c>
      <c r="BT157">
        <v>0.2923192132234641</v>
      </c>
      <c r="BU157">
        <v>3.7843533114301677</v>
      </c>
      <c r="BV157">
        <v>3.643756116087888</v>
      </c>
      <c r="BW157">
        <v>26.031111111111112</v>
      </c>
      <c r="BX157">
        <v>258.83200000000005</v>
      </c>
      <c r="BY157" s="8">
        <v>2.7014814814814816</v>
      </c>
      <c r="BZ157" s="8">
        <v>678.17800000000011</v>
      </c>
      <c r="CA157" s="8">
        <v>1580.5740000000001</v>
      </c>
      <c r="CB157" s="8">
        <v>1970.9759999999999</v>
      </c>
      <c r="CC157" s="8">
        <v>2904.9300000000003</v>
      </c>
      <c r="CD157" s="8">
        <v>2.9225559186637624</v>
      </c>
      <c r="CE157" s="8">
        <v>3.6757652459915811</v>
      </c>
      <c r="CF157" s="8">
        <v>3.4506721112012375</v>
      </c>
      <c r="CG157" s="8">
        <v>3.15919497872309</v>
      </c>
      <c r="CH157" s="8">
        <v>344.6819999999999</v>
      </c>
      <c r="CI157" s="8">
        <f t="shared" si="37"/>
        <v>2684.9759999999997</v>
      </c>
      <c r="CJ157">
        <v>274.06599999999997</v>
      </c>
      <c r="CK157">
        <v>818.38799999999992</v>
      </c>
      <c r="CL157">
        <v>2864.1039999999998</v>
      </c>
      <c r="CM157">
        <v>4265.4219999999996</v>
      </c>
      <c r="CN157">
        <f t="shared" si="50"/>
        <v>5481.32</v>
      </c>
      <c r="CO157" s="8">
        <v>0</v>
      </c>
      <c r="CP157" s="8">
        <v>0.44845067536294375</v>
      </c>
      <c r="CQ157" s="8">
        <v>0</v>
      </c>
      <c r="CR157" s="48">
        <v>31.972222222222221</v>
      </c>
      <c r="CS157" s="7">
        <v>32.033888888888882</v>
      </c>
      <c r="CT157" s="7">
        <v>32.524999999999999</v>
      </c>
      <c r="CU157" s="7">
        <v>0.42083333333333073</v>
      </c>
      <c r="CV157" s="7">
        <v>0.61</v>
      </c>
      <c r="CW157" s="7">
        <v>1.0776388888888881</v>
      </c>
    </row>
    <row r="158" spans="1:101">
      <c r="A158" s="44">
        <v>40924</v>
      </c>
      <c r="B158" s="1">
        <f t="shared" si="44"/>
        <v>1</v>
      </c>
      <c r="C158" s="1">
        <f t="shared" si="45"/>
        <v>2012</v>
      </c>
      <c r="D158">
        <v>30.33</v>
      </c>
      <c r="E158">
        <v>30.204999999999998</v>
      </c>
      <c r="F158">
        <v>30.234999999999999</v>
      </c>
      <c r="G158">
        <v>30.245000000000001</v>
      </c>
      <c r="H158">
        <v>30.545000000000002</v>
      </c>
      <c r="I158">
        <v>30.914999999999999</v>
      </c>
      <c r="J158">
        <v>31.58</v>
      </c>
      <c r="K158">
        <v>31.965</v>
      </c>
      <c r="L158">
        <v>31.765000000000001</v>
      </c>
      <c r="M158">
        <v>31.55</v>
      </c>
      <c r="N158">
        <v>31.44</v>
      </c>
      <c r="O158">
        <v>31.19</v>
      </c>
      <c r="P158">
        <v>30.975000000000001</v>
      </c>
      <c r="Q158" s="7">
        <f t="shared" si="46"/>
        <v>30.931875000000005</v>
      </c>
      <c r="R158" s="7">
        <f t="shared" si="43"/>
        <v>30.933500000000002</v>
      </c>
      <c r="S158" s="7">
        <f t="shared" si="47"/>
        <v>31.000555555555561</v>
      </c>
      <c r="T158" s="7">
        <f t="shared" si="48"/>
        <v>31.1</v>
      </c>
      <c r="U158" s="7">
        <f t="shared" si="49"/>
        <v>30.995384615384619</v>
      </c>
      <c r="V158" s="7">
        <v>0.19829244829245596</v>
      </c>
      <c r="W158">
        <v>49.34510596789886</v>
      </c>
      <c r="X158" s="54">
        <v>6</v>
      </c>
      <c r="Y158">
        <v>8.8277941768304604</v>
      </c>
      <c r="Z158">
        <v>0</v>
      </c>
      <c r="AA158">
        <v>0</v>
      </c>
      <c r="AB158">
        <v>0</v>
      </c>
      <c r="AC158">
        <v>0</v>
      </c>
      <c r="AD158">
        <v>0.4527073936836134</v>
      </c>
      <c r="AE158">
        <v>1.8108295747344536</v>
      </c>
      <c r="AF158">
        <v>1.9240064231553571</v>
      </c>
      <c r="AG158">
        <v>3.8480128463107137</v>
      </c>
      <c r="AH158">
        <v>12.223099629457561</v>
      </c>
      <c r="AI158">
        <v>8.8277941768304604</v>
      </c>
      <c r="AJ158">
        <v>8.7146173284095578</v>
      </c>
      <c r="AK158">
        <v>1.2449453326299369</v>
      </c>
      <c r="AL158">
        <v>0.79223793894632344</v>
      </c>
      <c r="AM158">
        <v>0.67906109052542007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f t="shared" si="51"/>
        <v>2.2852145119111915</v>
      </c>
      <c r="AV158">
        <f t="shared" si="52"/>
        <v>0</v>
      </c>
      <c r="AW158">
        <f t="shared" si="39"/>
        <v>0</v>
      </c>
      <c r="AX158">
        <f t="shared" si="39"/>
        <v>0</v>
      </c>
      <c r="AY158">
        <f t="shared" si="39"/>
        <v>0</v>
      </c>
      <c r="AZ158">
        <f t="shared" si="39"/>
        <v>0.37342898349868192</v>
      </c>
      <c r="BA158">
        <f t="shared" si="39"/>
        <v>1.033479662101547</v>
      </c>
      <c r="BB158">
        <f t="shared" si="39"/>
        <v>1.072954738586678</v>
      </c>
      <c r="BC158">
        <f t="shared" si="39"/>
        <v>1.578568898580069</v>
      </c>
      <c r="BD158">
        <f t="shared" si="53"/>
        <v>2.581965272104084</v>
      </c>
      <c r="BE158">
        <f t="shared" si="53"/>
        <v>2.2852145119111915</v>
      </c>
      <c r="BF158">
        <f t="shared" si="53"/>
        <v>2.2736316922861906</v>
      </c>
      <c r="BG158">
        <f t="shared" si="53"/>
        <v>0.8086811701761023</v>
      </c>
      <c r="BH158">
        <f t="shared" si="53"/>
        <v>0.58346508416833121</v>
      </c>
      <c r="BI158">
        <f t="shared" si="53"/>
        <v>0.5182347624992486</v>
      </c>
      <c r="BJ158">
        <f t="shared" si="53"/>
        <v>0</v>
      </c>
      <c r="BK158">
        <f t="shared" si="42"/>
        <v>0</v>
      </c>
      <c r="BL158">
        <f t="shared" si="42"/>
        <v>0</v>
      </c>
      <c r="BM158">
        <f t="shared" si="42"/>
        <v>0</v>
      </c>
      <c r="BN158">
        <f t="shared" si="42"/>
        <v>0</v>
      </c>
      <c r="BO158">
        <f t="shared" si="42"/>
        <v>0</v>
      </c>
      <c r="BP158">
        <f t="shared" si="42"/>
        <v>0</v>
      </c>
      <c r="BQ158">
        <f t="shared" ref="BQ158:BQ221" si="54">LN(SUM(AU158:AZ158)+1)</f>
        <v>1.2970924490436901</v>
      </c>
      <c r="BR158">
        <v>2.2011674869398759</v>
      </c>
      <c r="BS158">
        <v>3.4263942942165588</v>
      </c>
      <c r="BT158">
        <v>1.1109305304977921</v>
      </c>
      <c r="BU158">
        <v>3.6900291106358436</v>
      </c>
      <c r="BV158">
        <v>3.0567641473658003</v>
      </c>
      <c r="BW158">
        <v>26.549444444444443</v>
      </c>
      <c r="BX158">
        <v>272.03399999999999</v>
      </c>
      <c r="BY158" s="8">
        <v>2.9682941176470585</v>
      </c>
      <c r="BZ158" s="8">
        <v>666.49400000000003</v>
      </c>
      <c r="CA158" s="8">
        <v>1482.52</v>
      </c>
      <c r="CB158" s="8">
        <v>2087.8119999999999</v>
      </c>
      <c r="CC158" s="8">
        <v>2963.3679999999999</v>
      </c>
      <c r="CD158" s="8">
        <v>2.5078761801016705</v>
      </c>
      <c r="CE158" s="8">
        <v>3.4743602426109188</v>
      </c>
      <c r="CF158" s="8">
        <v>3.4307758401928345</v>
      </c>
      <c r="CG158" s="8">
        <v>3.2319636521748758</v>
      </c>
      <c r="CH158" s="8">
        <v>97.786000000000016</v>
      </c>
      <c r="CI158" s="8">
        <f t="shared" si="37"/>
        <v>2376.8719999999998</v>
      </c>
      <c r="CJ158">
        <v>92.710000000000008</v>
      </c>
      <c r="CK158">
        <v>545.59199999999998</v>
      </c>
      <c r="CL158">
        <v>2239.7719999999999</v>
      </c>
      <c r="CM158">
        <v>4045.7120000000004</v>
      </c>
      <c r="CN158">
        <f t="shared" si="50"/>
        <v>5101.0819999999994</v>
      </c>
      <c r="CO158" s="8">
        <v>0.85786561631598945</v>
      </c>
      <c r="CP158" s="8">
        <v>0</v>
      </c>
      <c r="CQ158" s="8">
        <v>0.44845067536294375</v>
      </c>
      <c r="CR158" s="48">
        <v>31.868333333333332</v>
      </c>
      <c r="CS158" s="7">
        <v>31.972222222222221</v>
      </c>
      <c r="CT158" s="7">
        <v>32.033888888888882</v>
      </c>
      <c r="CU158" s="7">
        <v>0.59956313131312911</v>
      </c>
      <c r="CV158" s="7">
        <v>0.42083333333333073</v>
      </c>
      <c r="CW158" s="7">
        <v>0.61</v>
      </c>
    </row>
    <row r="159" spans="1:101">
      <c r="A159" s="44">
        <v>40952</v>
      </c>
      <c r="B159" s="1">
        <f t="shared" si="44"/>
        <v>2</v>
      </c>
      <c r="C159" s="1">
        <f t="shared" si="45"/>
        <v>2012</v>
      </c>
      <c r="D159">
        <v>29.74</v>
      </c>
      <c r="E159">
        <v>29.98</v>
      </c>
      <c r="F159">
        <v>30.53</v>
      </c>
      <c r="G159">
        <v>30.69</v>
      </c>
      <c r="H159">
        <v>30.67</v>
      </c>
      <c r="I159">
        <v>30.745000000000001</v>
      </c>
      <c r="J159">
        <v>31.045000000000002</v>
      </c>
      <c r="K159">
        <v>31.355</v>
      </c>
      <c r="L159">
        <v>31.305</v>
      </c>
      <c r="M159">
        <v>31.184999999999999</v>
      </c>
      <c r="N159">
        <v>30.98</v>
      </c>
      <c r="O159">
        <v>30.97</v>
      </c>
      <c r="P159">
        <v>30.855</v>
      </c>
      <c r="Q159" s="7">
        <f t="shared" si="46"/>
        <v>30.790000000000003</v>
      </c>
      <c r="R159" s="7">
        <f t="shared" si="43"/>
        <v>30.724499999999999</v>
      </c>
      <c r="S159" s="7">
        <f t="shared" si="47"/>
        <v>30.83388888888889</v>
      </c>
      <c r="T159" s="7">
        <f t="shared" si="48"/>
        <v>30.940625000000001</v>
      </c>
      <c r="U159" s="7">
        <f t="shared" si="49"/>
        <v>30.773076923076928</v>
      </c>
      <c r="V159" s="39">
        <v>0.25258585858585292</v>
      </c>
      <c r="W159">
        <v>81.034623561962349</v>
      </c>
      <c r="X159" s="54">
        <v>6</v>
      </c>
      <c r="Y159">
        <v>40.290958037841591</v>
      </c>
      <c r="Z159">
        <v>0.2263536968418067</v>
      </c>
      <c r="AA159">
        <v>1.2449453326299369</v>
      </c>
      <c r="AB159">
        <v>0</v>
      </c>
      <c r="AC159">
        <v>0</v>
      </c>
      <c r="AD159">
        <v>0</v>
      </c>
      <c r="AE159">
        <v>0</v>
      </c>
      <c r="AF159">
        <v>2.6030675136807768</v>
      </c>
      <c r="AG159">
        <v>6.451080359991491</v>
      </c>
      <c r="AH159">
        <v>12.675807023141177</v>
      </c>
      <c r="AI159">
        <v>6.677434056833297</v>
      </c>
      <c r="AJ159">
        <v>4.7534276336779406</v>
      </c>
      <c r="AK159">
        <v>3.8480128463107137</v>
      </c>
      <c r="AL159">
        <v>1.5844758778926469</v>
      </c>
      <c r="AM159">
        <v>0.67906109052542007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f t="shared" si="51"/>
        <v>3.7206435422890682</v>
      </c>
      <c r="AV159">
        <f t="shared" si="52"/>
        <v>0.20404529251520054</v>
      </c>
      <c r="AW159">
        <f t="shared" si="39"/>
        <v>0.8086811701761023</v>
      </c>
      <c r="AX159">
        <f t="shared" si="39"/>
        <v>0</v>
      </c>
      <c r="AY159">
        <f t="shared" si="39"/>
        <v>0</v>
      </c>
      <c r="AZ159">
        <f t="shared" si="39"/>
        <v>0</v>
      </c>
      <c r="BA159">
        <f t="shared" si="39"/>
        <v>0</v>
      </c>
      <c r="BB159">
        <f t="shared" si="39"/>
        <v>1.2817855697754601</v>
      </c>
      <c r="BC159">
        <f t="shared" si="39"/>
        <v>2.008359036641802</v>
      </c>
      <c r="BD159">
        <f t="shared" si="53"/>
        <v>2.6156283610560584</v>
      </c>
      <c r="BE159">
        <f t="shared" si="53"/>
        <v>2.0382853841501762</v>
      </c>
      <c r="BF159">
        <f t="shared" si="53"/>
        <v>1.7497957874110073</v>
      </c>
      <c r="BG159">
        <f t="shared" si="53"/>
        <v>1.578568898580069</v>
      </c>
      <c r="BH159">
        <f t="shared" si="53"/>
        <v>0.94952273223553008</v>
      </c>
      <c r="BI159">
        <f t="shared" si="53"/>
        <v>0.5182347624992486</v>
      </c>
      <c r="BJ159">
        <f t="shared" si="53"/>
        <v>0</v>
      </c>
      <c r="BK159">
        <f t="shared" si="42"/>
        <v>0</v>
      </c>
      <c r="BL159">
        <f t="shared" si="42"/>
        <v>0</v>
      </c>
      <c r="BM159">
        <f t="shared" si="42"/>
        <v>0</v>
      </c>
      <c r="BN159">
        <f t="shared" si="42"/>
        <v>0</v>
      </c>
      <c r="BO159">
        <f t="shared" si="42"/>
        <v>0</v>
      </c>
      <c r="BP159">
        <f t="shared" si="42"/>
        <v>0</v>
      </c>
      <c r="BQ159">
        <f t="shared" si="54"/>
        <v>1.7463034913483486</v>
      </c>
      <c r="BR159">
        <v>2.4445573649763772</v>
      </c>
      <c r="BS159">
        <v>3.2231334966524003</v>
      </c>
      <c r="BT159">
        <v>1.8613615122306573</v>
      </c>
      <c r="BU159">
        <v>3.675797468438081</v>
      </c>
      <c r="BV159">
        <v>3.1864044469560344</v>
      </c>
      <c r="BW159">
        <v>26.997222222222224</v>
      </c>
      <c r="BX159">
        <v>152.40600000000001</v>
      </c>
      <c r="BY159" s="8">
        <v>2.5980714285714295</v>
      </c>
      <c r="BZ159" s="8">
        <v>683.27199999999993</v>
      </c>
      <c r="CA159" s="8">
        <v>1215.652</v>
      </c>
      <c r="CB159" s="8">
        <v>2005.0140000000001</v>
      </c>
      <c r="CC159" s="8">
        <v>2758.6460000000002</v>
      </c>
      <c r="CD159" s="8">
        <v>2.7559490092333232</v>
      </c>
      <c r="CE159" s="8">
        <v>3.1196549756556515</v>
      </c>
      <c r="CF159" s="8">
        <v>3.4526196277709968</v>
      </c>
      <c r="CG159" s="8">
        <v>3.2407826456813691</v>
      </c>
      <c r="CH159" s="8">
        <v>321.56799999999993</v>
      </c>
      <c r="CI159" s="8">
        <f t="shared" si="37"/>
        <v>2444.9539999999997</v>
      </c>
      <c r="CJ159">
        <v>274.57400000000001</v>
      </c>
      <c r="CK159">
        <v>641.34999999999991</v>
      </c>
      <c r="CL159">
        <v>1982.4700000000003</v>
      </c>
      <c r="CM159">
        <v>3805.9359999999997</v>
      </c>
      <c r="CN159">
        <f t="shared" si="50"/>
        <v>5021.3259999999991</v>
      </c>
      <c r="CO159" s="8">
        <v>2.2852145119111915</v>
      </c>
      <c r="CP159" s="8">
        <v>0.85786561631598945</v>
      </c>
      <c r="CQ159" s="8">
        <v>0</v>
      </c>
      <c r="CR159" s="48">
        <v>31.000555555555561</v>
      </c>
      <c r="CS159" s="7">
        <v>31.868333333333332</v>
      </c>
      <c r="CT159" s="7">
        <v>31.972222222222221</v>
      </c>
      <c r="CU159" s="7">
        <v>0.19829244829245596</v>
      </c>
      <c r="CV159" s="7">
        <v>0.59956313131312911</v>
      </c>
      <c r="CW159" s="7">
        <v>0.42083333333333073</v>
      </c>
    </row>
    <row r="160" spans="1:101">
      <c r="A160" s="44">
        <v>40981</v>
      </c>
      <c r="B160" s="1">
        <f t="shared" si="44"/>
        <v>3</v>
      </c>
      <c r="C160" s="1">
        <f t="shared" si="45"/>
        <v>2012</v>
      </c>
      <c r="D160">
        <v>29.58</v>
      </c>
      <c r="E160">
        <v>29.58</v>
      </c>
      <c r="F160">
        <v>29.6</v>
      </c>
      <c r="G160">
        <v>29.58</v>
      </c>
      <c r="H160">
        <v>29.62</v>
      </c>
      <c r="I160">
        <v>29.785</v>
      </c>
      <c r="J160">
        <v>30.184999999999999</v>
      </c>
      <c r="K160">
        <v>30.945</v>
      </c>
      <c r="L160">
        <v>31.07</v>
      </c>
      <c r="M160">
        <v>30.925000000000001</v>
      </c>
      <c r="N160">
        <v>30.91</v>
      </c>
      <c r="O160">
        <v>30.81</v>
      </c>
      <c r="P160">
        <v>30.67</v>
      </c>
      <c r="Q160" s="7">
        <f t="shared" si="46"/>
        <v>30.045624999999998</v>
      </c>
      <c r="R160" s="7">
        <f t="shared" si="43"/>
        <v>30.087</v>
      </c>
      <c r="S160" s="7">
        <f t="shared" si="47"/>
        <v>30.143333333333331</v>
      </c>
      <c r="T160" s="7">
        <f t="shared" si="48"/>
        <v>30.213749999999997</v>
      </c>
      <c r="U160" s="7">
        <f t="shared" si="49"/>
        <v>30.250769230769233</v>
      </c>
      <c r="V160" s="7">
        <v>-0.58736111111111455</v>
      </c>
      <c r="W160" s="8">
        <v>106.27</v>
      </c>
      <c r="X160" s="54">
        <v>6</v>
      </c>
      <c r="Y160">
        <v>61.341851844129614</v>
      </c>
      <c r="Z160">
        <v>12.336276477878464</v>
      </c>
      <c r="AA160">
        <v>1.3581221810508401</v>
      </c>
      <c r="AB160">
        <v>0.67906109052542007</v>
      </c>
      <c r="AC160">
        <v>0</v>
      </c>
      <c r="AD160">
        <v>0</v>
      </c>
      <c r="AE160">
        <v>0.56588424210451682</v>
      </c>
      <c r="AF160">
        <v>0.11317684842090335</v>
      </c>
      <c r="AG160">
        <v>0.67906109052542007</v>
      </c>
      <c r="AH160">
        <v>2.2635369684180668</v>
      </c>
      <c r="AI160">
        <v>5.4324887242033597</v>
      </c>
      <c r="AJ160">
        <v>9.2805015705140743</v>
      </c>
      <c r="AK160">
        <v>6.5642572084123945</v>
      </c>
      <c r="AL160">
        <v>3.0557749073643903</v>
      </c>
      <c r="AM160">
        <v>2.2635369684180668</v>
      </c>
      <c r="AN160">
        <v>0.2263536968418067</v>
      </c>
      <c r="AO160">
        <v>0.11317684842090335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f t="shared" si="51"/>
        <v>4.1326329794502774</v>
      </c>
      <c r="AV160">
        <f t="shared" si="52"/>
        <v>2.5904878769281403</v>
      </c>
      <c r="AW160">
        <f t="shared" si="39"/>
        <v>0.85786561631598945</v>
      </c>
      <c r="AX160">
        <f t="shared" si="39"/>
        <v>0.5182347624992486</v>
      </c>
      <c r="AY160">
        <f t="shared" si="39"/>
        <v>0</v>
      </c>
      <c r="AZ160">
        <f t="shared" si="39"/>
        <v>0</v>
      </c>
      <c r="BA160">
        <f t="shared" si="39"/>
        <v>0.44845067536294386</v>
      </c>
      <c r="BB160">
        <f t="shared" si="39"/>
        <v>0.10721795313111006</v>
      </c>
      <c r="BC160">
        <f t="shared" si="39"/>
        <v>0.5182347624992486</v>
      </c>
      <c r="BD160">
        <f t="shared" si="53"/>
        <v>1.1828115668727222</v>
      </c>
      <c r="BE160">
        <f t="shared" si="53"/>
        <v>1.861361512230657</v>
      </c>
      <c r="BF160">
        <f t="shared" si="53"/>
        <v>2.3302490497428199</v>
      </c>
      <c r="BG160">
        <f t="shared" si="53"/>
        <v>2.0234341545031649</v>
      </c>
      <c r="BH160">
        <f t="shared" si="53"/>
        <v>1.400141768536975</v>
      </c>
      <c r="BI160">
        <f t="shared" si="53"/>
        <v>1.1828115668727222</v>
      </c>
      <c r="BJ160">
        <f t="shared" si="53"/>
        <v>0.20404529251520054</v>
      </c>
      <c r="BK160">
        <f t="shared" si="42"/>
        <v>0.10721795313111006</v>
      </c>
      <c r="BL160">
        <f t="shared" si="42"/>
        <v>0</v>
      </c>
      <c r="BM160">
        <f t="shared" si="42"/>
        <v>0</v>
      </c>
      <c r="BN160">
        <f t="shared" si="42"/>
        <v>0</v>
      </c>
      <c r="BO160">
        <f t="shared" si="42"/>
        <v>0</v>
      </c>
      <c r="BP160">
        <f t="shared" si="42"/>
        <v>0</v>
      </c>
      <c r="BQ160">
        <f t="shared" si="54"/>
        <v>2.2081888313106037</v>
      </c>
      <c r="BR160">
        <v>2.8172980670441214</v>
      </c>
      <c r="BS160">
        <v>2.8890668659579579</v>
      </c>
      <c r="BT160">
        <v>2.3627420398936634</v>
      </c>
      <c r="BU160">
        <v>3.6956655365352593</v>
      </c>
      <c r="BV160">
        <v>2.9441820461053174</v>
      </c>
      <c r="BW160">
        <v>27.232222222222223</v>
      </c>
      <c r="BX160">
        <v>241.81000000000003</v>
      </c>
      <c r="BY160" s="8">
        <v>3.1447241379310342</v>
      </c>
      <c r="BZ160" s="8">
        <v>666.25</v>
      </c>
      <c r="CA160" s="8">
        <v>1344.4280000000001</v>
      </c>
      <c r="CB160" s="8">
        <v>2246.8240000000001</v>
      </c>
      <c r="CC160" s="8">
        <v>2637.2259999999997</v>
      </c>
      <c r="CD160" s="8">
        <v>2.9036965613831742</v>
      </c>
      <c r="CE160" s="8">
        <v>2.9131262400234683</v>
      </c>
      <c r="CF160" s="8">
        <v>3.4184090177887789</v>
      </c>
      <c r="CG160" s="8">
        <v>3.3014969612508565</v>
      </c>
      <c r="CH160" s="8">
        <v>204.20999999999998</v>
      </c>
      <c r="CI160" s="8">
        <f t="shared" si="37"/>
        <v>2405.8099999999995</v>
      </c>
      <c r="CJ160">
        <v>229.36199999999999</v>
      </c>
      <c r="CK160">
        <v>596.64599999999996</v>
      </c>
      <c r="CL160">
        <v>1415.0340000000001</v>
      </c>
      <c r="CM160">
        <v>3460.75</v>
      </c>
      <c r="CN160">
        <f t="shared" si="50"/>
        <v>4862.0679999999993</v>
      </c>
      <c r="CO160" s="8">
        <v>3.7206435422890682</v>
      </c>
      <c r="CP160" s="8">
        <v>2.2852145119111915</v>
      </c>
      <c r="CQ160" s="8">
        <v>0.85786561631598945</v>
      </c>
      <c r="CR160" s="48">
        <v>30.83388888888889</v>
      </c>
      <c r="CS160" s="7">
        <v>31.000555555555561</v>
      </c>
      <c r="CT160" s="7">
        <v>31.868333333333332</v>
      </c>
      <c r="CU160" s="39">
        <v>0.25258585858585292</v>
      </c>
      <c r="CV160" s="7">
        <v>0.19829244829245596</v>
      </c>
      <c r="CW160" s="7">
        <v>0.59956313131312911</v>
      </c>
    </row>
    <row r="161" spans="1:101">
      <c r="A161" s="44">
        <v>41015</v>
      </c>
      <c r="B161" s="1">
        <f t="shared" si="44"/>
        <v>4</v>
      </c>
      <c r="C161" s="1">
        <f t="shared" si="45"/>
        <v>2012</v>
      </c>
      <c r="D161">
        <v>31.4</v>
      </c>
      <c r="E161">
        <v>31.565000000000001</v>
      </c>
      <c r="F161">
        <v>31.45</v>
      </c>
      <c r="G161">
        <v>31.43</v>
      </c>
      <c r="H161">
        <v>31.62</v>
      </c>
      <c r="I161">
        <v>31.565000000000001</v>
      </c>
      <c r="J161">
        <v>31.664999999999999</v>
      </c>
      <c r="K161">
        <v>31.56</v>
      </c>
      <c r="L161">
        <v>31.414999999999999</v>
      </c>
      <c r="M161">
        <v>31.254999999999999</v>
      </c>
      <c r="N161">
        <v>31.09</v>
      </c>
      <c r="O161">
        <v>30.93</v>
      </c>
      <c r="P161">
        <v>30.83</v>
      </c>
      <c r="Q161" s="7">
        <f t="shared" si="46"/>
        <v>31.533749999999998</v>
      </c>
      <c r="R161" s="7">
        <f t="shared" si="43"/>
        <v>31.4925</v>
      </c>
      <c r="S161" s="7">
        <f t="shared" si="47"/>
        <v>31.502777777777776</v>
      </c>
      <c r="T161" s="7">
        <f t="shared" si="48"/>
        <v>31.494999999999997</v>
      </c>
      <c r="U161" s="7">
        <f t="shared" si="49"/>
        <v>31.367307692307691</v>
      </c>
      <c r="V161" s="7">
        <v>0.29475277777777364</v>
      </c>
      <c r="W161">
        <v>84.203575321368717</v>
      </c>
      <c r="X161" s="54">
        <v>6</v>
      </c>
      <c r="Y161">
        <v>31.463163861011136</v>
      </c>
      <c r="Z161">
        <v>26.030675136807773</v>
      </c>
      <c r="AA161">
        <v>8.9409710252513648</v>
      </c>
      <c r="AB161">
        <v>2.6030675136807773</v>
      </c>
      <c r="AC161">
        <v>0.79223793894632344</v>
      </c>
      <c r="AD161">
        <v>0.33953054526271004</v>
      </c>
      <c r="AE161">
        <v>0.4527073936836134</v>
      </c>
      <c r="AF161">
        <v>0.11317684842090335</v>
      </c>
      <c r="AG161">
        <v>0.56588424210451671</v>
      </c>
      <c r="AH161">
        <v>0.67906109052542007</v>
      </c>
      <c r="AI161">
        <v>1.3581221810508404</v>
      </c>
      <c r="AJ161">
        <v>2.9425980589434872</v>
      </c>
      <c r="AK161">
        <v>2.3767138168389703</v>
      </c>
      <c r="AL161">
        <v>1.9240064231553569</v>
      </c>
      <c r="AM161">
        <v>1.8108295747344538</v>
      </c>
      <c r="AN161">
        <v>1.2449453326299369</v>
      </c>
      <c r="AO161">
        <v>0.4527073936836134</v>
      </c>
      <c r="AP161">
        <v>0.11317684842090335</v>
      </c>
      <c r="AQ161">
        <v>0</v>
      </c>
      <c r="AR161">
        <v>0</v>
      </c>
      <c r="AS161">
        <v>0</v>
      </c>
      <c r="AT161">
        <v>0</v>
      </c>
      <c r="AU161">
        <f t="shared" si="51"/>
        <v>3.4801060268686737</v>
      </c>
      <c r="AV161">
        <f t="shared" si="52"/>
        <v>3.2969723372908115</v>
      </c>
      <c r="AW161">
        <f t="shared" si="39"/>
        <v>2.2966647045543356</v>
      </c>
      <c r="AX161">
        <f t="shared" si="39"/>
        <v>1.2817855697754603</v>
      </c>
      <c r="AY161">
        <f t="shared" si="39"/>
        <v>0.58346508416833121</v>
      </c>
      <c r="AZ161">
        <f t="shared" si="39"/>
        <v>0.2923192132234641</v>
      </c>
      <c r="BA161">
        <f t="shared" si="39"/>
        <v>0.37342898349868192</v>
      </c>
      <c r="BB161">
        <f t="shared" si="39"/>
        <v>0.10721795313111006</v>
      </c>
      <c r="BC161">
        <f t="shared" si="39"/>
        <v>0.44845067536294375</v>
      </c>
      <c r="BD161">
        <f t="shared" si="53"/>
        <v>0.5182347624992486</v>
      </c>
      <c r="BE161">
        <f t="shared" si="53"/>
        <v>0.85786561631598957</v>
      </c>
      <c r="BF161">
        <f t="shared" si="53"/>
        <v>1.3718399118205689</v>
      </c>
      <c r="BG161">
        <f t="shared" si="53"/>
        <v>1.2169029930208481</v>
      </c>
      <c r="BH161">
        <f t="shared" si="53"/>
        <v>1.0729547385866778</v>
      </c>
      <c r="BI161">
        <f t="shared" si="53"/>
        <v>1.033479662101547</v>
      </c>
      <c r="BJ161">
        <f t="shared" si="53"/>
        <v>0.8086811701761023</v>
      </c>
      <c r="BK161">
        <f t="shared" si="42"/>
        <v>0.37342898349868192</v>
      </c>
      <c r="BL161">
        <f t="shared" si="42"/>
        <v>0.10721795313111006</v>
      </c>
      <c r="BM161">
        <f t="shared" si="42"/>
        <v>0</v>
      </c>
      <c r="BN161">
        <f t="shared" si="42"/>
        <v>0</v>
      </c>
      <c r="BO161">
        <f t="shared" si="42"/>
        <v>0</v>
      </c>
      <c r="BP161">
        <f t="shared" si="42"/>
        <v>0</v>
      </c>
      <c r="BQ161">
        <f t="shared" si="54"/>
        <v>2.5039992976477197</v>
      </c>
      <c r="BR161">
        <v>3.7096191580048545</v>
      </c>
      <c r="BS161">
        <v>1.7883840004912408</v>
      </c>
      <c r="BT161">
        <v>1.6678427056638292</v>
      </c>
      <c r="BU161">
        <v>3.8752500066399418</v>
      </c>
      <c r="BV161">
        <v>3.7261104904870184</v>
      </c>
      <c r="BW161">
        <v>27.542222222222222</v>
      </c>
      <c r="BX161">
        <v>277.6099999999999</v>
      </c>
      <c r="BY161" s="8">
        <v>2.2166470588235292</v>
      </c>
      <c r="BZ161" s="8">
        <v>671.82599999999991</v>
      </c>
      <c r="CA161" s="8">
        <v>1338.32</v>
      </c>
      <c r="CB161" s="8">
        <v>2154.3459999999995</v>
      </c>
      <c r="CC161" s="8">
        <v>2759.6379999999999</v>
      </c>
      <c r="CD161" s="8">
        <v>2.653147541775331</v>
      </c>
      <c r="CE161" s="8">
        <v>2.5805118609385005</v>
      </c>
      <c r="CF161" s="8">
        <v>3.200622675665723</v>
      </c>
      <c r="CG161" s="8">
        <v>3.2186953951698793</v>
      </c>
      <c r="CH161" s="8">
        <v>218.69000000000005</v>
      </c>
      <c r="CI161" s="8">
        <f t="shared" si="37"/>
        <v>2461.9399999999996</v>
      </c>
      <c r="CJ161">
        <v>223.26599999999999</v>
      </c>
      <c r="CK161">
        <v>727.202</v>
      </c>
      <c r="CL161">
        <v>1272.7939999999999</v>
      </c>
      <c r="CM161">
        <v>2966.9739999999997</v>
      </c>
      <c r="CN161">
        <f t="shared" si="50"/>
        <v>4772.9139999999989</v>
      </c>
      <c r="CO161" s="8">
        <v>4.1326329794502774</v>
      </c>
      <c r="CP161" s="8">
        <v>3.7206435422890682</v>
      </c>
      <c r="CQ161" s="8">
        <v>2.2852145119111915</v>
      </c>
      <c r="CR161" s="48">
        <v>30.143333333333331</v>
      </c>
      <c r="CS161" s="7">
        <v>30.83388888888889</v>
      </c>
      <c r="CT161" s="7">
        <v>31.000555555555561</v>
      </c>
      <c r="CU161" s="7">
        <v>-0.58736111111111455</v>
      </c>
      <c r="CV161" s="39">
        <v>0.25258585858585292</v>
      </c>
      <c r="CW161" s="7">
        <v>0.19829244829245596</v>
      </c>
    </row>
    <row r="162" spans="1:101">
      <c r="A162" s="44">
        <v>41043</v>
      </c>
      <c r="B162" s="1">
        <f t="shared" si="44"/>
        <v>5</v>
      </c>
      <c r="C162" s="1">
        <f t="shared" si="45"/>
        <v>2012</v>
      </c>
      <c r="D162">
        <v>31.86</v>
      </c>
      <c r="E162">
        <v>31.645</v>
      </c>
      <c r="F162">
        <v>31.42</v>
      </c>
      <c r="G162">
        <v>31.375</v>
      </c>
      <c r="H162">
        <v>31.515000000000001</v>
      </c>
      <c r="I162">
        <v>31.67</v>
      </c>
      <c r="J162">
        <v>32.024999999999999</v>
      </c>
      <c r="K162">
        <v>32.045000000000002</v>
      </c>
      <c r="L162">
        <v>31.82</v>
      </c>
      <c r="M162">
        <v>31.59</v>
      </c>
      <c r="N162">
        <v>31.425000000000001</v>
      </c>
      <c r="O162">
        <v>31.33</v>
      </c>
      <c r="P162">
        <v>31.204999999999998</v>
      </c>
      <c r="Q162" s="7">
        <f t="shared" si="46"/>
        <v>31.689374999999998</v>
      </c>
      <c r="R162" s="7">
        <f t="shared" si="43"/>
        <v>31.696499999999997</v>
      </c>
      <c r="S162" s="7">
        <f t="shared" si="47"/>
        <v>31.678333333333327</v>
      </c>
      <c r="T162" s="7">
        <f t="shared" si="48"/>
        <v>31.682500000000001</v>
      </c>
      <c r="U162" s="7">
        <f t="shared" si="49"/>
        <v>31.609615384615381</v>
      </c>
      <c r="V162" s="7">
        <v>0.16866666666665253</v>
      </c>
      <c r="W162">
        <v>114.1954401871788</v>
      </c>
      <c r="X162" s="54">
        <v>6</v>
      </c>
      <c r="Y162">
        <v>22.635369684180674</v>
      </c>
      <c r="Z162">
        <v>31.463163861011132</v>
      </c>
      <c r="AA162">
        <v>18.221472595765441</v>
      </c>
      <c r="AB162">
        <v>13.354868113666594</v>
      </c>
      <c r="AC162">
        <v>6.677434056833297</v>
      </c>
      <c r="AD162">
        <v>4.4138970884152311</v>
      </c>
      <c r="AE162">
        <v>1.3581221810508401</v>
      </c>
      <c r="AF162">
        <v>0.56588424210451671</v>
      </c>
      <c r="AG162">
        <v>1.0185916357881302</v>
      </c>
      <c r="AH162">
        <v>1.9240064231553571</v>
      </c>
      <c r="AI162">
        <v>2.1503601199971634</v>
      </c>
      <c r="AJ162">
        <v>2.8294212105225838</v>
      </c>
      <c r="AK162">
        <v>3.6216591494689068</v>
      </c>
      <c r="AL162">
        <v>1.4712990294717436</v>
      </c>
      <c r="AM162">
        <v>1.4712990294717434</v>
      </c>
      <c r="AN162">
        <v>0.67906109052542007</v>
      </c>
      <c r="AO162">
        <v>0.11317684842090335</v>
      </c>
      <c r="AP162">
        <v>0.2263536968418067</v>
      </c>
      <c r="AQ162">
        <v>0</v>
      </c>
      <c r="AR162">
        <v>0</v>
      </c>
      <c r="AS162">
        <v>0</v>
      </c>
      <c r="AT162">
        <v>0</v>
      </c>
      <c r="AU162">
        <f t="shared" si="51"/>
        <v>3.162744305509829</v>
      </c>
      <c r="AV162">
        <f t="shared" si="52"/>
        <v>3.4801060268686732</v>
      </c>
      <c r="AW162">
        <f t="shared" si="39"/>
        <v>2.9560280184929653</v>
      </c>
      <c r="AX162">
        <f t="shared" si="39"/>
        <v>2.6640891260467812</v>
      </c>
      <c r="AY162">
        <f t="shared" si="39"/>
        <v>2.0382853841501762</v>
      </c>
      <c r="AZ162">
        <f t="shared" si="39"/>
        <v>1.6889691825916524</v>
      </c>
      <c r="BA162">
        <f t="shared" si="39"/>
        <v>0.85786561631598945</v>
      </c>
      <c r="BB162">
        <f t="shared" si="39"/>
        <v>0.44845067536294375</v>
      </c>
      <c r="BC162">
        <f t="shared" si="39"/>
        <v>0.70240005824331042</v>
      </c>
      <c r="BD162">
        <f t="shared" si="53"/>
        <v>1.072954738586678</v>
      </c>
      <c r="BE162">
        <f t="shared" si="53"/>
        <v>1.1475167701116964</v>
      </c>
      <c r="BF162">
        <f t="shared" si="53"/>
        <v>1.3427136718047878</v>
      </c>
      <c r="BG162">
        <f t="shared" si="53"/>
        <v>1.5307537638859916</v>
      </c>
      <c r="BH162">
        <f t="shared" si="53"/>
        <v>0.904743935253981</v>
      </c>
      <c r="BI162">
        <f t="shared" si="53"/>
        <v>0.904743935253981</v>
      </c>
      <c r="BJ162">
        <f t="shared" si="53"/>
        <v>0.5182347624992486</v>
      </c>
      <c r="BK162">
        <f t="shared" si="42"/>
        <v>0.10721795313111006</v>
      </c>
      <c r="BL162">
        <f t="shared" si="42"/>
        <v>0.20404529251520054</v>
      </c>
      <c r="BM162">
        <f t="shared" si="42"/>
        <v>0</v>
      </c>
      <c r="BN162">
        <f t="shared" si="42"/>
        <v>0</v>
      </c>
      <c r="BO162">
        <f t="shared" si="42"/>
        <v>0</v>
      </c>
      <c r="BP162">
        <f t="shared" si="42"/>
        <v>0</v>
      </c>
      <c r="BQ162">
        <f t="shared" si="54"/>
        <v>2.8326380046779041</v>
      </c>
      <c r="BR162">
        <v>4.3576498424445225</v>
      </c>
      <c r="BS162">
        <v>2.0673421070580824</v>
      </c>
      <c r="BT162">
        <v>1.8071337074549547</v>
      </c>
      <c r="BU162">
        <v>4.4841192240975891</v>
      </c>
      <c r="BV162">
        <v>4.3819946366343316</v>
      </c>
      <c r="BW162">
        <v>27.972777777777779</v>
      </c>
      <c r="BX162">
        <v>167.642</v>
      </c>
      <c r="BY162" s="8">
        <v>2.2592857142857143</v>
      </c>
      <c r="BZ162" s="8">
        <v>687.0619999999999</v>
      </c>
      <c r="CA162" s="8">
        <v>1370.3340000000001</v>
      </c>
      <c r="CB162" s="8">
        <v>1902.7139999999999</v>
      </c>
      <c r="CC162" s="8">
        <v>2692.076</v>
      </c>
      <c r="CD162" s="8">
        <v>2.5402189703467593</v>
      </c>
      <c r="CE162" s="8">
        <v>2.6480839897900412</v>
      </c>
      <c r="CF162" s="8">
        <v>2.9265096405526876</v>
      </c>
      <c r="CG162" s="8">
        <v>3.2037830848371143</v>
      </c>
      <c r="CH162" s="8">
        <v>202.95400000000001</v>
      </c>
      <c r="CI162" s="8">
        <f t="shared" si="37"/>
        <v>2664.8939999999998</v>
      </c>
      <c r="CJ162">
        <v>368.04599999999999</v>
      </c>
      <c r="CK162">
        <v>820.67399999999998</v>
      </c>
      <c r="CL162">
        <v>1462.0239999999999</v>
      </c>
      <c r="CM162">
        <v>2803.1439999999998</v>
      </c>
      <c r="CN162">
        <f t="shared" si="50"/>
        <v>4626.6099999999997</v>
      </c>
      <c r="CO162" s="8">
        <v>3.4801060268686737</v>
      </c>
      <c r="CP162" s="8">
        <v>4.1326329794502774</v>
      </c>
      <c r="CQ162" s="8">
        <v>3.7206435422890682</v>
      </c>
      <c r="CR162" s="48">
        <v>31.502777777777776</v>
      </c>
      <c r="CS162" s="7">
        <v>30.143333333333331</v>
      </c>
      <c r="CT162" s="7">
        <v>30.83388888888889</v>
      </c>
      <c r="CU162" s="7">
        <v>0.29475277777777364</v>
      </c>
      <c r="CV162" s="7">
        <v>-0.58736111111111455</v>
      </c>
      <c r="CW162" s="39">
        <v>0.25258585858585292</v>
      </c>
    </row>
    <row r="163" spans="1:101">
      <c r="A163" s="44">
        <v>41073</v>
      </c>
      <c r="B163" s="1">
        <f t="shared" si="44"/>
        <v>6</v>
      </c>
      <c r="C163" s="1">
        <f t="shared" si="45"/>
        <v>2012</v>
      </c>
      <c r="D163">
        <v>31.585000000000001</v>
      </c>
      <c r="E163">
        <v>31.495000000000001</v>
      </c>
      <c r="F163">
        <v>31.454999999999998</v>
      </c>
      <c r="G163">
        <v>31.47</v>
      </c>
      <c r="H163">
        <v>31.55</v>
      </c>
      <c r="I163">
        <v>31.82</v>
      </c>
      <c r="J163">
        <v>32.155000000000001</v>
      </c>
      <c r="K163">
        <v>32.305</v>
      </c>
      <c r="L163">
        <v>31.91</v>
      </c>
      <c r="M163">
        <v>31.62</v>
      </c>
      <c r="N163">
        <v>31.445</v>
      </c>
      <c r="O163">
        <v>31.28</v>
      </c>
      <c r="P163">
        <v>31.125</v>
      </c>
      <c r="Q163" s="7">
        <f t="shared" si="46"/>
        <v>31.77</v>
      </c>
      <c r="R163" s="7">
        <f t="shared" si="43"/>
        <v>31.736499999999999</v>
      </c>
      <c r="S163" s="7">
        <f t="shared" si="47"/>
        <v>31.75333333333333</v>
      </c>
      <c r="T163" s="7">
        <f t="shared" si="48"/>
        <v>31.785625</v>
      </c>
      <c r="U163" s="7">
        <f t="shared" si="49"/>
        <v>31.63192307692308</v>
      </c>
      <c r="V163" s="7">
        <v>0.20633333333332615</v>
      </c>
      <c r="W163">
        <v>90.541478840181412</v>
      </c>
      <c r="X163" s="54">
        <v>6</v>
      </c>
      <c r="Y163">
        <v>7.5828488442005231</v>
      </c>
      <c r="Z163">
        <v>27.162443621016806</v>
      </c>
      <c r="AA163">
        <v>22.861723381022479</v>
      </c>
      <c r="AB163">
        <v>8.7146173284095561</v>
      </c>
      <c r="AC163">
        <v>5.4324887242033606</v>
      </c>
      <c r="AD163">
        <v>2.6030675136807768</v>
      </c>
      <c r="AE163">
        <v>2.0371832715762603</v>
      </c>
      <c r="AF163">
        <v>1.4712990294717434</v>
      </c>
      <c r="AG163">
        <v>0.56588424210451671</v>
      </c>
      <c r="AH163">
        <v>1.6976527263135501</v>
      </c>
      <c r="AI163">
        <v>1.2449453326299369</v>
      </c>
      <c r="AJ163">
        <v>2.6030675136807773</v>
      </c>
      <c r="AK163">
        <v>1.8108295747344536</v>
      </c>
      <c r="AL163">
        <v>1.9240064231553569</v>
      </c>
      <c r="AM163">
        <v>1.5844758778926469</v>
      </c>
      <c r="AN163">
        <v>0.90541478736722669</v>
      </c>
      <c r="AO163">
        <v>0.2263536968418067</v>
      </c>
      <c r="AP163">
        <v>0.11317684842090335</v>
      </c>
      <c r="AQ163">
        <v>0</v>
      </c>
      <c r="AR163">
        <v>0</v>
      </c>
      <c r="AS163">
        <v>0</v>
      </c>
      <c r="AT163">
        <v>0</v>
      </c>
      <c r="AU163">
        <f t="shared" si="51"/>
        <v>2.1497658915126761</v>
      </c>
      <c r="AV163">
        <f t="shared" si="52"/>
        <v>3.3379893038395125</v>
      </c>
      <c r="AW163">
        <f t="shared" si="39"/>
        <v>3.1722756429391135</v>
      </c>
      <c r="AX163">
        <f t="shared" si="39"/>
        <v>2.2736316922861906</v>
      </c>
      <c r="AY163">
        <f t="shared" si="39"/>
        <v>1.8613615122306573</v>
      </c>
      <c r="AZ163">
        <f t="shared" si="39"/>
        <v>1.2817855697754601</v>
      </c>
      <c r="BA163">
        <f t="shared" si="39"/>
        <v>1.1109305304977921</v>
      </c>
      <c r="BB163">
        <f t="shared" si="39"/>
        <v>0.904743935253981</v>
      </c>
      <c r="BC163">
        <f t="shared" si="39"/>
        <v>0.44845067536294375</v>
      </c>
      <c r="BD163">
        <f t="shared" si="53"/>
        <v>0.99238203427256433</v>
      </c>
      <c r="BE163">
        <f t="shared" si="53"/>
        <v>0.8086811701761023</v>
      </c>
      <c r="BF163">
        <f t="shared" si="53"/>
        <v>1.2817855697754603</v>
      </c>
      <c r="BG163">
        <f t="shared" si="53"/>
        <v>1.033479662101547</v>
      </c>
      <c r="BH163">
        <f t="shared" si="53"/>
        <v>1.0729547385866778</v>
      </c>
      <c r="BI163">
        <f t="shared" si="53"/>
        <v>0.94952273223553008</v>
      </c>
      <c r="BJ163">
        <f t="shared" si="53"/>
        <v>0.64469972102836415</v>
      </c>
      <c r="BK163">
        <f t="shared" si="53"/>
        <v>0.20404529251520054</v>
      </c>
      <c r="BL163">
        <f t="shared" si="53"/>
        <v>0.10721795313111006</v>
      </c>
      <c r="BM163">
        <f t="shared" si="53"/>
        <v>0</v>
      </c>
      <c r="BN163">
        <f t="shared" si="53"/>
        <v>0</v>
      </c>
      <c r="BO163">
        <f t="shared" si="53"/>
        <v>0</v>
      </c>
      <c r="BP163">
        <f t="shared" si="53"/>
        <v>0</v>
      </c>
      <c r="BQ163">
        <f t="shared" si="54"/>
        <v>2.7131577760446772</v>
      </c>
      <c r="BR163">
        <v>4.2745626180901422</v>
      </c>
      <c r="BS163">
        <v>1.8788030859600191</v>
      </c>
      <c r="BT163">
        <v>1.554947089900881</v>
      </c>
      <c r="BU163">
        <v>4.3720419817496259</v>
      </c>
      <c r="BV163">
        <v>4.2979159534745843</v>
      </c>
      <c r="BW163">
        <v>28.048333333333332</v>
      </c>
      <c r="BX163">
        <v>163.32399999999996</v>
      </c>
      <c r="BY163" s="8">
        <v>3.6715333333333344</v>
      </c>
      <c r="BZ163" s="8">
        <v>608.57599999999979</v>
      </c>
      <c r="CA163" s="8">
        <v>1274.826</v>
      </c>
      <c r="CB163" s="8">
        <v>1953.0039999999999</v>
      </c>
      <c r="CC163" s="8">
        <v>2855.4</v>
      </c>
      <c r="CD163" s="8">
        <v>2.7158220354808598</v>
      </c>
      <c r="CE163" s="8">
        <v>2.8097592984320165</v>
      </c>
      <c r="CF163" s="8">
        <v>2.8473581718425987</v>
      </c>
      <c r="CG163" s="8">
        <v>3.2427622722117992</v>
      </c>
      <c r="CH163" s="8">
        <v>240.80599999999995</v>
      </c>
      <c r="CI163" s="8">
        <f t="shared" si="37"/>
        <v>2905.7</v>
      </c>
      <c r="CJ163">
        <v>420.11599999999999</v>
      </c>
      <c r="CK163">
        <v>1011.4279999999999</v>
      </c>
      <c r="CL163">
        <v>1608.0739999999996</v>
      </c>
      <c r="CM163">
        <v>2426.4619999999995</v>
      </c>
      <c r="CN163">
        <f t="shared" si="50"/>
        <v>4472.1779999999999</v>
      </c>
      <c r="CO163" s="8">
        <v>3.162744305509829</v>
      </c>
      <c r="CP163" s="8">
        <v>3.4801060268686737</v>
      </c>
      <c r="CQ163" s="8">
        <v>4.1326329794502774</v>
      </c>
      <c r="CR163" s="48">
        <v>31.678333333333327</v>
      </c>
      <c r="CS163" s="7">
        <v>31.502777777777776</v>
      </c>
      <c r="CT163" s="7">
        <v>30.143333333333331</v>
      </c>
      <c r="CU163" s="7">
        <v>0.16866666666665253</v>
      </c>
      <c r="CV163" s="7">
        <v>0.29475277777777364</v>
      </c>
      <c r="CW163" s="7">
        <v>-0.58736111111111455</v>
      </c>
    </row>
    <row r="164" spans="1:101">
      <c r="A164" s="44">
        <v>41106</v>
      </c>
      <c r="B164" s="1">
        <f t="shared" si="44"/>
        <v>7</v>
      </c>
      <c r="C164" s="1">
        <f t="shared" si="45"/>
        <v>2012</v>
      </c>
      <c r="D164">
        <v>30.965</v>
      </c>
      <c r="E164">
        <v>31.625</v>
      </c>
      <c r="F164">
        <v>31.59</v>
      </c>
      <c r="G164">
        <v>31.59</v>
      </c>
      <c r="H164">
        <v>31.56</v>
      </c>
      <c r="I164">
        <v>31.61</v>
      </c>
      <c r="J164">
        <v>31.73</v>
      </c>
      <c r="K164">
        <v>31.67</v>
      </c>
      <c r="L164">
        <v>31.625</v>
      </c>
      <c r="M164">
        <v>31.475000000000001</v>
      </c>
      <c r="N164">
        <v>31.344999999999999</v>
      </c>
      <c r="O164">
        <v>31.22</v>
      </c>
      <c r="P164">
        <v>31.074999999999999</v>
      </c>
      <c r="Q164" s="7">
        <f t="shared" si="46"/>
        <v>31.625</v>
      </c>
      <c r="R164" s="7">
        <f t="shared" si="43"/>
        <v>31.544</v>
      </c>
      <c r="S164" s="7">
        <f t="shared" si="47"/>
        <v>31.608333333333334</v>
      </c>
      <c r="T164" s="7">
        <f t="shared" si="48"/>
        <v>31.606249999999999</v>
      </c>
      <c r="U164" s="7">
        <f t="shared" si="49"/>
        <v>31.467692307692307</v>
      </c>
      <c r="V164" s="7">
        <v>0.15623391812864895</v>
      </c>
      <c r="W164">
        <v>74.696720043149654</v>
      </c>
      <c r="X164" s="54">
        <v>6</v>
      </c>
      <c r="Y164">
        <v>5.772019269466071</v>
      </c>
      <c r="Z164">
        <v>1.6976527263135501</v>
      </c>
      <c r="AA164">
        <v>11.317684842090335</v>
      </c>
      <c r="AB164">
        <v>10.978154296827626</v>
      </c>
      <c r="AC164">
        <v>7.3564951473587179</v>
      </c>
      <c r="AD164">
        <v>5.998372966307878</v>
      </c>
      <c r="AE164">
        <v>3.9611896947316172</v>
      </c>
      <c r="AF164">
        <v>2.3767138168389703</v>
      </c>
      <c r="AG164">
        <v>3.3953054526271007</v>
      </c>
      <c r="AH164">
        <v>3.2821286042061972</v>
      </c>
      <c r="AI164">
        <v>2.9425980589434868</v>
      </c>
      <c r="AJ164">
        <v>3.6216591494689072</v>
      </c>
      <c r="AK164">
        <v>3.3953054526271007</v>
      </c>
      <c r="AL164">
        <v>3.6216591494689068</v>
      </c>
      <c r="AM164">
        <v>2.0371832715762599</v>
      </c>
      <c r="AN164">
        <v>2.1503601199971634</v>
      </c>
      <c r="AO164">
        <v>0.79223793894632344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f t="shared" si="51"/>
        <v>1.9127993097284577</v>
      </c>
      <c r="AV164">
        <f t="shared" si="52"/>
        <v>0.99238203427256433</v>
      </c>
      <c r="AW164">
        <f t="shared" si="39"/>
        <v>2.511036021784951</v>
      </c>
      <c r="AX164">
        <f t="shared" si="39"/>
        <v>2.4830845154446943</v>
      </c>
      <c r="AY164">
        <f t="shared" si="39"/>
        <v>2.1230390984440737</v>
      </c>
      <c r="AZ164">
        <f t="shared" si="39"/>
        <v>1.9456776886538989</v>
      </c>
      <c r="BA164">
        <f t="shared" si="39"/>
        <v>1.6016455697843446</v>
      </c>
      <c r="BB164">
        <f t="shared" si="39"/>
        <v>1.2169029930208481</v>
      </c>
      <c r="BC164">
        <f t="shared" si="39"/>
        <v>1.4805370287510446</v>
      </c>
      <c r="BD164">
        <f t="shared" si="53"/>
        <v>1.4544502233937888</v>
      </c>
      <c r="BE164">
        <f t="shared" si="53"/>
        <v>1.3718399118205689</v>
      </c>
      <c r="BF164">
        <f t="shared" si="53"/>
        <v>1.5307537638859918</v>
      </c>
      <c r="BG164">
        <f t="shared" si="53"/>
        <v>1.4805370287510446</v>
      </c>
      <c r="BH164">
        <f t="shared" si="53"/>
        <v>1.5307537638859916</v>
      </c>
      <c r="BI164">
        <f t="shared" si="53"/>
        <v>1.1109305304977921</v>
      </c>
      <c r="BJ164">
        <f t="shared" si="53"/>
        <v>1.1475167701116964</v>
      </c>
      <c r="BK164">
        <f t="shared" si="53"/>
        <v>0.58346508416833121</v>
      </c>
      <c r="BL164">
        <f t="shared" si="53"/>
        <v>0</v>
      </c>
      <c r="BM164">
        <f t="shared" si="53"/>
        <v>0</v>
      </c>
      <c r="BN164">
        <f t="shared" si="53"/>
        <v>0</v>
      </c>
      <c r="BO164">
        <f t="shared" si="53"/>
        <v>0</v>
      </c>
      <c r="BP164">
        <f t="shared" si="53"/>
        <v>0</v>
      </c>
      <c r="BQ164">
        <f t="shared" si="54"/>
        <v>2.562486224001173</v>
      </c>
      <c r="BR164">
        <v>3.8728989216224914</v>
      </c>
      <c r="BS164">
        <v>2.3838319196669522</v>
      </c>
      <c r="BT164">
        <v>2.0815598716956978</v>
      </c>
      <c r="BU164">
        <v>4.1161592197191483</v>
      </c>
      <c r="BV164">
        <v>3.9389316495337714</v>
      </c>
      <c r="BW164">
        <v>27.56388888888889</v>
      </c>
      <c r="BX164">
        <v>341.39</v>
      </c>
      <c r="BY164" s="8">
        <v>3.538121212121212</v>
      </c>
      <c r="BZ164" s="8">
        <v>672.35599999999999</v>
      </c>
      <c r="CA164" s="8">
        <v>1344.1819999999998</v>
      </c>
      <c r="CB164" s="8">
        <v>2010.6759999999999</v>
      </c>
      <c r="CC164" s="8">
        <v>2826.7019999999993</v>
      </c>
      <c r="CD164" s="8">
        <v>3.1563134199134204</v>
      </c>
      <c r="CE164" s="8">
        <v>2.9047304808443761</v>
      </c>
      <c r="CF164" s="8">
        <v>2.7724457139301402</v>
      </c>
      <c r="CG164" s="8">
        <v>3.1895453617276472</v>
      </c>
      <c r="CH164" s="8">
        <v>273.55400000000009</v>
      </c>
      <c r="CI164" s="8">
        <f t="shared" si="37"/>
        <v>2744.942</v>
      </c>
      <c r="CJ164">
        <v>415.54399999999998</v>
      </c>
      <c r="CK164">
        <v>1203.7059999999999</v>
      </c>
      <c r="CL164">
        <v>1930.9079999999999</v>
      </c>
      <c r="CM164">
        <v>2476.5</v>
      </c>
      <c r="CN164">
        <f t="shared" si="50"/>
        <v>4170.68</v>
      </c>
      <c r="CO164" s="8">
        <v>2.1497658915126761</v>
      </c>
      <c r="CP164" s="8">
        <v>3.162744305509829</v>
      </c>
      <c r="CQ164" s="8">
        <v>3.4801060268686737</v>
      </c>
      <c r="CR164" s="48">
        <v>31.75333333333333</v>
      </c>
      <c r="CS164" s="7">
        <v>31.678333333333327</v>
      </c>
      <c r="CT164" s="7">
        <v>31.502777777777776</v>
      </c>
      <c r="CU164" s="7">
        <v>0.20633333333332615</v>
      </c>
      <c r="CV164" s="7">
        <v>0.16866666666665253</v>
      </c>
      <c r="CW164" s="7">
        <v>0.29475277777777364</v>
      </c>
    </row>
    <row r="165" spans="1:101">
      <c r="A165" s="44">
        <v>41134</v>
      </c>
      <c r="B165" s="1">
        <f t="shared" si="44"/>
        <v>8</v>
      </c>
      <c r="C165" s="1">
        <f t="shared" si="45"/>
        <v>2012</v>
      </c>
      <c r="D165">
        <v>30.395</v>
      </c>
      <c r="E165">
        <v>30.364999999999998</v>
      </c>
      <c r="F165">
        <v>30.25</v>
      </c>
      <c r="G165">
        <v>30.274999999999999</v>
      </c>
      <c r="H165">
        <v>30.385000000000002</v>
      </c>
      <c r="I165">
        <v>30.864999999999998</v>
      </c>
      <c r="J165">
        <v>31.094999999999999</v>
      </c>
      <c r="K165">
        <v>31.18</v>
      </c>
      <c r="L165">
        <v>31.2</v>
      </c>
      <c r="M165">
        <v>31.13</v>
      </c>
      <c r="N165">
        <v>31.05</v>
      </c>
      <c r="O165">
        <v>30.96</v>
      </c>
      <c r="P165">
        <v>30.855</v>
      </c>
      <c r="Q165" s="7">
        <f t="shared" si="46"/>
        <v>30.701874999999998</v>
      </c>
      <c r="R165" s="7">
        <f t="shared" si="43"/>
        <v>30.713999999999999</v>
      </c>
      <c r="S165" s="7">
        <f t="shared" si="47"/>
        <v>30.749444444444446</v>
      </c>
      <c r="T165" s="7">
        <f t="shared" si="48"/>
        <v>30.797499999999999</v>
      </c>
      <c r="U165" s="7">
        <f t="shared" si="49"/>
        <v>30.769615384615385</v>
      </c>
      <c r="V165" s="7">
        <v>-0.51719444444443852</v>
      </c>
      <c r="W165">
        <v>96.539851813343432</v>
      </c>
      <c r="X165" s="54">
        <v>6</v>
      </c>
      <c r="Y165">
        <v>8.9409710252513666</v>
      </c>
      <c r="Z165">
        <v>1.1317684842090334</v>
      </c>
      <c r="AA165">
        <v>4.8666044820988441</v>
      </c>
      <c r="AB165">
        <v>13.80757550735021</v>
      </c>
      <c r="AC165">
        <v>16.750173566293697</v>
      </c>
      <c r="AD165">
        <v>10.751800599985819</v>
      </c>
      <c r="AE165">
        <v>8.4882636315677509</v>
      </c>
      <c r="AF165">
        <v>7.6960256926214274</v>
      </c>
      <c r="AG165">
        <v>3.1689517557852938</v>
      </c>
      <c r="AH165">
        <v>4.1875433915734241</v>
      </c>
      <c r="AI165">
        <v>3.9611896947316172</v>
      </c>
      <c r="AJ165">
        <v>3.1689517557852933</v>
      </c>
      <c r="AK165">
        <v>2.7162443621016807</v>
      </c>
      <c r="AL165">
        <v>3.5084823010480042</v>
      </c>
      <c r="AM165">
        <v>1.8108295747344538</v>
      </c>
      <c r="AN165">
        <v>1.1317684842090334</v>
      </c>
      <c r="AO165">
        <v>0.33953054526271004</v>
      </c>
      <c r="AP165">
        <v>0</v>
      </c>
      <c r="AQ165">
        <v>0</v>
      </c>
      <c r="AR165">
        <v>0.11317684842090335</v>
      </c>
      <c r="AS165">
        <v>0</v>
      </c>
      <c r="AT165">
        <v>0</v>
      </c>
      <c r="AU165">
        <f t="shared" si="51"/>
        <v>2.2966647045543356</v>
      </c>
      <c r="AV165">
        <f t="shared" si="52"/>
        <v>0.75695190951085412</v>
      </c>
      <c r="AW165">
        <f t="shared" si="39"/>
        <v>1.7692760136775774</v>
      </c>
      <c r="AX165">
        <f t="shared" si="39"/>
        <v>2.6951389084198829</v>
      </c>
      <c r="AY165">
        <f t="shared" si="39"/>
        <v>2.8763952942563602</v>
      </c>
      <c r="AZ165">
        <f t="shared" si="39"/>
        <v>2.4640064714017123</v>
      </c>
      <c r="BA165">
        <f t="shared" si="39"/>
        <v>2.2500556276585328</v>
      </c>
      <c r="BB165">
        <f t="shared" si="39"/>
        <v>2.1628661043478266</v>
      </c>
      <c r="BC165">
        <f t="shared" si="39"/>
        <v>1.4276646267005662</v>
      </c>
      <c r="BD165">
        <f t="shared" si="53"/>
        <v>1.6462602501624934</v>
      </c>
      <c r="BE165">
        <f t="shared" si="53"/>
        <v>1.6016455697843446</v>
      </c>
      <c r="BF165">
        <f t="shared" si="53"/>
        <v>1.4276646267005662</v>
      </c>
      <c r="BG165">
        <f t="shared" si="53"/>
        <v>1.3127135782356272</v>
      </c>
      <c r="BH165">
        <f t="shared" si="53"/>
        <v>1.5059605782648586</v>
      </c>
      <c r="BI165">
        <f t="shared" si="53"/>
        <v>1.033479662101547</v>
      </c>
      <c r="BJ165">
        <f t="shared" si="53"/>
        <v>0.75695190951085412</v>
      </c>
      <c r="BK165">
        <f t="shared" si="53"/>
        <v>0.2923192132234641</v>
      </c>
      <c r="BL165">
        <f t="shared" si="53"/>
        <v>0</v>
      </c>
      <c r="BM165">
        <f t="shared" si="53"/>
        <v>0</v>
      </c>
      <c r="BN165">
        <f t="shared" si="53"/>
        <v>0.10721795313111006</v>
      </c>
      <c r="BO165">
        <f t="shared" si="53"/>
        <v>0</v>
      </c>
      <c r="BP165">
        <f t="shared" si="53"/>
        <v>0</v>
      </c>
      <c r="BQ165">
        <f t="shared" si="54"/>
        <v>2.6288939499858781</v>
      </c>
      <c r="BR165">
        <v>4.2145123627303995</v>
      </c>
      <c r="BS165">
        <v>2.511036021784951</v>
      </c>
      <c r="BT165">
        <v>1.9775094011928354</v>
      </c>
      <c r="BU165">
        <v>4.4029939379336867</v>
      </c>
      <c r="BV165">
        <v>4.274562618090143</v>
      </c>
      <c r="BW165">
        <v>27.434444444444441</v>
      </c>
      <c r="BX165">
        <v>225.30199999999999</v>
      </c>
      <c r="BY165" s="8">
        <v>5.0574400000000006</v>
      </c>
      <c r="BZ165" s="8">
        <v>730.01599999999996</v>
      </c>
      <c r="CA165" s="8">
        <v>1417.0779999999997</v>
      </c>
      <c r="CB165" s="8">
        <v>2100.35</v>
      </c>
      <c r="CC165" s="8">
        <v>2632.73</v>
      </c>
      <c r="CD165" s="8">
        <v>4.0890315151515155</v>
      </c>
      <c r="CE165" s="8">
        <v>3.3146252427491372</v>
      </c>
      <c r="CF165" s="8">
        <v>3.128399831577199</v>
      </c>
      <c r="CG165" s="8">
        <v>3.2171401092023948</v>
      </c>
      <c r="CH165" s="8">
        <v>214.62799999999999</v>
      </c>
      <c r="CI165" s="8">
        <f t="shared" si="37"/>
        <v>2706.38</v>
      </c>
      <c r="CJ165">
        <v>348.48800000000006</v>
      </c>
      <c r="CK165">
        <v>1184.1480000000004</v>
      </c>
      <c r="CL165">
        <v>2004.8220000000001</v>
      </c>
      <c r="CM165">
        <v>2646.1719999999996</v>
      </c>
      <c r="CN165">
        <f t="shared" si="50"/>
        <v>3987.2920000000004</v>
      </c>
      <c r="CO165" s="8">
        <v>1.9127993097284577</v>
      </c>
      <c r="CP165" s="8">
        <v>2.1497658915126761</v>
      </c>
      <c r="CQ165" s="8">
        <v>3.162744305509829</v>
      </c>
      <c r="CR165" s="48">
        <v>31.608333333333334</v>
      </c>
      <c r="CS165" s="7">
        <v>31.75333333333333</v>
      </c>
      <c r="CT165" s="7">
        <v>31.678333333333327</v>
      </c>
      <c r="CU165" s="7">
        <v>0.15623391812864895</v>
      </c>
      <c r="CV165" s="7">
        <v>0.20633333333332615</v>
      </c>
      <c r="CW165" s="7">
        <v>0.16866666666665253</v>
      </c>
    </row>
    <row r="166" spans="1:101">
      <c r="A166" s="44">
        <v>41165</v>
      </c>
      <c r="B166" s="1">
        <f t="shared" si="44"/>
        <v>9</v>
      </c>
      <c r="C166" s="1">
        <f t="shared" si="45"/>
        <v>2012</v>
      </c>
      <c r="D166">
        <v>29.094999999999999</v>
      </c>
      <c r="E166">
        <v>29.4</v>
      </c>
      <c r="F166">
        <v>29.72</v>
      </c>
      <c r="G166">
        <v>30.094999999999999</v>
      </c>
      <c r="H166">
        <v>30.454999999999998</v>
      </c>
      <c r="I166">
        <v>30.855</v>
      </c>
      <c r="J166">
        <v>31.055</v>
      </c>
      <c r="K166">
        <v>30.99</v>
      </c>
      <c r="L166">
        <v>30.965</v>
      </c>
      <c r="M166">
        <v>30.925000000000001</v>
      </c>
      <c r="N166">
        <v>30.88</v>
      </c>
      <c r="O166">
        <v>30.77</v>
      </c>
      <c r="P166">
        <v>30.61</v>
      </c>
      <c r="Q166" s="7">
        <f t="shared" si="46"/>
        <v>30.441875000000003</v>
      </c>
      <c r="R166" s="7">
        <f t="shared" si="43"/>
        <v>30.355499999999999</v>
      </c>
      <c r="S166" s="7">
        <f t="shared" si="47"/>
        <v>30.495555555555558</v>
      </c>
      <c r="T166" s="7">
        <f t="shared" si="48"/>
        <v>30.632500000000004</v>
      </c>
      <c r="U166" s="7">
        <f t="shared" si="49"/>
        <v>30.447307692307692</v>
      </c>
      <c r="V166" s="7">
        <v>-0.95180555555555202</v>
      </c>
      <c r="W166">
        <v>83.07180683586644</v>
      </c>
      <c r="X166" s="54">
        <v>6</v>
      </c>
      <c r="Y166">
        <v>20.937716957867121</v>
      </c>
      <c r="Z166">
        <v>1.6976527263135504</v>
      </c>
      <c r="AA166">
        <v>1.9240064231553569</v>
      </c>
      <c r="AB166">
        <v>2.9425980589434868</v>
      </c>
      <c r="AC166">
        <v>4.9797813305197476</v>
      </c>
      <c r="AD166">
        <v>6.2247266631496849</v>
      </c>
      <c r="AE166">
        <v>7.8092025410423318</v>
      </c>
      <c r="AF166">
        <v>6.677434056833297</v>
      </c>
      <c r="AG166">
        <v>5.7720192694660701</v>
      </c>
      <c r="AH166">
        <v>5.998372966307878</v>
      </c>
      <c r="AI166">
        <v>4.0743665431525207</v>
      </c>
      <c r="AJ166">
        <v>5.772019269466071</v>
      </c>
      <c r="AK166">
        <v>2.8294212105225838</v>
      </c>
      <c r="AL166">
        <v>2.9425980589434872</v>
      </c>
      <c r="AM166">
        <v>1.6976527263135504</v>
      </c>
      <c r="AN166">
        <v>0.56588424210451671</v>
      </c>
      <c r="AO166">
        <v>0.11317684842090335</v>
      </c>
      <c r="AP166">
        <v>0.11317684842090335</v>
      </c>
      <c r="AQ166">
        <v>0</v>
      </c>
      <c r="AR166">
        <v>0</v>
      </c>
      <c r="AS166">
        <v>0</v>
      </c>
      <c r="AT166">
        <v>0</v>
      </c>
      <c r="AU166">
        <f t="shared" si="51"/>
        <v>3.0882073909944854</v>
      </c>
      <c r="AV166">
        <f t="shared" si="52"/>
        <v>0.99238203427256433</v>
      </c>
      <c r="AW166">
        <f t="shared" si="39"/>
        <v>1.0729547385866778</v>
      </c>
      <c r="AX166">
        <f t="shared" si="39"/>
        <v>1.3718399118205689</v>
      </c>
      <c r="AY166">
        <f t="shared" si="39"/>
        <v>1.7883840004912408</v>
      </c>
      <c r="AZ166">
        <f t="shared" si="39"/>
        <v>1.9775094011928354</v>
      </c>
      <c r="BA166">
        <f t="shared" si="39"/>
        <v>2.175796918375803</v>
      </c>
      <c r="BB166">
        <f t="shared" si="39"/>
        <v>2.0382853841501762</v>
      </c>
      <c r="BC166">
        <f t="shared" si="39"/>
        <v>1.9127993097284575</v>
      </c>
      <c r="BD166">
        <f t="shared" si="53"/>
        <v>1.9456776886538989</v>
      </c>
      <c r="BE166">
        <f t="shared" si="53"/>
        <v>1.6242016980540539</v>
      </c>
      <c r="BF166">
        <f t="shared" si="53"/>
        <v>1.9127993097284577</v>
      </c>
      <c r="BG166">
        <f t="shared" si="53"/>
        <v>1.3427136718047878</v>
      </c>
      <c r="BH166">
        <f t="shared" si="53"/>
        <v>1.3718399118205689</v>
      </c>
      <c r="BI166">
        <f t="shared" si="53"/>
        <v>0.99238203427256433</v>
      </c>
      <c r="BJ166">
        <f t="shared" si="53"/>
        <v>0.44845067536294375</v>
      </c>
      <c r="BK166">
        <f t="shared" si="53"/>
        <v>0.10721795313111006</v>
      </c>
      <c r="BL166">
        <f t="shared" si="53"/>
        <v>0.10721795313111006</v>
      </c>
      <c r="BM166">
        <f t="shared" si="53"/>
        <v>0</v>
      </c>
      <c r="BN166">
        <f t="shared" si="53"/>
        <v>0</v>
      </c>
      <c r="BO166">
        <f t="shared" si="53"/>
        <v>0</v>
      </c>
      <c r="BP166">
        <f t="shared" si="53"/>
        <v>0</v>
      </c>
      <c r="BQ166">
        <f t="shared" si="54"/>
        <v>2.4240305229879442</v>
      </c>
      <c r="BR166">
        <v>3.66426450341178</v>
      </c>
      <c r="BS166">
        <v>2.8240395567159995</v>
      </c>
      <c r="BT166">
        <v>1.9127993097284577</v>
      </c>
      <c r="BU166">
        <v>4.0552849211164785</v>
      </c>
      <c r="BV166">
        <v>3.8072355263475255</v>
      </c>
      <c r="BW166">
        <v>26.890555555555562</v>
      </c>
      <c r="BX166">
        <v>292.86000000000007</v>
      </c>
      <c r="BY166" s="8">
        <v>5.4344384743404568</v>
      </c>
      <c r="BZ166" s="8">
        <v>859.55200000000013</v>
      </c>
      <c r="CA166" s="8">
        <v>1468.1279999999999</v>
      </c>
      <c r="CB166" s="8">
        <v>2134.3779999999997</v>
      </c>
      <c r="CC166" s="8">
        <v>2812.556</v>
      </c>
      <c r="CD166" s="8">
        <v>4.6766665621538897</v>
      </c>
      <c r="CE166" s="8">
        <v>3.6962442988173745</v>
      </c>
      <c r="CF166" s="8">
        <v>3.4320617196726406</v>
      </c>
      <c r="CG166" s="8">
        <v>3.3046852694204212</v>
      </c>
      <c r="CH166" s="8">
        <v>256.80600000000004</v>
      </c>
      <c r="CI166" s="8">
        <f t="shared" si="37"/>
        <v>2750.076</v>
      </c>
      <c r="CJ166">
        <v>330.45400000000001</v>
      </c>
      <c r="CK166">
        <v>1094.4859999999999</v>
      </c>
      <c r="CL166">
        <v>2105.9140000000002</v>
      </c>
      <c r="CM166">
        <v>2702.5599999999995</v>
      </c>
      <c r="CN166">
        <f t="shared" si="50"/>
        <v>3520.9480000000008</v>
      </c>
      <c r="CO166" s="8">
        <v>2.2966647045543356</v>
      </c>
      <c r="CP166" s="8">
        <v>1.9127993097284577</v>
      </c>
      <c r="CQ166" s="8">
        <v>2.1497658915126761</v>
      </c>
      <c r="CR166" s="48">
        <v>30.749444444444446</v>
      </c>
      <c r="CS166" s="7">
        <v>31.608333333333334</v>
      </c>
      <c r="CT166" s="7">
        <v>31.75333333333333</v>
      </c>
      <c r="CU166" s="7">
        <v>-0.51719444444443852</v>
      </c>
      <c r="CV166" s="7">
        <v>0.15623391812864895</v>
      </c>
      <c r="CW166" s="7">
        <v>0.20633333333332615</v>
      </c>
    </row>
    <row r="167" spans="1:101">
      <c r="A167" s="44">
        <v>41197</v>
      </c>
      <c r="B167" s="1">
        <f t="shared" si="44"/>
        <v>10</v>
      </c>
      <c r="C167" s="1">
        <f t="shared" si="45"/>
        <v>2012</v>
      </c>
      <c r="D167">
        <v>30.81</v>
      </c>
      <c r="E167">
        <v>30.754999999999999</v>
      </c>
      <c r="F167">
        <v>30.7</v>
      </c>
      <c r="G167">
        <v>30.664999999999999</v>
      </c>
      <c r="H167">
        <v>30.614999999999998</v>
      </c>
      <c r="I167">
        <v>30.62</v>
      </c>
      <c r="J167">
        <v>30.445</v>
      </c>
      <c r="K167">
        <v>30.68</v>
      </c>
      <c r="L167">
        <v>30.67</v>
      </c>
      <c r="M167">
        <v>30.63</v>
      </c>
      <c r="N167">
        <v>30.535</v>
      </c>
      <c r="O167">
        <v>30.46</v>
      </c>
      <c r="P167">
        <v>30.46</v>
      </c>
      <c r="Q167" s="7">
        <f t="shared" si="46"/>
        <v>30.643749999999997</v>
      </c>
      <c r="R167" s="7">
        <f t="shared" si="43"/>
        <v>30.659000000000002</v>
      </c>
      <c r="S167" s="7">
        <f t="shared" si="47"/>
        <v>30.64222222222222</v>
      </c>
      <c r="T167" s="7">
        <f t="shared" si="48"/>
        <v>30.628124999999997</v>
      </c>
      <c r="U167" s="7">
        <f t="shared" si="49"/>
        <v>30.618846153846157</v>
      </c>
      <c r="V167" s="7">
        <v>-0.78</v>
      </c>
      <c r="W167">
        <v>100.84057205825202</v>
      </c>
      <c r="X167" s="54">
        <v>6</v>
      </c>
      <c r="Y167">
        <v>55.117125180979933</v>
      </c>
      <c r="Z167">
        <v>6.1115498147287806</v>
      </c>
      <c r="AA167">
        <v>2.6030675136807773</v>
      </c>
      <c r="AB167">
        <v>0.79223793894632344</v>
      </c>
      <c r="AC167">
        <v>0.79223793894632344</v>
      </c>
      <c r="AD167">
        <v>2.2635369684180668</v>
      </c>
      <c r="AE167">
        <v>3.3953054526271007</v>
      </c>
      <c r="AF167">
        <v>4.7534276336779406</v>
      </c>
      <c r="AG167">
        <v>4.5270739368361337</v>
      </c>
      <c r="AH167">
        <v>6.2247266631496849</v>
      </c>
      <c r="AI167">
        <v>5.3193118757824571</v>
      </c>
      <c r="AJ167">
        <v>3.8480128463107137</v>
      </c>
      <c r="AK167">
        <v>2.6030675136807768</v>
      </c>
      <c r="AL167">
        <v>1.4712990294717436</v>
      </c>
      <c r="AM167">
        <v>0.90541478736722691</v>
      </c>
      <c r="AN167">
        <v>0</v>
      </c>
      <c r="AO167">
        <v>0.11317684842090335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f t="shared" si="51"/>
        <v>4.0274410276388268</v>
      </c>
      <c r="AV167">
        <f t="shared" si="52"/>
        <v>1.961720196816771</v>
      </c>
      <c r="AW167">
        <f t="shared" si="39"/>
        <v>1.2817855697754603</v>
      </c>
      <c r="AX167">
        <f t="shared" si="39"/>
        <v>0.58346508416833121</v>
      </c>
      <c r="AY167">
        <f t="shared" si="39"/>
        <v>0.58346508416833121</v>
      </c>
      <c r="AZ167">
        <f t="shared" si="39"/>
        <v>1.1828115668727222</v>
      </c>
      <c r="BA167">
        <f t="shared" si="39"/>
        <v>1.4805370287510446</v>
      </c>
      <c r="BB167">
        <f t="shared" si="39"/>
        <v>1.7497957874110073</v>
      </c>
      <c r="BC167">
        <f t="shared" si="39"/>
        <v>1.7096585501519395</v>
      </c>
      <c r="BD167">
        <f t="shared" si="53"/>
        <v>1.9775094011928354</v>
      </c>
      <c r="BE167">
        <f t="shared" si="53"/>
        <v>1.8436103218166953</v>
      </c>
      <c r="BF167">
        <f t="shared" si="53"/>
        <v>1.578568898580069</v>
      </c>
      <c r="BG167">
        <f t="shared" si="53"/>
        <v>1.2817855697754601</v>
      </c>
      <c r="BH167">
        <f t="shared" si="53"/>
        <v>0.904743935253981</v>
      </c>
      <c r="BI167">
        <f t="shared" si="53"/>
        <v>0.64469972102836426</v>
      </c>
      <c r="BJ167">
        <f t="shared" si="53"/>
        <v>0</v>
      </c>
      <c r="BK167">
        <f t="shared" si="53"/>
        <v>0.10721795313111006</v>
      </c>
      <c r="BL167">
        <f t="shared" si="53"/>
        <v>0</v>
      </c>
      <c r="BM167">
        <f t="shared" si="53"/>
        <v>0</v>
      </c>
      <c r="BN167">
        <f t="shared" si="53"/>
        <v>0</v>
      </c>
      <c r="BO167">
        <f t="shared" si="53"/>
        <v>0</v>
      </c>
      <c r="BP167">
        <f t="shared" si="53"/>
        <v>0</v>
      </c>
      <c r="BQ167">
        <f t="shared" si="54"/>
        <v>2.362803846992851</v>
      </c>
      <c r="BR167">
        <v>3.2672254042939106</v>
      </c>
      <c r="BS167">
        <v>2.7967965457073598</v>
      </c>
      <c r="BT167">
        <v>1.6242016980540539</v>
      </c>
      <c r="BU167">
        <v>3.7894836887565062</v>
      </c>
      <c r="BV167">
        <v>3.4801060268686732</v>
      </c>
      <c r="BW167">
        <v>26.928888888888892</v>
      </c>
      <c r="BX167">
        <v>110.49600000000001</v>
      </c>
      <c r="BY167" s="8">
        <v>6.2485624999999994</v>
      </c>
      <c r="BZ167" s="8">
        <v>628.65800000000002</v>
      </c>
      <c r="CA167" s="8">
        <v>1301.0140000000001</v>
      </c>
      <c r="CB167" s="8">
        <v>1972.84</v>
      </c>
      <c r="CC167" s="8">
        <v>2639.3340000000003</v>
      </c>
      <c r="CD167" s="8">
        <v>5.580146991446818</v>
      </c>
      <c r="CE167" s="8">
        <v>4.3682302056801197</v>
      </c>
      <c r="CF167" s="8">
        <v>3.796535984378524</v>
      </c>
      <c r="CG167" s="8">
        <v>3.4743710333093101</v>
      </c>
      <c r="CH167" s="8">
        <v>159.00400000000002</v>
      </c>
      <c r="CI167" s="8">
        <f t="shared" si="37"/>
        <v>2729</v>
      </c>
      <c r="CJ167">
        <v>234.44200000000001</v>
      </c>
      <c r="CK167">
        <v>913.38400000000001</v>
      </c>
      <c r="CL167">
        <v>2117.09</v>
      </c>
      <c r="CM167">
        <v>2844.2920000000004</v>
      </c>
      <c r="CN167">
        <f t="shared" si="50"/>
        <v>3389.8840000000005</v>
      </c>
      <c r="CO167" s="8">
        <v>3.0882073909944854</v>
      </c>
      <c r="CP167" s="8">
        <v>2.2966647045543356</v>
      </c>
      <c r="CQ167" s="8">
        <v>1.9127993097284577</v>
      </c>
      <c r="CR167" s="48">
        <v>30.495555555555558</v>
      </c>
      <c r="CS167" s="7">
        <v>30.749444444444446</v>
      </c>
      <c r="CT167" s="7">
        <v>31.608333333333334</v>
      </c>
      <c r="CU167" s="7">
        <v>-0.95180555555555202</v>
      </c>
      <c r="CV167" s="7">
        <v>-0.51719444444443852</v>
      </c>
      <c r="CW167" s="7">
        <v>0.15623391812864895</v>
      </c>
    </row>
    <row r="168" spans="1:101">
      <c r="A168" s="44">
        <v>41228</v>
      </c>
      <c r="B168" s="1">
        <f t="shared" si="44"/>
        <v>11</v>
      </c>
      <c r="C168" s="1">
        <f t="shared" si="45"/>
        <v>2012</v>
      </c>
      <c r="D168">
        <v>31.11</v>
      </c>
      <c r="E168">
        <v>31.08</v>
      </c>
      <c r="F168">
        <v>31.234999999999999</v>
      </c>
      <c r="G168">
        <v>31.12</v>
      </c>
      <c r="H168">
        <v>31.274999999999999</v>
      </c>
      <c r="I168">
        <v>31.21</v>
      </c>
      <c r="J168">
        <v>31.15</v>
      </c>
      <c r="K168">
        <v>31.295000000000002</v>
      </c>
      <c r="L168">
        <v>31.315000000000001</v>
      </c>
      <c r="M168">
        <v>31.14</v>
      </c>
      <c r="N168">
        <v>31.08</v>
      </c>
      <c r="O168">
        <v>30.96</v>
      </c>
      <c r="P168">
        <v>30.86</v>
      </c>
      <c r="Q168" s="7">
        <f t="shared" si="46"/>
        <v>31.21</v>
      </c>
      <c r="R168" s="7">
        <f t="shared" si="43"/>
        <v>31.193000000000001</v>
      </c>
      <c r="S168" s="7">
        <f t="shared" si="47"/>
        <v>31.202222222222222</v>
      </c>
      <c r="T168" s="7">
        <f t="shared" si="48"/>
        <v>31.217500000000001</v>
      </c>
      <c r="U168" s="7">
        <f t="shared" si="49"/>
        <v>31.14076923076923</v>
      </c>
      <c r="V168" s="7">
        <v>-0.34916666666666885</v>
      </c>
      <c r="W168">
        <v>88.84382611192801</v>
      </c>
      <c r="X168" s="54">
        <v>6</v>
      </c>
      <c r="Y168">
        <v>39.38554325047437</v>
      </c>
      <c r="Z168">
        <v>11.091331145248528</v>
      </c>
      <c r="AA168">
        <v>4.1875433915734241</v>
      </c>
      <c r="AB168">
        <v>1.0185916357881302</v>
      </c>
      <c r="AC168">
        <v>0.9054147873672268</v>
      </c>
      <c r="AD168">
        <v>1.8108295747344536</v>
      </c>
      <c r="AE168">
        <v>2.0371832715762603</v>
      </c>
      <c r="AF168">
        <v>4.8666044820988441</v>
      </c>
      <c r="AG168">
        <v>5.772019269466071</v>
      </c>
      <c r="AH168">
        <v>6.1115498147287806</v>
      </c>
      <c r="AI168">
        <v>4.7534276336779406</v>
      </c>
      <c r="AJ168">
        <v>2.7162443621016807</v>
      </c>
      <c r="AK168">
        <v>2.0371832715762603</v>
      </c>
      <c r="AL168">
        <v>1.3581221810508404</v>
      </c>
      <c r="AM168">
        <v>0.56588424210451671</v>
      </c>
      <c r="AN168">
        <v>0.2263536968418067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f t="shared" si="51"/>
        <v>3.698471880592181</v>
      </c>
      <c r="AV168">
        <f t="shared" si="52"/>
        <v>2.4924887615640352</v>
      </c>
      <c r="AW168">
        <f t="shared" si="39"/>
        <v>1.6462602501624934</v>
      </c>
      <c r="AX168">
        <f t="shared" si="39"/>
        <v>0.70240005824331042</v>
      </c>
      <c r="AY168">
        <f t="shared" si="39"/>
        <v>0.64469972102836426</v>
      </c>
      <c r="AZ168">
        <f t="shared" si="39"/>
        <v>1.033479662101547</v>
      </c>
      <c r="BA168">
        <f t="shared" si="39"/>
        <v>1.1109305304977921</v>
      </c>
      <c r="BB168">
        <f t="shared" si="39"/>
        <v>1.7692760136775774</v>
      </c>
      <c r="BC168">
        <f t="shared" si="39"/>
        <v>1.9127993097284577</v>
      </c>
      <c r="BD168">
        <f t="shared" si="53"/>
        <v>1.961720196816771</v>
      </c>
      <c r="BE168">
        <f t="shared" si="53"/>
        <v>1.7497957874110073</v>
      </c>
      <c r="BF168">
        <f t="shared" si="53"/>
        <v>1.3127135782356272</v>
      </c>
      <c r="BG168">
        <f t="shared" si="53"/>
        <v>1.1109305304977921</v>
      </c>
      <c r="BH168">
        <f t="shared" si="53"/>
        <v>0.85786561631598957</v>
      </c>
      <c r="BI168">
        <f t="shared" si="53"/>
        <v>0.44845067536294375</v>
      </c>
      <c r="BJ168">
        <f t="shared" si="53"/>
        <v>0.20404529251520054</v>
      </c>
      <c r="BK168">
        <f t="shared" si="53"/>
        <v>0</v>
      </c>
      <c r="BL168">
        <f t="shared" si="53"/>
        <v>0</v>
      </c>
      <c r="BM168">
        <f t="shared" si="53"/>
        <v>0</v>
      </c>
      <c r="BN168">
        <f t="shared" si="53"/>
        <v>0</v>
      </c>
      <c r="BO168">
        <f t="shared" si="53"/>
        <v>0</v>
      </c>
      <c r="BP168">
        <f t="shared" si="53"/>
        <v>0</v>
      </c>
      <c r="BQ168">
        <f t="shared" si="54"/>
        <v>2.4175018321839348</v>
      </c>
      <c r="BR168">
        <v>3.4870544625315594</v>
      </c>
      <c r="BS168">
        <v>2.6797345235158434</v>
      </c>
      <c r="BT168">
        <v>1.4805370287510446</v>
      </c>
      <c r="BU168">
        <v>3.877595577019481</v>
      </c>
      <c r="BV168">
        <v>3.6584477558534672</v>
      </c>
      <c r="BW168">
        <v>27.247222222222224</v>
      </c>
      <c r="BX168">
        <v>296.15600000000001</v>
      </c>
      <c r="BY168" s="8">
        <v>2.3337510962630303</v>
      </c>
      <c r="BZ168" s="8">
        <v>699.51200000000017</v>
      </c>
      <c r="CA168" s="8">
        <v>1429.528</v>
      </c>
      <c r="CB168" s="8">
        <v>2116.59</v>
      </c>
      <c r="CC168" s="8">
        <v>2799.8620000000001</v>
      </c>
      <c r="CD168" s="8">
        <v>4.672250690201162</v>
      </c>
      <c r="CE168" s="8">
        <v>4.3806411026763383</v>
      </c>
      <c r="CF168" s="8">
        <v>3.7671670585664785</v>
      </c>
      <c r="CG168" s="8">
        <v>3.51436254623319</v>
      </c>
      <c r="CH168" s="8">
        <v>236.71600000000001</v>
      </c>
      <c r="CI168" s="8">
        <f t="shared" si="37"/>
        <v>2771.404</v>
      </c>
      <c r="CJ168">
        <v>194.56399999999999</v>
      </c>
      <c r="CK168">
        <v>759.46</v>
      </c>
      <c r="CL168">
        <v>1943.6080000000002</v>
      </c>
      <c r="CM168">
        <v>2764.2820000000002</v>
      </c>
      <c r="CN168">
        <f t="shared" si="50"/>
        <v>3405.6319999999996</v>
      </c>
      <c r="CO168" s="8">
        <v>4.0274410276388268</v>
      </c>
      <c r="CP168" s="8">
        <v>3.0882073909944854</v>
      </c>
      <c r="CQ168" s="8">
        <v>2.2966647045543356</v>
      </c>
      <c r="CR168" s="48">
        <v>30.64222222222222</v>
      </c>
      <c r="CS168" s="7">
        <v>30.495555555555558</v>
      </c>
      <c r="CT168" s="7">
        <v>30.749444444444446</v>
      </c>
      <c r="CU168" s="7">
        <v>-0.78</v>
      </c>
      <c r="CV168" s="7">
        <v>-0.95180555555555202</v>
      </c>
      <c r="CW168" s="7">
        <v>-0.51719444444443852</v>
      </c>
    </row>
    <row r="169" spans="1:101">
      <c r="A169" s="44">
        <v>41256</v>
      </c>
      <c r="B169" s="1">
        <f t="shared" si="44"/>
        <v>12</v>
      </c>
      <c r="C169" s="1">
        <f t="shared" si="45"/>
        <v>2012</v>
      </c>
      <c r="D169">
        <v>30.62</v>
      </c>
      <c r="E169">
        <v>30.625</v>
      </c>
      <c r="F169">
        <v>30.63</v>
      </c>
      <c r="G169">
        <v>30.635000000000002</v>
      </c>
      <c r="H169">
        <v>30.655000000000001</v>
      </c>
      <c r="I169">
        <v>30.785</v>
      </c>
      <c r="J169">
        <v>30.64</v>
      </c>
      <c r="K169">
        <v>30.84</v>
      </c>
      <c r="L169">
        <v>30.8</v>
      </c>
      <c r="M169">
        <v>30.725000000000001</v>
      </c>
      <c r="N169">
        <v>30.655000000000001</v>
      </c>
      <c r="O169">
        <v>30.55</v>
      </c>
      <c r="P169">
        <v>30.425000000000001</v>
      </c>
      <c r="Q169" s="7">
        <f t="shared" si="46"/>
        <v>30.701250000000005</v>
      </c>
      <c r="R169" s="7">
        <f t="shared" si="43"/>
        <v>30.695500000000003</v>
      </c>
      <c r="S169" s="7">
        <f t="shared" si="47"/>
        <v>30.703888888888894</v>
      </c>
      <c r="T169" s="7">
        <f t="shared" si="48"/>
        <v>30.713750000000001</v>
      </c>
      <c r="U169" s="7">
        <f t="shared" si="49"/>
        <v>30.660384615384618</v>
      </c>
      <c r="V169" s="7">
        <v>-0.56488131313130907</v>
      </c>
      <c r="W169">
        <v>59.757376034519723</v>
      </c>
      <c r="X169" s="54">
        <v>6</v>
      </c>
      <c r="Y169">
        <v>10.525446903144012</v>
      </c>
      <c r="Z169">
        <v>8.3750867831468483</v>
      </c>
      <c r="AA169">
        <v>5.4324887242033606</v>
      </c>
      <c r="AB169">
        <v>1.5844758778926469</v>
      </c>
      <c r="AC169">
        <v>0.9054147873672268</v>
      </c>
      <c r="AD169">
        <v>0.2263536968418067</v>
      </c>
      <c r="AE169">
        <v>1.4712990294717436</v>
      </c>
      <c r="AF169">
        <v>3.5084823010480042</v>
      </c>
      <c r="AG169">
        <v>4.4138970884152302</v>
      </c>
      <c r="AH169">
        <v>6.1115498147287806</v>
      </c>
      <c r="AI169">
        <v>7.2433182989378135</v>
      </c>
      <c r="AJ169">
        <v>4.6402507852570372</v>
      </c>
      <c r="AK169">
        <v>2.4898906652598738</v>
      </c>
      <c r="AL169">
        <v>2.1503601199971634</v>
      </c>
      <c r="AM169">
        <v>0.56588424210451671</v>
      </c>
      <c r="AN169">
        <v>0.11317684842090335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f t="shared" si="51"/>
        <v>2.4445573649763772</v>
      </c>
      <c r="AV169">
        <f t="shared" si="52"/>
        <v>2.2380558286826271</v>
      </c>
      <c r="AW169">
        <f t="shared" si="39"/>
        <v>1.8613615122306573</v>
      </c>
      <c r="AX169">
        <f t="shared" si="39"/>
        <v>0.94952273223553008</v>
      </c>
      <c r="AY169">
        <f t="shared" si="39"/>
        <v>0.64469972102836426</v>
      </c>
      <c r="AZ169">
        <f t="shared" si="39"/>
        <v>0.20404529251520054</v>
      </c>
      <c r="BA169">
        <f t="shared" si="39"/>
        <v>0.904743935253981</v>
      </c>
      <c r="BB169">
        <f t="shared" si="39"/>
        <v>1.5059605782648586</v>
      </c>
      <c r="BC169">
        <f t="shared" si="39"/>
        <v>1.6889691825916522</v>
      </c>
      <c r="BD169">
        <f t="shared" si="53"/>
        <v>1.961720196816771</v>
      </c>
      <c r="BE169">
        <f t="shared" si="53"/>
        <v>2.1094029690387819</v>
      </c>
      <c r="BF169">
        <f t="shared" si="53"/>
        <v>1.7299285299925136</v>
      </c>
      <c r="BG169">
        <f t="shared" si="53"/>
        <v>1.2498704077178369</v>
      </c>
      <c r="BH169">
        <f t="shared" si="53"/>
        <v>1.1475167701116964</v>
      </c>
      <c r="BI169">
        <f t="shared" si="53"/>
        <v>0.44845067536294375</v>
      </c>
      <c r="BJ169">
        <f t="shared" si="53"/>
        <v>0.10721795313111006</v>
      </c>
      <c r="BK169">
        <f t="shared" si="53"/>
        <v>0</v>
      </c>
      <c r="BL169">
        <f t="shared" si="53"/>
        <v>0</v>
      </c>
      <c r="BM169">
        <f t="shared" si="53"/>
        <v>0</v>
      </c>
      <c r="BN169">
        <f t="shared" si="53"/>
        <v>0</v>
      </c>
      <c r="BO169">
        <f t="shared" si="53"/>
        <v>0</v>
      </c>
      <c r="BP169">
        <f t="shared" si="53"/>
        <v>0</v>
      </c>
      <c r="BQ169">
        <f t="shared" si="54"/>
        <v>2.2345463146085667</v>
      </c>
      <c r="BR169">
        <v>3.2927765691203592</v>
      </c>
      <c r="BS169">
        <v>2.9441820461053174</v>
      </c>
      <c r="BT169">
        <v>1.7299285299925136</v>
      </c>
      <c r="BU169">
        <v>3.8586751355835123</v>
      </c>
      <c r="BV169">
        <v>3.4973874198265236</v>
      </c>
      <c r="BW169">
        <v>27.122777777777781</v>
      </c>
      <c r="BX169">
        <v>420.8300000000001</v>
      </c>
      <c r="BY169" s="8">
        <v>3.3541776066327467</v>
      </c>
      <c r="BZ169" s="8">
        <v>827.4820000000002</v>
      </c>
      <c r="CA169" s="8">
        <v>1687.0340000000003</v>
      </c>
      <c r="CB169" s="8">
        <v>2295.61</v>
      </c>
      <c r="CC169" s="8">
        <v>2961.8599999999997</v>
      </c>
      <c r="CD169" s="8">
        <v>3.9788304009652591</v>
      </c>
      <c r="CE169" s="8">
        <v>4.3277484815595741</v>
      </c>
      <c r="CF169" s="8">
        <v>3.7904396662000028</v>
      </c>
      <c r="CG169" s="8">
        <v>3.5687538899957953</v>
      </c>
      <c r="CH169" s="8">
        <v>462.48599999999988</v>
      </c>
      <c r="CI169" s="8">
        <f t="shared" si="37"/>
        <v>2889.2079999999996</v>
      </c>
      <c r="CJ169">
        <v>292.60799999999995</v>
      </c>
      <c r="CK169">
        <v>721.61399999999981</v>
      </c>
      <c r="CL169">
        <v>1816.1</v>
      </c>
      <c r="CM169">
        <v>2827.5280000000002</v>
      </c>
      <c r="CN169">
        <f t="shared" si="50"/>
        <v>3424.174</v>
      </c>
      <c r="CO169" s="8">
        <v>3.698471880592181</v>
      </c>
      <c r="CP169" s="8">
        <v>4.0274410276388268</v>
      </c>
      <c r="CQ169" s="8">
        <v>3.0882073909944854</v>
      </c>
      <c r="CR169" s="48">
        <v>31.202222222222222</v>
      </c>
      <c r="CS169" s="7">
        <v>30.64222222222222</v>
      </c>
      <c r="CT169" s="7">
        <v>30.495555555555558</v>
      </c>
      <c r="CU169" s="7">
        <v>-0.34916666666666885</v>
      </c>
      <c r="CV169" s="7">
        <v>-0.78</v>
      </c>
      <c r="CW169" s="7">
        <v>-0.95180555555555202</v>
      </c>
    </row>
    <row r="170" spans="1:101">
      <c r="A170" s="44">
        <v>41289</v>
      </c>
      <c r="B170" s="1">
        <f t="shared" si="44"/>
        <v>1</v>
      </c>
      <c r="C170" s="1">
        <f t="shared" si="45"/>
        <v>2013</v>
      </c>
      <c r="D170">
        <v>30.56</v>
      </c>
      <c r="E170">
        <v>30.36</v>
      </c>
      <c r="F170">
        <v>30.245000000000001</v>
      </c>
      <c r="G170">
        <v>30.32</v>
      </c>
      <c r="H170">
        <v>30.35</v>
      </c>
      <c r="I170">
        <v>30.2</v>
      </c>
      <c r="J170">
        <v>30.335000000000001</v>
      </c>
      <c r="K170">
        <v>30.42</v>
      </c>
      <c r="L170">
        <v>30.344999999999999</v>
      </c>
      <c r="M170">
        <v>30.27</v>
      </c>
      <c r="N170">
        <v>30.164999999999999</v>
      </c>
      <c r="O170">
        <v>30.024999999999999</v>
      </c>
      <c r="P170">
        <v>29.97</v>
      </c>
      <c r="Q170" s="7">
        <f t="shared" si="46"/>
        <v>30.321875000000002</v>
      </c>
      <c r="R170" s="7">
        <f t="shared" si="43"/>
        <v>30.340499999999999</v>
      </c>
      <c r="S170" s="7">
        <f t="shared" si="47"/>
        <v>30.316111111111113</v>
      </c>
      <c r="T170" s="7">
        <f t="shared" si="48"/>
        <v>30.310625000000002</v>
      </c>
      <c r="U170" s="7">
        <f t="shared" si="49"/>
        <v>30.274230769230766</v>
      </c>
      <c r="V170" s="7">
        <v>-0.48615199615199245</v>
      </c>
      <c r="W170">
        <v>115.89309291543221</v>
      </c>
      <c r="X170" s="54">
        <v>6</v>
      </c>
      <c r="Y170">
        <v>62.69997402518046</v>
      </c>
      <c r="Z170">
        <v>8.2619099347259439</v>
      </c>
      <c r="AA170">
        <v>14.260282901033822</v>
      </c>
      <c r="AB170">
        <v>4.6402507852570372</v>
      </c>
      <c r="AC170">
        <v>0.56588424210451671</v>
      </c>
      <c r="AD170">
        <v>0.79223793894632355</v>
      </c>
      <c r="AE170">
        <v>1.0185916357881302</v>
      </c>
      <c r="AF170">
        <v>2.6030675136807773</v>
      </c>
      <c r="AG170">
        <v>4.7534276336779406</v>
      </c>
      <c r="AH170">
        <v>5.3193118757824571</v>
      </c>
      <c r="AI170">
        <v>4.9797813305197467</v>
      </c>
      <c r="AJ170">
        <v>3.0557749073643903</v>
      </c>
      <c r="AK170">
        <v>1.3581221810508401</v>
      </c>
      <c r="AL170">
        <v>1.2449453326299369</v>
      </c>
      <c r="AM170">
        <v>0.11317684842090335</v>
      </c>
      <c r="AN170">
        <v>0</v>
      </c>
      <c r="AO170">
        <v>0.2263536968418067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f t="shared" si="51"/>
        <v>4.1541841548100669</v>
      </c>
      <c r="AV170">
        <f t="shared" si="52"/>
        <v>2.2259102838400366</v>
      </c>
      <c r="AW170">
        <f t="shared" si="39"/>
        <v>2.7252535644153895</v>
      </c>
      <c r="AX170">
        <f t="shared" si="39"/>
        <v>1.7299285299925136</v>
      </c>
      <c r="AY170">
        <f t="shared" si="39"/>
        <v>0.44845067536294375</v>
      </c>
      <c r="AZ170">
        <f t="shared" si="39"/>
        <v>0.58346508416833121</v>
      </c>
      <c r="BA170">
        <f t="shared" si="39"/>
        <v>0.70240005824331042</v>
      </c>
      <c r="BB170">
        <f t="shared" si="39"/>
        <v>1.2817855697754603</v>
      </c>
      <c r="BC170">
        <f t="shared" si="39"/>
        <v>1.7497957874110073</v>
      </c>
      <c r="BD170">
        <f t="shared" si="53"/>
        <v>1.8436103218166953</v>
      </c>
      <c r="BE170">
        <f t="shared" si="53"/>
        <v>1.7883840004912406</v>
      </c>
      <c r="BF170">
        <f t="shared" si="53"/>
        <v>1.400141768536975</v>
      </c>
      <c r="BG170">
        <f t="shared" si="53"/>
        <v>0.85786561631598945</v>
      </c>
      <c r="BH170">
        <f t="shared" si="53"/>
        <v>0.8086811701761023</v>
      </c>
      <c r="BI170">
        <f t="shared" si="53"/>
        <v>0.10721795313111006</v>
      </c>
      <c r="BJ170">
        <f t="shared" si="53"/>
        <v>0</v>
      </c>
      <c r="BK170">
        <f t="shared" si="53"/>
        <v>0.20404529251520054</v>
      </c>
      <c r="BL170">
        <f t="shared" si="53"/>
        <v>0</v>
      </c>
      <c r="BM170">
        <f t="shared" si="53"/>
        <v>0</v>
      </c>
      <c r="BN170">
        <f t="shared" si="53"/>
        <v>0</v>
      </c>
      <c r="BO170">
        <f t="shared" si="53"/>
        <v>0</v>
      </c>
      <c r="BP170">
        <f t="shared" si="53"/>
        <v>0</v>
      </c>
      <c r="BQ170">
        <f t="shared" si="54"/>
        <v>2.5546808387239088</v>
      </c>
      <c r="BR170">
        <v>3.634836397994841</v>
      </c>
      <c r="BS170">
        <v>2.6640891260467812</v>
      </c>
      <c r="BT170">
        <v>1.2817855697754603</v>
      </c>
      <c r="BU170">
        <v>3.9628804195524019</v>
      </c>
      <c r="BV170">
        <v>3.7661868348277032</v>
      </c>
      <c r="BW170">
        <v>27.440555555555559</v>
      </c>
      <c r="BX170">
        <v>221.47800000000001</v>
      </c>
      <c r="BY170" s="8">
        <v>5.1264444444444441</v>
      </c>
      <c r="BZ170" s="8">
        <v>938.46400000000017</v>
      </c>
      <c r="CA170" s="8">
        <v>1567.1220000000003</v>
      </c>
      <c r="CB170" s="8">
        <v>2239.4780000000001</v>
      </c>
      <c r="CC170" s="8">
        <v>2911.3040000000001</v>
      </c>
      <c r="CD170" s="8">
        <v>3.6047910491134068</v>
      </c>
      <c r="CE170" s="8">
        <v>4.5924690202801122</v>
      </c>
      <c r="CF170" s="8">
        <v>4.1137504868245482</v>
      </c>
      <c r="CG170" s="8">
        <v>3.7485997505622444</v>
      </c>
      <c r="CH170" s="8">
        <v>205.72800000000001</v>
      </c>
      <c r="CI170" s="8">
        <f t="shared" si="37"/>
        <v>2997.15</v>
      </c>
      <c r="CJ170">
        <v>185.166</v>
      </c>
      <c r="CK170">
        <v>672.33799999999985</v>
      </c>
      <c r="CL170">
        <v>1585.7220000000002</v>
      </c>
      <c r="CM170">
        <v>2789.4279999999999</v>
      </c>
      <c r="CN170">
        <f t="shared" si="50"/>
        <v>3516.63</v>
      </c>
      <c r="CO170" s="8">
        <v>2.4445573649763772</v>
      </c>
      <c r="CP170" s="8">
        <v>3.698471880592181</v>
      </c>
      <c r="CQ170" s="8">
        <v>4.0274410276388268</v>
      </c>
      <c r="CR170" s="48">
        <v>30.703888888888894</v>
      </c>
      <c r="CS170" s="7">
        <v>31.202222222222222</v>
      </c>
      <c r="CT170" s="7">
        <v>30.64222222222222</v>
      </c>
      <c r="CU170" s="7">
        <v>-0.56488131313130907</v>
      </c>
      <c r="CV170" s="7">
        <v>-0.34916666666666885</v>
      </c>
      <c r="CW170" s="7">
        <v>-0.78</v>
      </c>
    </row>
    <row r="171" spans="1:101">
      <c r="A171" s="44">
        <v>41318</v>
      </c>
      <c r="B171" s="1">
        <f t="shared" si="44"/>
        <v>2</v>
      </c>
      <c r="C171" s="1">
        <f t="shared" si="45"/>
        <v>2013</v>
      </c>
      <c r="D171">
        <v>29.754999999999999</v>
      </c>
      <c r="E171">
        <v>29.64</v>
      </c>
      <c r="F171">
        <v>29.6</v>
      </c>
      <c r="G171">
        <v>29.6</v>
      </c>
      <c r="H171">
        <v>29.64</v>
      </c>
      <c r="I171">
        <v>29.72</v>
      </c>
      <c r="J171">
        <v>29.81</v>
      </c>
      <c r="K171">
        <v>29.78</v>
      </c>
      <c r="L171">
        <v>30</v>
      </c>
      <c r="M171">
        <v>29.934999999999999</v>
      </c>
      <c r="N171">
        <v>29.84</v>
      </c>
      <c r="O171">
        <v>29.704999999999998</v>
      </c>
      <c r="P171">
        <v>29.715</v>
      </c>
      <c r="Q171" s="7">
        <f t="shared" si="46"/>
        <v>29.723749999999999</v>
      </c>
      <c r="R171" s="7">
        <f t="shared" si="43"/>
        <v>29.748000000000001</v>
      </c>
      <c r="S171" s="7">
        <f t="shared" si="47"/>
        <v>29.74722222222222</v>
      </c>
      <c r="T171" s="7">
        <f t="shared" si="48"/>
        <v>29.760625000000001</v>
      </c>
      <c r="U171" s="7">
        <f t="shared" si="49"/>
        <v>29.749230769230767</v>
      </c>
      <c r="V171" s="39">
        <v>-0.83408080808081664</v>
      </c>
      <c r="W171">
        <v>166.03043682318264</v>
      </c>
      <c r="X171" s="54">
        <v>6</v>
      </c>
      <c r="Y171">
        <v>95.634436915663343</v>
      </c>
      <c r="Z171">
        <v>4.1875433915734241</v>
      </c>
      <c r="AA171">
        <v>17.429234656819116</v>
      </c>
      <c r="AB171">
        <v>9.2805015705140761</v>
      </c>
      <c r="AC171">
        <v>2.4898906652598738</v>
      </c>
      <c r="AD171">
        <v>1.6976527263135504</v>
      </c>
      <c r="AE171">
        <v>2.0371832715762603</v>
      </c>
      <c r="AF171">
        <v>3.5084823010480037</v>
      </c>
      <c r="AG171">
        <v>5.2061350273615536</v>
      </c>
      <c r="AH171">
        <v>7.3564951473587179</v>
      </c>
      <c r="AI171">
        <v>7.0169646020960066</v>
      </c>
      <c r="AJ171">
        <v>5.8851961178869736</v>
      </c>
      <c r="AK171">
        <v>1.9240064231553569</v>
      </c>
      <c r="AL171">
        <v>1.3581221810508401</v>
      </c>
      <c r="AM171">
        <v>1.0185916357881302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f t="shared" si="51"/>
        <v>4.5709351675012568</v>
      </c>
      <c r="AV171">
        <f t="shared" si="52"/>
        <v>1.6462602501624934</v>
      </c>
      <c r="AW171">
        <f t="shared" si="39"/>
        <v>2.9139382437884849</v>
      </c>
      <c r="AX171">
        <f t="shared" si="39"/>
        <v>2.3302490497428199</v>
      </c>
      <c r="AY171">
        <f t="shared" si="39"/>
        <v>1.2498704077178369</v>
      </c>
      <c r="AZ171">
        <f t="shared" si="39"/>
        <v>0.99238203427256433</v>
      </c>
      <c r="BA171">
        <f t="shared" si="39"/>
        <v>1.1109305304977921</v>
      </c>
      <c r="BB171">
        <f t="shared" si="39"/>
        <v>1.5059605782648584</v>
      </c>
      <c r="BC171">
        <f t="shared" si="39"/>
        <v>1.825538323340504</v>
      </c>
      <c r="BD171">
        <f t="shared" si="53"/>
        <v>2.1230390984440737</v>
      </c>
      <c r="BE171">
        <f t="shared" si="53"/>
        <v>2.0815598716956978</v>
      </c>
      <c r="BF171">
        <f t="shared" si="53"/>
        <v>1.9293736165805944</v>
      </c>
      <c r="BG171">
        <f t="shared" si="53"/>
        <v>1.0729547385866778</v>
      </c>
      <c r="BH171">
        <f t="shared" si="53"/>
        <v>0.85786561631598945</v>
      </c>
      <c r="BI171">
        <f t="shared" si="53"/>
        <v>0.70240005824331042</v>
      </c>
      <c r="BJ171">
        <f t="shared" si="53"/>
        <v>0</v>
      </c>
      <c r="BK171">
        <f t="shared" si="53"/>
        <v>0</v>
      </c>
      <c r="BL171">
        <f t="shared" si="53"/>
        <v>0</v>
      </c>
      <c r="BM171">
        <f t="shared" si="53"/>
        <v>0</v>
      </c>
      <c r="BN171">
        <f t="shared" si="53"/>
        <v>0</v>
      </c>
      <c r="BO171">
        <f t="shared" si="53"/>
        <v>0</v>
      </c>
      <c r="BP171">
        <f t="shared" si="53"/>
        <v>0</v>
      </c>
      <c r="BQ171">
        <f t="shared" si="54"/>
        <v>2.6880947525460677</v>
      </c>
      <c r="BR171">
        <v>3.8466654526656625</v>
      </c>
      <c r="BS171">
        <v>3.0567641473658003</v>
      </c>
      <c r="BT171">
        <v>1.4544502233937888</v>
      </c>
      <c r="BU171">
        <v>4.2343859713538441</v>
      </c>
      <c r="BV171">
        <v>3.9925539401977352</v>
      </c>
      <c r="BW171">
        <v>27.794444444444441</v>
      </c>
      <c r="BX171">
        <v>168.14000000000004</v>
      </c>
      <c r="BY171" s="8">
        <v>4.8383773978020752</v>
      </c>
      <c r="BZ171" s="8">
        <v>810.44800000000009</v>
      </c>
      <c r="CA171" s="8">
        <v>1509.9600000000005</v>
      </c>
      <c r="CB171" s="8">
        <v>2239.9760000000001</v>
      </c>
      <c r="CC171" s="8">
        <v>2927.038</v>
      </c>
      <c r="CD171" s="8">
        <v>4.4396664829597556</v>
      </c>
      <c r="CE171" s="8">
        <v>4.5559585865804593</v>
      </c>
      <c r="CF171" s="8">
        <v>4.4003162294374771</v>
      </c>
      <c r="CG171" s="8">
        <v>3.935291914664798</v>
      </c>
      <c r="CH171" s="8">
        <v>180.09199999999998</v>
      </c>
      <c r="CI171" s="8">
        <f t="shared" si="37"/>
        <v>2855.674</v>
      </c>
      <c r="CJ171">
        <v>200.91399999999999</v>
      </c>
      <c r="CK171">
        <v>678.68799999999987</v>
      </c>
      <c r="CL171">
        <v>1438.1479999999999</v>
      </c>
      <c r="CM171">
        <v>2622.2960000000003</v>
      </c>
      <c r="CN171">
        <f t="shared" si="50"/>
        <v>3442.9699999999993</v>
      </c>
      <c r="CO171" s="8">
        <v>4.1541841548100669</v>
      </c>
      <c r="CP171" s="8">
        <v>2.4445573649763772</v>
      </c>
      <c r="CQ171" s="8">
        <v>3.698471880592181</v>
      </c>
      <c r="CR171" s="48">
        <v>30.316111111111113</v>
      </c>
      <c r="CS171" s="7">
        <v>30.703888888888894</v>
      </c>
      <c r="CT171" s="7">
        <v>31.202222222222222</v>
      </c>
      <c r="CU171" s="7">
        <v>-0.48615199615199245</v>
      </c>
      <c r="CV171" s="7">
        <v>-0.56488131313130907</v>
      </c>
      <c r="CW171" s="7">
        <v>-0.34916666666666885</v>
      </c>
    </row>
    <row r="172" spans="1:101">
      <c r="A172" s="44">
        <v>41346</v>
      </c>
      <c r="B172" s="1">
        <f t="shared" si="44"/>
        <v>3</v>
      </c>
      <c r="C172" s="1">
        <f t="shared" si="45"/>
        <v>2013</v>
      </c>
      <c r="D172">
        <v>30.5</v>
      </c>
      <c r="E172">
        <v>30.425000000000001</v>
      </c>
      <c r="F172">
        <v>30.355</v>
      </c>
      <c r="G172">
        <v>30.37</v>
      </c>
      <c r="H172">
        <v>30.414999999999999</v>
      </c>
      <c r="I172">
        <v>30.39</v>
      </c>
      <c r="J172">
        <v>30.155000000000001</v>
      </c>
      <c r="K172">
        <v>30.335000000000001</v>
      </c>
      <c r="L172">
        <v>30.305</v>
      </c>
      <c r="M172">
        <v>30.145</v>
      </c>
      <c r="N172">
        <v>29.954999999999998</v>
      </c>
      <c r="O172">
        <v>29.885000000000002</v>
      </c>
      <c r="P172">
        <v>29.815000000000001</v>
      </c>
      <c r="Q172" s="7">
        <f t="shared" si="46"/>
        <v>30.34375</v>
      </c>
      <c r="R172" s="7">
        <f t="shared" si="43"/>
        <v>30.339499999999997</v>
      </c>
      <c r="S172" s="7">
        <f t="shared" si="47"/>
        <v>30.321666666666665</v>
      </c>
      <c r="T172" s="7">
        <f t="shared" si="48"/>
        <v>30.308750000000003</v>
      </c>
      <c r="U172" s="7">
        <f t="shared" si="49"/>
        <v>30.234615384615381</v>
      </c>
      <c r="V172" s="7">
        <v>-0.40902777777777999</v>
      </c>
      <c r="W172">
        <v>85.222166958320727</v>
      </c>
      <c r="X172" s="54">
        <v>6</v>
      </c>
      <c r="Y172">
        <v>36.216591494689069</v>
      </c>
      <c r="Z172">
        <v>10.864977448406721</v>
      </c>
      <c r="AA172">
        <v>6.677434056833297</v>
      </c>
      <c r="AB172">
        <v>6.3379035115705875</v>
      </c>
      <c r="AC172">
        <v>1.9240064231553571</v>
      </c>
      <c r="AD172">
        <v>1.4712990294717438</v>
      </c>
      <c r="AE172">
        <v>2.1503601199971634</v>
      </c>
      <c r="AF172">
        <v>2.6030675136807773</v>
      </c>
      <c r="AG172">
        <v>1.9240064231553571</v>
      </c>
      <c r="AH172">
        <v>3.7348359978898102</v>
      </c>
      <c r="AI172">
        <v>4.4138970884152302</v>
      </c>
      <c r="AJ172">
        <v>3.9611896947316172</v>
      </c>
      <c r="AK172">
        <v>1.3581221810508404</v>
      </c>
      <c r="AL172">
        <v>0.79223793894632344</v>
      </c>
      <c r="AM172">
        <v>0.56588424210451671</v>
      </c>
      <c r="AN172">
        <v>0.11317684842090335</v>
      </c>
      <c r="AO172">
        <v>0.11317684842090335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f t="shared" si="51"/>
        <v>3.6167546697688806</v>
      </c>
      <c r="AV172">
        <f t="shared" si="52"/>
        <v>2.473590989203807</v>
      </c>
      <c r="AW172">
        <f t="shared" si="39"/>
        <v>2.0382853841501762</v>
      </c>
      <c r="AX172">
        <f t="shared" si="39"/>
        <v>1.9930531767011759</v>
      </c>
      <c r="AY172">
        <f t="shared" si="39"/>
        <v>1.072954738586678</v>
      </c>
      <c r="AZ172">
        <f t="shared" si="39"/>
        <v>0.90474393525398111</v>
      </c>
      <c r="BA172">
        <f t="shared" si="39"/>
        <v>1.1475167701116964</v>
      </c>
      <c r="BB172">
        <f t="shared" si="39"/>
        <v>1.2817855697754603</v>
      </c>
      <c r="BC172">
        <f t="shared" si="39"/>
        <v>1.072954738586678</v>
      </c>
      <c r="BD172">
        <f t="shared" si="53"/>
        <v>1.554947089900881</v>
      </c>
      <c r="BE172">
        <f t="shared" si="53"/>
        <v>1.6889691825916522</v>
      </c>
      <c r="BF172">
        <f t="shared" si="53"/>
        <v>1.6016455697843446</v>
      </c>
      <c r="BG172">
        <f t="shared" si="53"/>
        <v>0.85786561631598957</v>
      </c>
      <c r="BH172">
        <f t="shared" si="53"/>
        <v>0.58346508416833121</v>
      </c>
      <c r="BI172">
        <f t="shared" si="53"/>
        <v>0.44845067536294375</v>
      </c>
      <c r="BJ172">
        <f t="shared" si="53"/>
        <v>0.10721795313111006</v>
      </c>
      <c r="BK172">
        <f t="shared" si="53"/>
        <v>0.10721795313111006</v>
      </c>
      <c r="BL172">
        <f t="shared" si="53"/>
        <v>0</v>
      </c>
      <c r="BM172">
        <f t="shared" si="53"/>
        <v>0</v>
      </c>
      <c r="BN172">
        <f t="shared" si="53"/>
        <v>0</v>
      </c>
      <c r="BO172">
        <f t="shared" si="53"/>
        <v>0</v>
      </c>
      <c r="BP172">
        <f t="shared" si="53"/>
        <v>0</v>
      </c>
      <c r="BQ172">
        <f t="shared" si="54"/>
        <v>2.5725651217436796</v>
      </c>
      <c r="BR172">
        <v>3.5540058618929957</v>
      </c>
      <c r="BS172">
        <v>2.5733694076771525</v>
      </c>
      <c r="BT172">
        <v>1.1475167701116966</v>
      </c>
      <c r="BU172">
        <v>3.8799356585705378</v>
      </c>
      <c r="BV172">
        <v>3.6555266447178951</v>
      </c>
      <c r="BW172">
        <v>28.36611111111111</v>
      </c>
      <c r="BX172">
        <v>216.92200000000005</v>
      </c>
      <c r="BY172" s="8">
        <v>4.5380808680035356</v>
      </c>
      <c r="BZ172" s="8">
        <v>606.54000000000008</v>
      </c>
      <c r="CA172" s="8">
        <v>1434.0220000000004</v>
      </c>
      <c r="CB172" s="8">
        <v>2293.5740000000005</v>
      </c>
      <c r="CC172" s="8">
        <v>2902.15</v>
      </c>
      <c r="CD172" s="8">
        <v>4.8343009034166853</v>
      </c>
      <c r="CE172" s="8">
        <v>4.406565652190972</v>
      </c>
      <c r="CF172" s="8">
        <v>4.4965992888452782</v>
      </c>
      <c r="CG172" s="8">
        <v>4.0514049755041732</v>
      </c>
      <c r="CH172" s="8">
        <v>148.84199999999996</v>
      </c>
      <c r="CI172" s="8">
        <f t="shared" si="37"/>
        <v>2800.306</v>
      </c>
      <c r="CJ172">
        <v>104.902</v>
      </c>
      <c r="CK172">
        <v>490.98200000000008</v>
      </c>
      <c r="CL172">
        <v>1212.596</v>
      </c>
      <c r="CM172">
        <v>2307.0819999999999</v>
      </c>
      <c r="CN172">
        <f t="shared" si="50"/>
        <v>3318.51</v>
      </c>
      <c r="CO172" s="8">
        <v>4.5709351675012568</v>
      </c>
      <c r="CP172" s="8">
        <v>4.1541841548100669</v>
      </c>
      <c r="CQ172" s="8">
        <v>2.4445573649763772</v>
      </c>
      <c r="CR172" s="48">
        <v>29.74722222222222</v>
      </c>
      <c r="CS172" s="7">
        <v>30.316111111111113</v>
      </c>
      <c r="CT172" s="7">
        <v>30.703888888888894</v>
      </c>
      <c r="CU172" s="39">
        <v>-0.83408080808081664</v>
      </c>
      <c r="CV172" s="7">
        <v>-0.48615199615199245</v>
      </c>
      <c r="CW172" s="7">
        <v>-0.56488131313130907</v>
      </c>
    </row>
    <row r="173" spans="1:101">
      <c r="A173" s="44">
        <v>41372</v>
      </c>
      <c r="B173" s="1">
        <f t="shared" si="44"/>
        <v>4</v>
      </c>
      <c r="C173" s="1">
        <f t="shared" si="45"/>
        <v>2013</v>
      </c>
      <c r="D173">
        <v>31.32</v>
      </c>
      <c r="E173">
        <v>31.215</v>
      </c>
      <c r="F173">
        <v>31.14</v>
      </c>
      <c r="G173">
        <v>31.12</v>
      </c>
      <c r="H173">
        <v>31.125</v>
      </c>
      <c r="I173">
        <v>31.13</v>
      </c>
      <c r="J173">
        <v>31.13</v>
      </c>
      <c r="K173">
        <v>31.135000000000002</v>
      </c>
      <c r="L173">
        <v>31.114999999999998</v>
      </c>
      <c r="M173">
        <v>30.984999999999999</v>
      </c>
      <c r="N173">
        <v>30.87</v>
      </c>
      <c r="O173">
        <v>30.725000000000001</v>
      </c>
      <c r="P173">
        <v>30.59</v>
      </c>
      <c r="Q173" s="7">
        <f t="shared" si="46"/>
        <v>31.138750000000002</v>
      </c>
      <c r="R173" s="7">
        <f t="shared" si="43"/>
        <v>31.141500000000001</v>
      </c>
      <c r="S173" s="7">
        <f t="shared" si="47"/>
        <v>31.12166666666667</v>
      </c>
      <c r="T173" s="7">
        <f t="shared" si="48"/>
        <v>31.11</v>
      </c>
      <c r="U173" s="7">
        <f t="shared" si="49"/>
        <v>31.04615384615385</v>
      </c>
      <c r="V173" s="7">
        <v>-8.6358333333333093E-2</v>
      </c>
      <c r="W173">
        <v>89.070179809028446</v>
      </c>
      <c r="X173" s="54">
        <v>6</v>
      </c>
      <c r="Y173">
        <v>28.520565802067644</v>
      </c>
      <c r="Z173">
        <v>10.751800599985817</v>
      </c>
      <c r="AA173">
        <v>8.035556237884137</v>
      </c>
      <c r="AB173">
        <v>3.0557749073643903</v>
      </c>
      <c r="AC173">
        <v>4.1875433915734241</v>
      </c>
      <c r="AD173">
        <v>3.9611896947316172</v>
      </c>
      <c r="AE173">
        <v>2.8294212105225838</v>
      </c>
      <c r="AF173">
        <v>1.5844758778926469</v>
      </c>
      <c r="AG173">
        <v>4.6402507852570372</v>
      </c>
      <c r="AH173">
        <v>6.5642572084123945</v>
      </c>
      <c r="AI173">
        <v>5.6588424210451675</v>
      </c>
      <c r="AJ173">
        <v>3.9611896947316172</v>
      </c>
      <c r="AK173">
        <v>3.0557749073643907</v>
      </c>
      <c r="AL173">
        <v>1.8108295747344536</v>
      </c>
      <c r="AM173">
        <v>0.33953054526271004</v>
      </c>
      <c r="AN173">
        <v>0.11317684842090335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f t="shared" si="51"/>
        <v>3.385087166285301</v>
      </c>
      <c r="AV173">
        <f t="shared" si="52"/>
        <v>2.4640064714017118</v>
      </c>
      <c r="AW173">
        <f t="shared" si="39"/>
        <v>2.2011674869398759</v>
      </c>
      <c r="AX173">
        <f t="shared" si="39"/>
        <v>1.400141768536975</v>
      </c>
      <c r="AY173">
        <f t="shared" si="39"/>
        <v>1.6462602501624934</v>
      </c>
      <c r="AZ173">
        <f t="shared" si="39"/>
        <v>1.6016455697843446</v>
      </c>
      <c r="BA173">
        <f t="shared" ref="BA173:BH202" si="55">LN(AE173+1)</f>
        <v>1.3427136718047878</v>
      </c>
      <c r="BB173">
        <f t="shared" si="55"/>
        <v>0.94952273223553008</v>
      </c>
      <c r="BC173">
        <f t="shared" si="55"/>
        <v>1.7299285299925136</v>
      </c>
      <c r="BD173">
        <f t="shared" si="53"/>
        <v>2.0234341545031649</v>
      </c>
      <c r="BE173">
        <f t="shared" si="53"/>
        <v>1.8959456587915968</v>
      </c>
      <c r="BF173">
        <f t="shared" si="53"/>
        <v>1.6016455697843446</v>
      </c>
      <c r="BG173">
        <f t="shared" si="53"/>
        <v>1.4001417685369753</v>
      </c>
      <c r="BH173">
        <f t="shared" si="53"/>
        <v>1.033479662101547</v>
      </c>
      <c r="BI173">
        <f t="shared" si="53"/>
        <v>0.2923192132234641</v>
      </c>
      <c r="BJ173">
        <f t="shared" si="53"/>
        <v>0.10721795313111006</v>
      </c>
      <c r="BK173">
        <f t="shared" si="53"/>
        <v>0</v>
      </c>
      <c r="BL173">
        <f t="shared" si="53"/>
        <v>0</v>
      </c>
      <c r="BM173">
        <f t="shared" si="53"/>
        <v>0</v>
      </c>
      <c r="BN173">
        <f t="shared" si="53"/>
        <v>0</v>
      </c>
      <c r="BO173">
        <f t="shared" si="53"/>
        <v>0</v>
      </c>
      <c r="BP173">
        <f t="shared" si="53"/>
        <v>0</v>
      </c>
      <c r="BQ173">
        <f t="shared" si="54"/>
        <v>2.6172723736155445</v>
      </c>
      <c r="BR173">
        <v>3.6900291106358436</v>
      </c>
      <c r="BS173">
        <v>2.8439955550206788</v>
      </c>
      <c r="BT173">
        <v>1.7692760136775774</v>
      </c>
      <c r="BU173">
        <v>4.0823744881623547</v>
      </c>
      <c r="BV173">
        <v>3.841820901263056</v>
      </c>
      <c r="BW173">
        <v>28.336111111111112</v>
      </c>
      <c r="BX173">
        <v>92.707999999999998</v>
      </c>
      <c r="BY173" s="8">
        <v>3.9970828381763162</v>
      </c>
      <c r="BZ173" s="8">
        <v>477.7700000000001</v>
      </c>
      <c r="CA173" s="8">
        <v>1416.2340000000004</v>
      </c>
      <c r="CB173" s="8">
        <v>2044.8920000000005</v>
      </c>
      <c r="CC173" s="8">
        <v>2717.248</v>
      </c>
      <c r="CD173" s="8">
        <v>4.4578470346606425</v>
      </c>
      <c r="CE173" s="8">
        <v>4.0313190418870244</v>
      </c>
      <c r="CF173" s="8">
        <v>4.5475950250736226</v>
      </c>
      <c r="CG173" s="8">
        <v>4.199774623783572</v>
      </c>
      <c r="CH173" s="8">
        <v>168.65199999999996</v>
      </c>
      <c r="CI173" s="8">
        <f t="shared" si="37"/>
        <v>2750.268</v>
      </c>
      <c r="CJ173">
        <v>192.27800000000002</v>
      </c>
      <c r="CK173">
        <v>498.09400000000005</v>
      </c>
      <c r="CL173">
        <v>1170.432</v>
      </c>
      <c r="CM173">
        <v>2083.8159999999998</v>
      </c>
      <c r="CN173">
        <f t="shared" si="50"/>
        <v>3287.5219999999999</v>
      </c>
      <c r="CO173" s="8">
        <v>3.6167546697688806</v>
      </c>
      <c r="CP173" s="8">
        <v>4.5709351675012568</v>
      </c>
      <c r="CQ173" s="8">
        <v>4.1541841548100669</v>
      </c>
      <c r="CR173" s="48">
        <v>30.321666666666665</v>
      </c>
      <c r="CS173" s="7">
        <v>29.74722222222222</v>
      </c>
      <c r="CT173" s="7">
        <v>30.316111111111113</v>
      </c>
      <c r="CU173" s="7">
        <v>-0.40902777777777999</v>
      </c>
      <c r="CV173" s="39">
        <v>-0.83408080808081664</v>
      </c>
      <c r="CW173" s="7">
        <v>-0.48615199615199245</v>
      </c>
    </row>
    <row r="174" spans="1:101">
      <c r="A174" s="44">
        <v>41407</v>
      </c>
      <c r="B174" s="1">
        <f t="shared" si="44"/>
        <v>5</v>
      </c>
      <c r="C174" s="1">
        <f t="shared" si="45"/>
        <v>2013</v>
      </c>
      <c r="D174">
        <v>31.89</v>
      </c>
      <c r="E174">
        <v>31.704999999999998</v>
      </c>
      <c r="F174">
        <v>31.585000000000001</v>
      </c>
      <c r="G174">
        <v>31.56</v>
      </c>
      <c r="H174">
        <v>31.585000000000001</v>
      </c>
      <c r="I174">
        <v>31.5</v>
      </c>
      <c r="J174">
        <v>31.504999999999999</v>
      </c>
      <c r="K174">
        <v>31.55</v>
      </c>
      <c r="L174">
        <v>31.434999999999999</v>
      </c>
      <c r="M174">
        <v>31.324999999999999</v>
      </c>
      <c r="N174">
        <v>31.145</v>
      </c>
      <c r="O174">
        <v>31.074999999999999</v>
      </c>
      <c r="P174">
        <v>30.87</v>
      </c>
      <c r="Q174" s="7">
        <f t="shared" si="46"/>
        <v>31.553125000000001</v>
      </c>
      <c r="R174" s="7">
        <f t="shared" si="43"/>
        <v>31.564</v>
      </c>
      <c r="S174" s="7">
        <f t="shared" si="47"/>
        <v>31.527777777777779</v>
      </c>
      <c r="T174" s="7">
        <f t="shared" si="48"/>
        <v>31.505624999999998</v>
      </c>
      <c r="U174" s="7">
        <f t="shared" si="49"/>
        <v>31.440769230769227</v>
      </c>
      <c r="V174" s="7">
        <v>1.8111111111103639E-2</v>
      </c>
      <c r="W174">
        <v>73.791305254747854</v>
      </c>
      <c r="X174" s="54">
        <v>6</v>
      </c>
      <c r="Y174">
        <v>8.7146173284095578</v>
      </c>
      <c r="Z174">
        <v>7.9223793894632344</v>
      </c>
      <c r="AA174">
        <v>10.751800599985817</v>
      </c>
      <c r="AB174">
        <v>4.5270739368361346</v>
      </c>
      <c r="AC174">
        <v>2.8294212105225833</v>
      </c>
      <c r="AD174">
        <v>6.224726663149684</v>
      </c>
      <c r="AE174">
        <v>6.1115498147287814</v>
      </c>
      <c r="AF174">
        <v>4.5270739368361337</v>
      </c>
      <c r="AG174">
        <v>4.7534276336779406</v>
      </c>
      <c r="AH174">
        <v>6.9037877536751031</v>
      </c>
      <c r="AI174">
        <v>4.7534276336779406</v>
      </c>
      <c r="AJ174">
        <v>3.1689517557852938</v>
      </c>
      <c r="AK174">
        <v>2.0371832715762599</v>
      </c>
      <c r="AL174">
        <v>0.56588424210451671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f t="shared" si="51"/>
        <v>2.2736316922861906</v>
      </c>
      <c r="AV174">
        <f t="shared" si="52"/>
        <v>2.1885626587187486</v>
      </c>
      <c r="AW174">
        <f t="shared" ref="AW174:AZ202" si="56">LN(AA174+1)</f>
        <v>2.4640064714017118</v>
      </c>
      <c r="AX174">
        <f t="shared" si="56"/>
        <v>1.7096585501519397</v>
      </c>
      <c r="AY174">
        <f t="shared" si="56"/>
        <v>1.3427136718047878</v>
      </c>
      <c r="AZ174">
        <f t="shared" si="56"/>
        <v>1.9775094011928351</v>
      </c>
      <c r="BA174">
        <f t="shared" si="55"/>
        <v>1.9617201968167712</v>
      </c>
      <c r="BB174">
        <f t="shared" si="55"/>
        <v>1.7096585501519395</v>
      </c>
      <c r="BC174">
        <f t="shared" si="55"/>
        <v>1.7497957874110073</v>
      </c>
      <c r="BD174">
        <f t="shared" si="53"/>
        <v>2.0673421070580824</v>
      </c>
      <c r="BE174">
        <f t="shared" si="53"/>
        <v>1.7497957874110073</v>
      </c>
      <c r="BF174">
        <f t="shared" si="53"/>
        <v>1.4276646267005662</v>
      </c>
      <c r="BG174">
        <f t="shared" si="53"/>
        <v>1.1109305304977921</v>
      </c>
      <c r="BH174">
        <f t="shared" si="53"/>
        <v>0.44845067536294375</v>
      </c>
      <c r="BI174">
        <f t="shared" si="53"/>
        <v>0</v>
      </c>
      <c r="BJ174">
        <f t="shared" si="53"/>
        <v>0</v>
      </c>
      <c r="BK174">
        <f t="shared" si="53"/>
        <v>0</v>
      </c>
      <c r="BL174">
        <f t="shared" si="53"/>
        <v>0</v>
      </c>
      <c r="BM174">
        <f t="shared" si="53"/>
        <v>0</v>
      </c>
      <c r="BN174">
        <f t="shared" si="53"/>
        <v>0</v>
      </c>
      <c r="BO174">
        <f t="shared" si="53"/>
        <v>0</v>
      </c>
      <c r="BP174">
        <f t="shared" si="53"/>
        <v>0</v>
      </c>
      <c r="BQ174">
        <f t="shared" si="54"/>
        <v>2.5615653647927115</v>
      </c>
      <c r="BR174">
        <v>3.8845994575227731</v>
      </c>
      <c r="BS174">
        <v>2.7616647184315184</v>
      </c>
      <c r="BT174">
        <v>1.2817855697754601</v>
      </c>
      <c r="BU174">
        <v>4.182215069496741</v>
      </c>
      <c r="BV174">
        <v>4.0173058549697949</v>
      </c>
      <c r="BW174">
        <v>28.438333333333333</v>
      </c>
      <c r="BX174">
        <v>232.65799999999999</v>
      </c>
      <c r="BY174" s="8">
        <v>3.5822639294198217</v>
      </c>
      <c r="BZ174" s="8">
        <v>542.28800000000001</v>
      </c>
      <c r="CA174" s="8">
        <v>1352.7360000000001</v>
      </c>
      <c r="CB174" s="8">
        <v>2052.2480000000005</v>
      </c>
      <c r="CC174" s="8">
        <v>2782.2640000000001</v>
      </c>
      <c r="CD174" s="8">
        <v>4.0391425451998915</v>
      </c>
      <c r="CE174" s="8">
        <v>4.2394045140798227</v>
      </c>
      <c r="CF174" s="8">
        <v>4.383686572786937</v>
      </c>
      <c r="CG174" s="8">
        <v>4.3100228083780809</v>
      </c>
      <c r="CH174" s="8">
        <v>316.21799999999996</v>
      </c>
      <c r="CI174" s="8">
        <f t="shared" si="37"/>
        <v>2863.5320000000002</v>
      </c>
      <c r="CJ174">
        <v>326.89800000000002</v>
      </c>
      <c r="CK174">
        <v>624.07800000000009</v>
      </c>
      <c r="CL174">
        <v>1302.7660000000001</v>
      </c>
      <c r="CM174">
        <v>2062.2260000000001</v>
      </c>
      <c r="CN174">
        <f t="shared" si="50"/>
        <v>3246.3740000000007</v>
      </c>
      <c r="CO174" s="8">
        <v>3.385087166285301</v>
      </c>
      <c r="CP174" s="8">
        <v>3.6167546697688806</v>
      </c>
      <c r="CQ174" s="8">
        <v>4.5709351675012568</v>
      </c>
      <c r="CR174" s="48">
        <v>31.12166666666667</v>
      </c>
      <c r="CS174" s="7">
        <v>30.321666666666665</v>
      </c>
      <c r="CT174" s="7">
        <v>29.74722222222222</v>
      </c>
      <c r="CU174" s="7">
        <v>-8.6358333333333093E-2</v>
      </c>
      <c r="CV174" s="7">
        <v>-0.40902777777777999</v>
      </c>
      <c r="CW174" s="39">
        <v>-0.83408080808081664</v>
      </c>
    </row>
    <row r="175" spans="1:101">
      <c r="A175" s="44">
        <v>41442</v>
      </c>
      <c r="B175" s="1">
        <f t="shared" si="44"/>
        <v>6</v>
      </c>
      <c r="C175" s="1">
        <f t="shared" si="45"/>
        <v>2013</v>
      </c>
      <c r="D175">
        <v>30.484999999999999</v>
      </c>
      <c r="E175">
        <v>30.99</v>
      </c>
      <c r="F175">
        <v>31.13</v>
      </c>
      <c r="G175">
        <v>31.305</v>
      </c>
      <c r="H175">
        <v>31.335000000000001</v>
      </c>
      <c r="I175">
        <v>31.3</v>
      </c>
      <c r="J175">
        <v>31.32</v>
      </c>
      <c r="K175">
        <v>31.335000000000001</v>
      </c>
      <c r="L175">
        <v>31.285</v>
      </c>
      <c r="M175">
        <v>31.2</v>
      </c>
      <c r="N175">
        <v>31.09</v>
      </c>
      <c r="O175">
        <v>30.954999999999998</v>
      </c>
      <c r="P175">
        <v>30.63</v>
      </c>
      <c r="Q175" s="7">
        <f t="shared" si="46"/>
        <v>31.25</v>
      </c>
      <c r="R175" s="7">
        <f t="shared" si="43"/>
        <v>31.168500000000002</v>
      </c>
      <c r="S175" s="7">
        <f t="shared" si="47"/>
        <v>31.244444444444444</v>
      </c>
      <c r="T175" s="7">
        <f t="shared" si="48"/>
        <v>31.276250000000001</v>
      </c>
      <c r="U175" s="7">
        <f t="shared" si="49"/>
        <v>31.104615384615382</v>
      </c>
      <c r="V175" s="7">
        <v>-0.30255555555556057</v>
      </c>
      <c r="W175">
        <v>75.94166537720217</v>
      </c>
      <c r="X175" s="54">
        <v>6</v>
      </c>
      <c r="Y175">
        <v>3.2821286042061968</v>
      </c>
      <c r="Z175">
        <v>8.6014404799886552</v>
      </c>
      <c r="AA175">
        <v>10.072739509460398</v>
      </c>
      <c r="AB175">
        <v>5.3193118757824571</v>
      </c>
      <c r="AC175">
        <v>5.3193118757824571</v>
      </c>
      <c r="AD175">
        <v>4.5270739368361337</v>
      </c>
      <c r="AE175">
        <v>7.5828488442005249</v>
      </c>
      <c r="AF175">
        <v>9.9595626610394952</v>
      </c>
      <c r="AG175">
        <v>6.903787753675104</v>
      </c>
      <c r="AH175">
        <v>4.640250785257038</v>
      </c>
      <c r="AI175">
        <v>2.9425980589434868</v>
      </c>
      <c r="AJ175">
        <v>1.5844758778926469</v>
      </c>
      <c r="AK175">
        <v>1.3581221810508401</v>
      </c>
      <c r="AL175">
        <v>1.9240064231553569</v>
      </c>
      <c r="AM175">
        <v>1.9240064231553571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f t="shared" si="51"/>
        <v>1.4544502233937886</v>
      </c>
      <c r="AV175">
        <f t="shared" si="52"/>
        <v>2.2619131372162338</v>
      </c>
      <c r="AW175">
        <f t="shared" si="56"/>
        <v>2.4044861876004968</v>
      </c>
      <c r="AX175">
        <f t="shared" si="56"/>
        <v>1.8436103218166953</v>
      </c>
      <c r="AY175">
        <f t="shared" si="56"/>
        <v>1.8436103218166953</v>
      </c>
      <c r="AZ175">
        <f t="shared" si="56"/>
        <v>1.7096585501519395</v>
      </c>
      <c r="BA175">
        <f t="shared" si="55"/>
        <v>2.1497658915126765</v>
      </c>
      <c r="BB175">
        <f t="shared" si="55"/>
        <v>2.394212377533889</v>
      </c>
      <c r="BC175">
        <f t="shared" si="55"/>
        <v>2.0673421070580824</v>
      </c>
      <c r="BD175">
        <f t="shared" si="53"/>
        <v>1.7299285299925138</v>
      </c>
      <c r="BE175">
        <f t="shared" si="53"/>
        <v>1.3718399118205689</v>
      </c>
      <c r="BF175">
        <f t="shared" si="53"/>
        <v>0.94952273223553008</v>
      </c>
      <c r="BG175">
        <f t="shared" si="53"/>
        <v>0.85786561631598945</v>
      </c>
      <c r="BH175">
        <f t="shared" si="53"/>
        <v>1.0729547385866778</v>
      </c>
      <c r="BI175">
        <f t="shared" si="53"/>
        <v>1.072954738586678</v>
      </c>
      <c r="BJ175">
        <f t="shared" si="53"/>
        <v>0</v>
      </c>
      <c r="BK175">
        <f t="shared" si="53"/>
        <v>0</v>
      </c>
      <c r="BL175">
        <f t="shared" si="53"/>
        <v>0</v>
      </c>
      <c r="BM175">
        <f t="shared" si="53"/>
        <v>0</v>
      </c>
      <c r="BN175">
        <f t="shared" si="53"/>
        <v>0</v>
      </c>
      <c r="BO175">
        <f t="shared" si="53"/>
        <v>0</v>
      </c>
      <c r="BP175">
        <f t="shared" si="53"/>
        <v>0</v>
      </c>
      <c r="BQ175">
        <f t="shared" si="54"/>
        <v>2.5271459388313802</v>
      </c>
      <c r="BR175">
        <v>4.0823744881623547</v>
      </c>
      <c r="BS175">
        <v>2.3191791196138323</v>
      </c>
      <c r="BT175">
        <v>1.4544502233937888</v>
      </c>
      <c r="BU175">
        <v>4.2457990941341217</v>
      </c>
      <c r="BV175">
        <v>4.1577312909579947</v>
      </c>
      <c r="BW175">
        <v>28.267222222222223</v>
      </c>
      <c r="BX175">
        <v>393.69000000000005</v>
      </c>
      <c r="BY175" s="8">
        <v>3.0610744853605398</v>
      </c>
      <c r="BZ175" s="8">
        <v>719.05600000000004</v>
      </c>
      <c r="CA175" s="8">
        <v>1325.596</v>
      </c>
      <c r="CB175" s="8">
        <v>2153.0780000000004</v>
      </c>
      <c r="CC175" s="8">
        <v>3012.6300000000006</v>
      </c>
      <c r="CD175" s="8">
        <v>3.5468070843188926</v>
      </c>
      <c r="CE175" s="8">
        <v>4.1905539938677885</v>
      </c>
      <c r="CF175" s="8">
        <v>4.1199794629002788</v>
      </c>
      <c r="CG175" s="8">
        <v>4.2591512377136818</v>
      </c>
      <c r="CH175" s="8">
        <v>298.70400000000001</v>
      </c>
      <c r="CI175" s="8">
        <f t="shared" si="37"/>
        <v>2921.4300000000003</v>
      </c>
      <c r="CJ175">
        <v>297.18</v>
      </c>
      <c r="CK175">
        <v>816.35600000000011</v>
      </c>
      <c r="CL175">
        <v>1307.338</v>
      </c>
      <c r="CM175">
        <v>2028.9519999999995</v>
      </c>
      <c r="CN175">
        <f t="shared" si="50"/>
        <v>3123.4380000000006</v>
      </c>
      <c r="CO175" s="8">
        <v>2.2736316922861906</v>
      </c>
      <c r="CP175" s="8">
        <v>3.385087166285301</v>
      </c>
      <c r="CQ175" s="8">
        <v>3.6167546697688806</v>
      </c>
      <c r="CR175" s="48">
        <v>31.527777777777779</v>
      </c>
      <c r="CS175" s="7">
        <v>31.12166666666667</v>
      </c>
      <c r="CT175" s="7">
        <v>30.321666666666665</v>
      </c>
      <c r="CU175" s="7">
        <v>1.8111111111103639E-2</v>
      </c>
      <c r="CV175" s="7">
        <v>-8.6358333333333093E-2</v>
      </c>
      <c r="CW175" s="7">
        <v>-0.40902777777777999</v>
      </c>
    </row>
    <row r="176" spans="1:101">
      <c r="A176" s="44">
        <v>41470</v>
      </c>
      <c r="B176" s="1">
        <f t="shared" si="44"/>
        <v>7</v>
      </c>
      <c r="C176" s="1">
        <f t="shared" si="45"/>
        <v>2013</v>
      </c>
      <c r="D176">
        <v>31.585000000000001</v>
      </c>
      <c r="E176">
        <v>31.29</v>
      </c>
      <c r="F176">
        <v>31.195</v>
      </c>
      <c r="G176">
        <v>31.195</v>
      </c>
      <c r="H176">
        <v>31.17</v>
      </c>
      <c r="I176">
        <v>31.25</v>
      </c>
      <c r="J176">
        <v>31.395</v>
      </c>
      <c r="K176">
        <v>31.454999999999998</v>
      </c>
      <c r="L176">
        <v>31.355</v>
      </c>
      <c r="M176">
        <v>31.2</v>
      </c>
      <c r="N176">
        <v>31.1</v>
      </c>
      <c r="O176">
        <v>30.975000000000001</v>
      </c>
      <c r="P176">
        <v>30.734999999999999</v>
      </c>
      <c r="Q176" s="7">
        <f t="shared" si="46"/>
        <v>31.288125000000004</v>
      </c>
      <c r="R176" s="7">
        <f t="shared" si="43"/>
        <v>31.309000000000005</v>
      </c>
      <c r="S176" s="7">
        <f t="shared" si="47"/>
        <v>31.27833333333334</v>
      </c>
      <c r="T176" s="7">
        <f t="shared" si="48"/>
        <v>31.276875</v>
      </c>
      <c r="U176" s="7">
        <f t="shared" si="49"/>
        <v>31.223076923076931</v>
      </c>
      <c r="V176" s="7">
        <v>-0.17376608187134579</v>
      </c>
      <c r="W176">
        <v>67.679755433035595</v>
      </c>
      <c r="X176" s="54">
        <v>6</v>
      </c>
      <c r="Y176">
        <v>7.6960256926214292</v>
      </c>
      <c r="Z176">
        <v>1.4712990294717434</v>
      </c>
      <c r="AA176">
        <v>5.5456655726242641</v>
      </c>
      <c r="AB176">
        <v>4.0743665431525207</v>
      </c>
      <c r="AC176">
        <v>3.5084823010480042</v>
      </c>
      <c r="AD176">
        <v>3.2821286042061972</v>
      </c>
      <c r="AE176">
        <v>4.8666044820988432</v>
      </c>
      <c r="AF176">
        <v>7.9223793894632344</v>
      </c>
      <c r="AG176">
        <v>7.8092025410423318</v>
      </c>
      <c r="AH176">
        <v>7.6960256926214274</v>
      </c>
      <c r="AI176">
        <v>6.1115498147287806</v>
      </c>
      <c r="AJ176">
        <v>4.6402507852570372</v>
      </c>
      <c r="AK176">
        <v>2.1503601199971634</v>
      </c>
      <c r="AL176">
        <v>0.67906109052542007</v>
      </c>
      <c r="AM176">
        <v>0.2263536968418067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f t="shared" si="51"/>
        <v>2.1628661043478266</v>
      </c>
      <c r="AV176">
        <f t="shared" si="52"/>
        <v>0.904743935253981</v>
      </c>
      <c r="AW176">
        <f t="shared" si="56"/>
        <v>1.8788030859600191</v>
      </c>
      <c r="AX176">
        <f t="shared" si="56"/>
        <v>1.6242016980540539</v>
      </c>
      <c r="AY176">
        <f t="shared" si="56"/>
        <v>1.5059605782648586</v>
      </c>
      <c r="AZ176">
        <f t="shared" si="56"/>
        <v>1.4544502233937888</v>
      </c>
      <c r="BA176">
        <f t="shared" si="55"/>
        <v>1.7692760136775771</v>
      </c>
      <c r="BB176">
        <f t="shared" si="55"/>
        <v>2.1885626587187486</v>
      </c>
      <c r="BC176">
        <f t="shared" si="55"/>
        <v>2.175796918375803</v>
      </c>
      <c r="BD176">
        <f t="shared" si="53"/>
        <v>2.1628661043478266</v>
      </c>
      <c r="BE176">
        <f t="shared" si="53"/>
        <v>1.961720196816771</v>
      </c>
      <c r="BF176">
        <f t="shared" si="53"/>
        <v>1.7299285299925136</v>
      </c>
      <c r="BG176">
        <f t="shared" si="53"/>
        <v>1.1475167701116964</v>
      </c>
      <c r="BH176">
        <f t="shared" si="53"/>
        <v>0.5182347624992486</v>
      </c>
      <c r="BI176">
        <f t="shared" si="53"/>
        <v>0.20404529251520054</v>
      </c>
      <c r="BJ176">
        <f t="shared" si="53"/>
        <v>0</v>
      </c>
      <c r="BK176">
        <f t="shared" si="53"/>
        <v>0</v>
      </c>
      <c r="BL176">
        <f t="shared" si="53"/>
        <v>0</v>
      </c>
      <c r="BM176">
        <f t="shared" si="53"/>
        <v>0</v>
      </c>
      <c r="BN176">
        <f t="shared" si="53"/>
        <v>0</v>
      </c>
      <c r="BO176">
        <f t="shared" si="53"/>
        <v>0</v>
      </c>
      <c r="BP176">
        <f t="shared" si="53"/>
        <v>0</v>
      </c>
      <c r="BQ176">
        <f t="shared" si="54"/>
        <v>2.354325721713753</v>
      </c>
      <c r="BR176">
        <v>3.6757974684380805</v>
      </c>
      <c r="BS176">
        <v>2.9677353050841364</v>
      </c>
      <c r="BT176">
        <v>1.3427136718047878</v>
      </c>
      <c r="BU176">
        <v>4.0956489590550627</v>
      </c>
      <c r="BV176">
        <v>3.8538885563655909</v>
      </c>
      <c r="BW176">
        <v>28.029999999999994</v>
      </c>
      <c r="BX176">
        <v>192.27199999999996</v>
      </c>
      <c r="BY176" s="8">
        <v>3.2448729746654088</v>
      </c>
      <c r="BZ176" s="8">
        <v>818.62</v>
      </c>
      <c r="CA176" s="8">
        <v>1296.3900000000001</v>
      </c>
      <c r="CB176" s="8">
        <v>2234.8540000000003</v>
      </c>
      <c r="CC176" s="8">
        <v>2863.5120000000006</v>
      </c>
      <c r="CD176" s="8">
        <v>3.29607046314859</v>
      </c>
      <c r="CE176" s="8">
        <v>3.8769587489046162</v>
      </c>
      <c r="CF176" s="8">
        <v>3.7862361823075457</v>
      </c>
      <c r="CG176" s="8">
        <v>4.234713884592364</v>
      </c>
      <c r="CH176" s="8">
        <v>331.464</v>
      </c>
      <c r="CI176" s="8">
        <f t="shared" si="37"/>
        <v>2979.34</v>
      </c>
      <c r="CJ176">
        <v>303.27600000000001</v>
      </c>
      <c r="CK176">
        <v>927.35400000000016</v>
      </c>
      <c r="CL176">
        <v>1425.4480000000001</v>
      </c>
      <c r="CM176">
        <v>2097.7860000000001</v>
      </c>
      <c r="CN176">
        <f t="shared" si="50"/>
        <v>3011.1699999999996</v>
      </c>
      <c r="CO176" s="8">
        <v>1.4544502233937886</v>
      </c>
      <c r="CP176" s="8">
        <v>2.2736316922861906</v>
      </c>
      <c r="CQ176" s="8">
        <v>3.385087166285301</v>
      </c>
      <c r="CR176" s="48">
        <v>31.244444444444444</v>
      </c>
      <c r="CS176" s="7">
        <v>31.527777777777779</v>
      </c>
      <c r="CT176" s="7">
        <v>31.12166666666667</v>
      </c>
      <c r="CU176" s="7">
        <v>-0.30255555555556057</v>
      </c>
      <c r="CV176" s="7">
        <v>1.8111111111103639E-2</v>
      </c>
      <c r="CW176" s="7">
        <v>-8.6358333333333093E-2</v>
      </c>
    </row>
    <row r="177" spans="1:101">
      <c r="A177" s="44">
        <v>41501</v>
      </c>
      <c r="B177" s="1">
        <f t="shared" si="44"/>
        <v>8</v>
      </c>
      <c r="C177" s="1">
        <f t="shared" si="45"/>
        <v>2013</v>
      </c>
      <c r="D177">
        <v>31.265000000000001</v>
      </c>
      <c r="E177">
        <v>31.155000000000001</v>
      </c>
      <c r="F177">
        <v>31.195</v>
      </c>
      <c r="G177">
        <v>31.21</v>
      </c>
      <c r="H177">
        <v>31.26</v>
      </c>
      <c r="I177">
        <v>31.34</v>
      </c>
      <c r="J177">
        <v>31.475000000000001</v>
      </c>
      <c r="K177">
        <v>31.375</v>
      </c>
      <c r="L177">
        <v>31.2</v>
      </c>
      <c r="M177">
        <v>31.01</v>
      </c>
      <c r="N177">
        <v>30.895</v>
      </c>
      <c r="O177">
        <v>30.75</v>
      </c>
      <c r="P177">
        <v>30.07</v>
      </c>
      <c r="Q177" s="7">
        <f t="shared" si="46"/>
        <v>31.276249999999997</v>
      </c>
      <c r="R177" s="7">
        <f t="shared" si="43"/>
        <v>31.2485</v>
      </c>
      <c r="S177" s="7">
        <f t="shared" si="47"/>
        <v>31.246666666666663</v>
      </c>
      <c r="T177" s="7">
        <f t="shared" si="48"/>
        <v>31.258125</v>
      </c>
      <c r="U177" s="7">
        <f t="shared" si="49"/>
        <v>31.092307692307692</v>
      </c>
      <c r="V177" s="7">
        <v>-1.9972222222222058E-2</v>
      </c>
      <c r="W177">
        <v>92.578662114085475</v>
      </c>
      <c r="X177" s="54">
        <v>6</v>
      </c>
      <c r="Y177">
        <v>15.618405082084662</v>
      </c>
      <c r="Z177">
        <v>1.9240064231553569</v>
      </c>
      <c r="AA177">
        <v>6.6774340568332979</v>
      </c>
      <c r="AB177">
        <v>6.1115498147287806</v>
      </c>
      <c r="AC177">
        <v>5.0929581789406502</v>
      </c>
      <c r="AD177">
        <v>4.9797813305197476</v>
      </c>
      <c r="AE177">
        <v>5.4324887242033606</v>
      </c>
      <c r="AF177">
        <v>6.224726663149684</v>
      </c>
      <c r="AG177">
        <v>11.88356908419485</v>
      </c>
      <c r="AH177">
        <v>11.544038538932142</v>
      </c>
      <c r="AI177">
        <v>8.8277941768304604</v>
      </c>
      <c r="AJ177">
        <v>5.2061350273615545</v>
      </c>
      <c r="AK177">
        <v>2.3767138168389703</v>
      </c>
      <c r="AL177">
        <v>0.4527073936836134</v>
      </c>
      <c r="AM177">
        <v>0.11317684842090335</v>
      </c>
      <c r="AN177">
        <v>0.11317684842090335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f t="shared" si="51"/>
        <v>2.8105108210489989</v>
      </c>
      <c r="AV177">
        <f t="shared" si="52"/>
        <v>1.0729547385866778</v>
      </c>
      <c r="AW177">
        <f t="shared" si="56"/>
        <v>2.0382853841501767</v>
      </c>
      <c r="AX177">
        <f t="shared" si="56"/>
        <v>1.961720196816771</v>
      </c>
      <c r="AY177">
        <f t="shared" si="56"/>
        <v>1.8071337074549547</v>
      </c>
      <c r="AZ177">
        <f t="shared" si="56"/>
        <v>1.7883840004912408</v>
      </c>
      <c r="BA177">
        <f t="shared" si="55"/>
        <v>1.8613615122306573</v>
      </c>
      <c r="BB177">
        <f t="shared" si="55"/>
        <v>1.9775094011928351</v>
      </c>
      <c r="BC177">
        <f t="shared" si="55"/>
        <v>2.555952785100474</v>
      </c>
      <c r="BD177">
        <f t="shared" si="53"/>
        <v>2.5292455359034078</v>
      </c>
      <c r="BE177">
        <f t="shared" si="53"/>
        <v>2.2852145119111915</v>
      </c>
      <c r="BF177">
        <f t="shared" si="53"/>
        <v>1.8255383233405043</v>
      </c>
      <c r="BG177">
        <f t="shared" si="53"/>
        <v>1.2169029930208481</v>
      </c>
      <c r="BH177">
        <f t="shared" si="53"/>
        <v>0.37342898349868192</v>
      </c>
      <c r="BI177">
        <f t="shared" si="53"/>
        <v>0.10721795313111006</v>
      </c>
      <c r="BJ177">
        <f t="shared" si="53"/>
        <v>0.10721795313111006</v>
      </c>
      <c r="BK177">
        <f t="shared" si="53"/>
        <v>0</v>
      </c>
      <c r="BL177">
        <f t="shared" si="53"/>
        <v>0</v>
      </c>
      <c r="BM177">
        <f t="shared" si="53"/>
        <v>0</v>
      </c>
      <c r="BN177">
        <f t="shared" si="53"/>
        <v>0</v>
      </c>
      <c r="BO177">
        <f t="shared" si="53"/>
        <v>0</v>
      </c>
      <c r="BP177">
        <f t="shared" si="53"/>
        <v>0</v>
      </c>
      <c r="BQ177">
        <f t="shared" si="54"/>
        <v>2.5240463379079467</v>
      </c>
      <c r="BR177">
        <v>3.8984617514014737</v>
      </c>
      <c r="BS177">
        <v>3.2800825922402881</v>
      </c>
      <c r="BT177">
        <v>1.3427136718047878</v>
      </c>
      <c r="BU177">
        <v>4.3474506638488375</v>
      </c>
      <c r="BV177">
        <v>4.108749524354816</v>
      </c>
      <c r="BW177">
        <v>27.477777777777781</v>
      </c>
      <c r="BX177">
        <v>372.3660000000001</v>
      </c>
      <c r="BY177" s="8">
        <v>3.9685130421627601</v>
      </c>
      <c r="BZ177" s="8">
        <v>958.32800000000009</v>
      </c>
      <c r="CA177" s="8">
        <v>1500.616</v>
      </c>
      <c r="CB177" s="8">
        <v>2311.0640000000003</v>
      </c>
      <c r="CC177" s="8">
        <v>3010.5760000000005</v>
      </c>
      <c r="CD177" s="8">
        <v>3.4248201673962364</v>
      </c>
      <c r="CE177" s="8">
        <v>3.7319813562980642</v>
      </c>
      <c r="CF177" s="8">
        <v>3.9678763985186274</v>
      </c>
      <c r="CG177" s="8">
        <v>4.1439699714392626</v>
      </c>
      <c r="CH177" s="8">
        <v>266.20199999999994</v>
      </c>
      <c r="CI177" s="8">
        <f t="shared" ref="CI177:CI240" si="57">SUM(CH166:CH177)</f>
        <v>3030.9139999999998</v>
      </c>
      <c r="CJ177">
        <v>339.09</v>
      </c>
      <c r="CK177">
        <v>939.54600000000005</v>
      </c>
      <c r="CL177">
        <v>1563.624</v>
      </c>
      <c r="CM177">
        <v>2242.3119999999994</v>
      </c>
      <c r="CN177">
        <f t="shared" si="50"/>
        <v>3001.7719999999995</v>
      </c>
      <c r="CO177" s="8">
        <v>2.1628661043478266</v>
      </c>
      <c r="CP177" s="8">
        <v>1.4544502233937886</v>
      </c>
      <c r="CQ177" s="8">
        <v>2.2736316922861906</v>
      </c>
      <c r="CR177" s="48">
        <v>31.27833333333334</v>
      </c>
      <c r="CS177" s="7">
        <v>31.244444444444444</v>
      </c>
      <c r="CT177" s="7">
        <v>31.527777777777779</v>
      </c>
      <c r="CU177" s="7">
        <v>-0.17376608187134579</v>
      </c>
      <c r="CV177" s="7">
        <v>-0.30255555555556057</v>
      </c>
      <c r="CW177" s="7">
        <v>1.8111111111103639E-2</v>
      </c>
    </row>
    <row r="178" spans="1:101">
      <c r="A178" s="44">
        <v>41534</v>
      </c>
      <c r="B178" s="1">
        <f t="shared" si="44"/>
        <v>9</v>
      </c>
      <c r="C178" s="1">
        <f t="shared" si="45"/>
        <v>2013</v>
      </c>
      <c r="D178">
        <v>31.58</v>
      </c>
      <c r="E178">
        <v>31.515000000000001</v>
      </c>
      <c r="F178">
        <v>31.454999999999998</v>
      </c>
      <c r="G178">
        <v>31.34</v>
      </c>
      <c r="H178">
        <v>31.414999999999999</v>
      </c>
      <c r="I178">
        <v>31.515000000000001</v>
      </c>
      <c r="J178">
        <v>31.765000000000001</v>
      </c>
      <c r="K178">
        <v>31.97</v>
      </c>
      <c r="L178">
        <v>31.844999999999999</v>
      </c>
      <c r="M178">
        <v>31.68</v>
      </c>
      <c r="N178">
        <v>31.48</v>
      </c>
      <c r="O178">
        <v>31.285</v>
      </c>
      <c r="P178">
        <v>30.8</v>
      </c>
      <c r="Q178" s="7">
        <f t="shared" si="46"/>
        <v>31.602499999999999</v>
      </c>
      <c r="R178" s="7">
        <f t="shared" si="43"/>
        <v>31.607999999999997</v>
      </c>
      <c r="S178" s="7">
        <f t="shared" si="47"/>
        <v>31.611111111111111</v>
      </c>
      <c r="T178" s="7">
        <f t="shared" si="48"/>
        <v>31.623125000000002</v>
      </c>
      <c r="U178" s="7">
        <f t="shared" si="49"/>
        <v>31.511153846153849</v>
      </c>
      <c r="V178" s="7">
        <v>0.16375000000000028</v>
      </c>
      <c r="W178">
        <v>127.88983886175623</v>
      </c>
      <c r="X178" s="54">
        <v>6</v>
      </c>
      <c r="Y178">
        <v>70.056469172539181</v>
      </c>
      <c r="Z178">
        <v>8.035556237884137</v>
      </c>
      <c r="AA178">
        <v>3.5084823010480042</v>
      </c>
      <c r="AB178">
        <v>2.7162443621016803</v>
      </c>
      <c r="AC178">
        <v>3.0557749073643903</v>
      </c>
      <c r="AD178">
        <v>3.8480128463107142</v>
      </c>
      <c r="AE178">
        <v>4.3007202399943267</v>
      </c>
      <c r="AF178">
        <v>5.9983729663078771</v>
      </c>
      <c r="AG178">
        <v>5.0929581789406502</v>
      </c>
      <c r="AH178">
        <v>6.4510803599914919</v>
      </c>
      <c r="AI178">
        <v>5.772019269466071</v>
      </c>
      <c r="AJ178">
        <v>4.3007202399943276</v>
      </c>
      <c r="AK178">
        <v>2.0371832715762599</v>
      </c>
      <c r="AL178">
        <v>1.2449453326299369</v>
      </c>
      <c r="AM178">
        <v>0.33953054526271004</v>
      </c>
      <c r="AN178">
        <v>0.56588424210451671</v>
      </c>
      <c r="AO178">
        <v>0.33953054526271004</v>
      </c>
      <c r="AP178">
        <v>0.2263536968418067</v>
      </c>
      <c r="AQ178">
        <v>0</v>
      </c>
      <c r="AR178">
        <v>0</v>
      </c>
      <c r="AS178">
        <v>0</v>
      </c>
      <c r="AT178">
        <v>0</v>
      </c>
      <c r="AU178">
        <f t="shared" si="51"/>
        <v>4.2634749013839937</v>
      </c>
      <c r="AV178">
        <f t="shared" si="52"/>
        <v>2.2011674869398759</v>
      </c>
      <c r="AW178">
        <f t="shared" si="56"/>
        <v>1.5059605782648586</v>
      </c>
      <c r="AX178">
        <f t="shared" si="56"/>
        <v>1.3127135782356272</v>
      </c>
      <c r="AY178">
        <f t="shared" si="56"/>
        <v>1.400141768536975</v>
      </c>
      <c r="AZ178">
        <f t="shared" si="56"/>
        <v>1.5785688985800692</v>
      </c>
      <c r="BA178">
        <f t="shared" si="55"/>
        <v>1.6678427056638292</v>
      </c>
      <c r="BB178">
        <f t="shared" si="55"/>
        <v>1.9456776886538987</v>
      </c>
      <c r="BC178">
        <f t="shared" si="55"/>
        <v>1.8071337074549547</v>
      </c>
      <c r="BD178">
        <f t="shared" si="53"/>
        <v>2.0083590366418025</v>
      </c>
      <c r="BE178">
        <f t="shared" si="53"/>
        <v>1.9127993097284577</v>
      </c>
      <c r="BF178">
        <f t="shared" si="53"/>
        <v>1.6678427056638294</v>
      </c>
      <c r="BG178">
        <f t="shared" si="53"/>
        <v>1.1109305304977921</v>
      </c>
      <c r="BH178">
        <f t="shared" si="53"/>
        <v>0.8086811701761023</v>
      </c>
      <c r="BI178">
        <f t="shared" si="53"/>
        <v>0.2923192132234641</v>
      </c>
      <c r="BJ178">
        <f t="shared" si="53"/>
        <v>0.44845067536294375</v>
      </c>
      <c r="BK178">
        <f t="shared" si="53"/>
        <v>0.2923192132234641</v>
      </c>
      <c r="BL178">
        <f t="shared" si="53"/>
        <v>0.20404529251520054</v>
      </c>
      <c r="BM178">
        <f t="shared" si="53"/>
        <v>0</v>
      </c>
      <c r="BN178">
        <f t="shared" si="53"/>
        <v>0</v>
      </c>
      <c r="BO178">
        <f t="shared" si="53"/>
        <v>0</v>
      </c>
      <c r="BP178">
        <f t="shared" si="53"/>
        <v>0</v>
      </c>
      <c r="BQ178">
        <f t="shared" si="54"/>
        <v>2.5849048548176969</v>
      </c>
      <c r="BR178">
        <v>3.6258364019370801</v>
      </c>
      <c r="BS178">
        <v>2.8635610908216642</v>
      </c>
      <c r="BT178">
        <v>1.4544502233937886</v>
      </c>
      <c r="BU178">
        <v>4.0274410276388268</v>
      </c>
      <c r="BV178">
        <v>3.7843533114301682</v>
      </c>
      <c r="BW178">
        <v>27.234999999999999</v>
      </c>
      <c r="BX178">
        <v>250.71600000000009</v>
      </c>
      <c r="BY178" s="8">
        <v>3.9265524185958971</v>
      </c>
      <c r="BZ178" s="8">
        <v>815.35400000000016</v>
      </c>
      <c r="CA178" s="8">
        <v>1534.41</v>
      </c>
      <c r="CB178" s="8">
        <v>2140.9499999999998</v>
      </c>
      <c r="CC178" s="8">
        <v>2968.4320000000002</v>
      </c>
      <c r="CD178" s="8">
        <v>3.7133128118080219</v>
      </c>
      <c r="CE178" s="8">
        <v>3.6300599480634568</v>
      </c>
      <c r="CF178" s="8">
        <v>4.0314735998478666</v>
      </c>
      <c r="CG178" s="8">
        <v>4.018312800127215</v>
      </c>
      <c r="CH178" s="8">
        <v>141.48400000000004</v>
      </c>
      <c r="CI178" s="8">
        <f t="shared" si="57"/>
        <v>2915.5919999999996</v>
      </c>
      <c r="CJ178">
        <v>191.26199999999997</v>
      </c>
      <c r="CK178">
        <v>833.62799999999993</v>
      </c>
      <c r="CL178">
        <v>1649.9839999999999</v>
      </c>
      <c r="CM178">
        <v>2140.9659999999994</v>
      </c>
      <c r="CN178">
        <f t="shared" si="50"/>
        <v>2862.5800000000004</v>
      </c>
      <c r="CO178" s="8">
        <v>2.8105108210489989</v>
      </c>
      <c r="CP178" s="8">
        <v>2.1628661043478266</v>
      </c>
      <c r="CQ178" s="8">
        <v>1.4544502233937886</v>
      </c>
      <c r="CR178" s="48">
        <v>31.246666666666663</v>
      </c>
      <c r="CS178" s="7">
        <v>31.27833333333334</v>
      </c>
      <c r="CT178" s="7">
        <v>31.244444444444444</v>
      </c>
      <c r="CU178" s="7">
        <v>-1.9972222222222058E-2</v>
      </c>
      <c r="CV178" s="7">
        <v>-0.17376608187134579</v>
      </c>
      <c r="CW178" s="7">
        <v>-0.30255555555556057</v>
      </c>
    </row>
    <row r="179" spans="1:101">
      <c r="A179" s="44">
        <v>41561</v>
      </c>
      <c r="B179" s="1">
        <f t="shared" si="44"/>
        <v>10</v>
      </c>
      <c r="C179" s="1">
        <f t="shared" si="45"/>
        <v>2013</v>
      </c>
      <c r="D179">
        <v>30.12</v>
      </c>
      <c r="E179">
        <v>30.14</v>
      </c>
      <c r="F179">
        <v>30.17</v>
      </c>
      <c r="G179">
        <v>30.22</v>
      </c>
      <c r="H179">
        <v>30.3</v>
      </c>
      <c r="I179">
        <v>30.375</v>
      </c>
      <c r="J179">
        <v>30.63</v>
      </c>
      <c r="K179">
        <v>30.72</v>
      </c>
      <c r="L179">
        <v>30.71</v>
      </c>
      <c r="M179">
        <v>30.63</v>
      </c>
      <c r="N179">
        <v>30.52</v>
      </c>
      <c r="O179">
        <v>30.425000000000001</v>
      </c>
      <c r="P179">
        <v>30.035</v>
      </c>
      <c r="Q179" s="7">
        <f t="shared" si="46"/>
        <v>30.408124999999998</v>
      </c>
      <c r="R179" s="7">
        <f t="shared" si="43"/>
        <v>30.401499999999999</v>
      </c>
      <c r="S179" s="7">
        <f t="shared" si="47"/>
        <v>30.432777777777776</v>
      </c>
      <c r="T179" s="7">
        <f t="shared" si="48"/>
        <v>30.469374999999999</v>
      </c>
      <c r="U179" s="7">
        <f t="shared" si="49"/>
        <v>30.384230769230768</v>
      </c>
      <c r="V179" s="7">
        <v>-0.99</v>
      </c>
      <c r="W179">
        <v>153.46780663410746</v>
      </c>
      <c r="X179" s="54">
        <v>6</v>
      </c>
      <c r="Y179">
        <v>83.184983589363966</v>
      </c>
      <c r="Z179">
        <v>16.636996717872794</v>
      </c>
      <c r="AA179">
        <v>7.5828488442005231</v>
      </c>
      <c r="AB179">
        <v>2.6030675136807768</v>
      </c>
      <c r="AC179">
        <v>3.0557749073643903</v>
      </c>
      <c r="AD179">
        <v>3.5084823010480033</v>
      </c>
      <c r="AE179">
        <v>6.2247266631496849</v>
      </c>
      <c r="AF179">
        <v>5.8851961178869745</v>
      </c>
      <c r="AG179">
        <v>8.7146173284095578</v>
      </c>
      <c r="AH179">
        <v>6.451080359991491</v>
      </c>
      <c r="AI179">
        <v>4.8666044820988432</v>
      </c>
      <c r="AJ179">
        <v>3.7348359978898102</v>
      </c>
      <c r="AK179">
        <v>0.79223793894632344</v>
      </c>
      <c r="AL179">
        <v>0.11317684842090335</v>
      </c>
      <c r="AM179">
        <v>0</v>
      </c>
      <c r="AN179">
        <v>0.11317684842090335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f t="shared" si="51"/>
        <v>4.433016563174351</v>
      </c>
      <c r="AV179">
        <f t="shared" si="52"/>
        <v>2.8699987819949286</v>
      </c>
      <c r="AW179">
        <f t="shared" si="56"/>
        <v>2.1497658915126761</v>
      </c>
      <c r="AX179">
        <f t="shared" si="56"/>
        <v>1.2817855697754601</v>
      </c>
      <c r="AY179">
        <f t="shared" si="56"/>
        <v>1.400141768536975</v>
      </c>
      <c r="AZ179">
        <f t="shared" si="56"/>
        <v>1.5059605782648584</v>
      </c>
      <c r="BA179">
        <f t="shared" si="55"/>
        <v>1.9775094011928354</v>
      </c>
      <c r="BB179">
        <f t="shared" si="55"/>
        <v>1.9293736165805946</v>
      </c>
      <c r="BC179">
        <f t="shared" si="55"/>
        <v>2.2736316922861906</v>
      </c>
      <c r="BD179">
        <f t="shared" si="53"/>
        <v>2.008359036641802</v>
      </c>
      <c r="BE179">
        <f t="shared" si="53"/>
        <v>1.7692760136775771</v>
      </c>
      <c r="BF179">
        <f t="shared" si="53"/>
        <v>1.554947089900881</v>
      </c>
      <c r="BG179">
        <f t="shared" si="53"/>
        <v>0.58346508416833121</v>
      </c>
      <c r="BH179">
        <f t="shared" si="53"/>
        <v>0.10721795313111006</v>
      </c>
      <c r="BI179">
        <f t="shared" ref="BD179:BP202" si="58">LN(AM179+1)</f>
        <v>0</v>
      </c>
      <c r="BJ179">
        <f t="shared" si="58"/>
        <v>0.10721795313111006</v>
      </c>
      <c r="BK179">
        <f t="shared" si="58"/>
        <v>0</v>
      </c>
      <c r="BL179">
        <f t="shared" si="58"/>
        <v>0</v>
      </c>
      <c r="BM179">
        <f t="shared" si="58"/>
        <v>0</v>
      </c>
      <c r="BN179">
        <f t="shared" si="58"/>
        <v>0</v>
      </c>
      <c r="BO179">
        <f t="shared" si="58"/>
        <v>0</v>
      </c>
      <c r="BP179">
        <f t="shared" si="58"/>
        <v>0</v>
      </c>
      <c r="BQ179">
        <f t="shared" si="54"/>
        <v>2.6838032146784632</v>
      </c>
      <c r="BR179">
        <v>4.0111750755953457</v>
      </c>
      <c r="BS179">
        <v>2.775865898924136</v>
      </c>
      <c r="BT179">
        <v>0.64469972102836426</v>
      </c>
      <c r="BU179">
        <v>4.2634749013839937</v>
      </c>
      <c r="BV179">
        <v>4.1216806817906484</v>
      </c>
      <c r="BW179">
        <v>26.848888888888894</v>
      </c>
      <c r="BX179">
        <v>88.127999999999986</v>
      </c>
      <c r="BY179" s="8">
        <v>9.2141570512820508</v>
      </c>
      <c r="BZ179" s="8">
        <v>711.21000000000026</v>
      </c>
      <c r="CA179" s="8">
        <v>1529.8300000000002</v>
      </c>
      <c r="CB179" s="8">
        <v>2007.6000000000004</v>
      </c>
      <c r="CC179" s="8">
        <v>2946.0640000000003</v>
      </c>
      <c r="CD179" s="8">
        <v>5.7030741706802361</v>
      </c>
      <c r="CE179" s="8">
        <v>4.4995723169144126</v>
      </c>
      <c r="CF179" s="8">
        <v>4.4856638894964895</v>
      </c>
      <c r="CG179" s="8">
        <v>4.2654456794007185</v>
      </c>
      <c r="CH179" s="8">
        <v>89.655999999999992</v>
      </c>
      <c r="CI179" s="8">
        <f t="shared" si="57"/>
        <v>2846.2439999999997</v>
      </c>
      <c r="CJ179">
        <v>258.82600000000002</v>
      </c>
      <c r="CK179">
        <v>789.178</v>
      </c>
      <c r="CL179">
        <v>1716.5319999999999</v>
      </c>
      <c r="CM179">
        <v>2214.6260000000002</v>
      </c>
      <c r="CN179">
        <f t="shared" si="50"/>
        <v>2886.9640000000004</v>
      </c>
      <c r="CO179" s="8">
        <v>4.2634749013839937</v>
      </c>
      <c r="CP179" s="8">
        <v>2.8105108210489989</v>
      </c>
      <c r="CQ179" s="8">
        <v>2.1628661043478266</v>
      </c>
      <c r="CR179" s="48">
        <v>31.611111111111111</v>
      </c>
      <c r="CS179" s="7">
        <v>31.246666666666663</v>
      </c>
      <c r="CT179" s="7">
        <v>31.27833333333334</v>
      </c>
      <c r="CU179" s="7">
        <v>0.16375000000000028</v>
      </c>
      <c r="CV179" s="7">
        <v>-1.9972222222222058E-2</v>
      </c>
      <c r="CW179" s="7">
        <v>-0.17376608187134579</v>
      </c>
    </row>
    <row r="180" spans="1:101">
      <c r="A180" s="44">
        <v>41591</v>
      </c>
      <c r="B180" s="1">
        <f t="shared" si="44"/>
        <v>11</v>
      </c>
      <c r="C180" s="1">
        <f t="shared" si="45"/>
        <v>2013</v>
      </c>
      <c r="D180">
        <v>30.524999999999999</v>
      </c>
      <c r="E180">
        <v>30.58</v>
      </c>
      <c r="F180">
        <v>30.64</v>
      </c>
      <c r="G180">
        <v>30.67</v>
      </c>
      <c r="H180">
        <v>30.614999999999998</v>
      </c>
      <c r="I180">
        <v>30.72</v>
      </c>
      <c r="J180">
        <v>30.934999999999999</v>
      </c>
      <c r="K180">
        <v>31</v>
      </c>
      <c r="L180">
        <v>30.875</v>
      </c>
      <c r="M180">
        <v>30.84</v>
      </c>
      <c r="N180">
        <v>30.8</v>
      </c>
      <c r="O180">
        <v>30.68</v>
      </c>
      <c r="P180">
        <v>30.295000000000002</v>
      </c>
      <c r="Q180" s="7">
        <f t="shared" si="46"/>
        <v>30.754375</v>
      </c>
      <c r="R180" s="7">
        <f t="shared" si="43"/>
        <v>30.74</v>
      </c>
      <c r="S180" s="7">
        <f t="shared" si="47"/>
        <v>30.763888888888889</v>
      </c>
      <c r="T180" s="7">
        <f t="shared" si="48"/>
        <v>30.786874999999998</v>
      </c>
      <c r="U180" s="7">
        <f t="shared" si="49"/>
        <v>30.705769230769231</v>
      </c>
      <c r="V180" s="7">
        <v>-0.78750000000000142</v>
      </c>
      <c r="W180">
        <v>143.96095135588843</v>
      </c>
      <c r="X180" s="54">
        <v>6</v>
      </c>
      <c r="Y180">
        <v>83.298160437784858</v>
      </c>
      <c r="Z180">
        <v>16.636996717872794</v>
      </c>
      <c r="AA180">
        <v>8.8277941768304622</v>
      </c>
      <c r="AB180">
        <v>3.1689517557852938</v>
      </c>
      <c r="AC180">
        <v>1.3581221810508401</v>
      </c>
      <c r="AD180">
        <v>1.8108295747344538</v>
      </c>
      <c r="AE180">
        <v>1.9240064231553569</v>
      </c>
      <c r="AF180">
        <v>3.7348359978898102</v>
      </c>
      <c r="AG180">
        <v>6.451080359991491</v>
      </c>
      <c r="AH180">
        <v>6.5642572084123936</v>
      </c>
      <c r="AI180">
        <v>4.6402507852570372</v>
      </c>
      <c r="AJ180">
        <v>3.8480128463107142</v>
      </c>
      <c r="AK180">
        <v>1.1317684842090334</v>
      </c>
      <c r="AL180">
        <v>0.56588424210451671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f t="shared" si="51"/>
        <v>4.4343600431538768</v>
      </c>
      <c r="AV180">
        <f t="shared" si="52"/>
        <v>2.8699987819949286</v>
      </c>
      <c r="AW180">
        <f t="shared" si="56"/>
        <v>2.285214511911192</v>
      </c>
      <c r="AX180">
        <f t="shared" si="56"/>
        <v>1.4276646267005662</v>
      </c>
      <c r="AY180">
        <f t="shared" si="56"/>
        <v>0.85786561631598945</v>
      </c>
      <c r="AZ180">
        <f t="shared" si="56"/>
        <v>1.033479662101547</v>
      </c>
      <c r="BA180">
        <f t="shared" si="55"/>
        <v>1.0729547385866778</v>
      </c>
      <c r="BB180">
        <f t="shared" si="55"/>
        <v>1.554947089900881</v>
      </c>
      <c r="BC180">
        <f t="shared" si="55"/>
        <v>2.008359036641802</v>
      </c>
      <c r="BD180">
        <f t="shared" si="58"/>
        <v>2.0234341545031649</v>
      </c>
      <c r="BE180">
        <f t="shared" si="58"/>
        <v>1.7299285299925136</v>
      </c>
      <c r="BF180">
        <f t="shared" si="58"/>
        <v>1.5785688985800692</v>
      </c>
      <c r="BG180">
        <f t="shared" si="58"/>
        <v>0.75695190951085412</v>
      </c>
      <c r="BH180">
        <f t="shared" si="58"/>
        <v>0.44845067536294375</v>
      </c>
      <c r="BI180">
        <f t="shared" si="58"/>
        <v>0</v>
      </c>
      <c r="BJ180">
        <f t="shared" si="58"/>
        <v>0</v>
      </c>
      <c r="BK180">
        <f t="shared" si="58"/>
        <v>0</v>
      </c>
      <c r="BL180">
        <f t="shared" si="58"/>
        <v>0</v>
      </c>
      <c r="BM180">
        <f t="shared" si="58"/>
        <v>0</v>
      </c>
      <c r="BN180">
        <f t="shared" si="58"/>
        <v>0</v>
      </c>
      <c r="BO180">
        <f t="shared" si="58"/>
        <v>0</v>
      </c>
      <c r="BP180">
        <f t="shared" si="58"/>
        <v>0</v>
      </c>
      <c r="BQ180">
        <f t="shared" si="54"/>
        <v>2.6325061489995911</v>
      </c>
      <c r="BR180">
        <v>3.8047187616722029</v>
      </c>
      <c r="BS180">
        <v>2.7758658989241365</v>
      </c>
      <c r="BT180">
        <v>0.99238203427256433</v>
      </c>
      <c r="BU180">
        <v>4.112461234969456</v>
      </c>
      <c r="BV180">
        <v>3.9411326659609025</v>
      </c>
      <c r="BW180">
        <v>27.176111111111112</v>
      </c>
      <c r="BX180">
        <v>150.376</v>
      </c>
      <c r="BY180" s="8">
        <v>4.9350516352273592</v>
      </c>
      <c r="BZ180" s="8">
        <v>489.22</v>
      </c>
      <c r="CA180" s="8">
        <v>1447.548</v>
      </c>
      <c r="CB180" s="8">
        <v>1989.836</v>
      </c>
      <c r="CC180" s="8">
        <v>2800.2840000000006</v>
      </c>
      <c r="CD180" s="8">
        <v>6.0252537017017689</v>
      </c>
      <c r="CE180" s="8">
        <v>4.7250369345490029</v>
      </c>
      <c r="CF180" s="8">
        <v>4.4964054714326327</v>
      </c>
      <c r="CG180" s="8">
        <v>4.4822207243144128</v>
      </c>
      <c r="CH180" s="8">
        <v>183.13600000000002</v>
      </c>
      <c r="CI180" s="8">
        <f t="shared" si="57"/>
        <v>2792.6639999999998</v>
      </c>
      <c r="CJ180">
        <v>332.99399999999997</v>
      </c>
      <c r="CK180">
        <v>783.08199999999999</v>
      </c>
      <c r="CL180">
        <v>1722.6279999999999</v>
      </c>
      <c r="CM180">
        <v>2346.7060000000001</v>
      </c>
      <c r="CN180">
        <f t="shared" si="50"/>
        <v>3025.3940000000007</v>
      </c>
      <c r="CO180" s="8">
        <v>4.433016563174351</v>
      </c>
      <c r="CP180" s="8">
        <v>4.2634749013839937</v>
      </c>
      <c r="CQ180" s="8">
        <v>2.8105108210489989</v>
      </c>
      <c r="CR180" s="48">
        <v>30.432777777777776</v>
      </c>
      <c r="CS180" s="7">
        <v>31.611111111111111</v>
      </c>
      <c r="CT180" s="7">
        <v>31.246666666666663</v>
      </c>
      <c r="CU180" s="7">
        <v>-0.99</v>
      </c>
      <c r="CV180" s="7">
        <v>0.16375000000000028</v>
      </c>
      <c r="CW180" s="7">
        <v>-1.9972222222222058E-2</v>
      </c>
    </row>
    <row r="181" spans="1:101">
      <c r="A181" s="44">
        <v>41617</v>
      </c>
      <c r="B181" s="1">
        <f t="shared" si="44"/>
        <v>12</v>
      </c>
      <c r="C181" s="1">
        <f t="shared" si="45"/>
        <v>2013</v>
      </c>
      <c r="D181">
        <v>31.04</v>
      </c>
      <c r="E181">
        <v>30.925000000000001</v>
      </c>
      <c r="F181">
        <v>30.875</v>
      </c>
      <c r="G181">
        <v>30.875</v>
      </c>
      <c r="H181">
        <v>30.91</v>
      </c>
      <c r="I181">
        <v>31.05</v>
      </c>
      <c r="J181">
        <v>31.23</v>
      </c>
      <c r="K181">
        <v>31.2</v>
      </c>
      <c r="L181">
        <v>31.05</v>
      </c>
      <c r="M181">
        <v>30.934999999999999</v>
      </c>
      <c r="N181">
        <v>30.78</v>
      </c>
      <c r="O181">
        <v>30.664999999999999</v>
      </c>
      <c r="P181">
        <v>30.38</v>
      </c>
      <c r="Q181" s="7">
        <f t="shared" si="46"/>
        <v>31.014374999999998</v>
      </c>
      <c r="R181" s="7">
        <f t="shared" si="43"/>
        <v>31.008999999999997</v>
      </c>
      <c r="S181" s="7">
        <f t="shared" si="47"/>
        <v>31.005555555555549</v>
      </c>
      <c r="T181" s="7">
        <f t="shared" si="48"/>
        <v>31.015625</v>
      </c>
      <c r="U181" s="7">
        <f t="shared" si="49"/>
        <v>30.916538461538462</v>
      </c>
      <c r="V181" s="7">
        <v>-0.26321464646465387</v>
      </c>
      <c r="W181">
        <v>190.13710556438096</v>
      </c>
      <c r="X181" s="54">
        <v>7</v>
      </c>
      <c r="Y181">
        <v>91.446893524089916</v>
      </c>
      <c r="Z181">
        <v>28.860096347330355</v>
      </c>
      <c r="AA181">
        <v>15.165697688401048</v>
      </c>
      <c r="AB181">
        <v>8.4882636315677509</v>
      </c>
      <c r="AC181">
        <v>5.9983729663078771</v>
      </c>
      <c r="AD181">
        <v>5.3193118757824571</v>
      </c>
      <c r="AE181">
        <v>4.5270739368361337</v>
      </c>
      <c r="AF181">
        <v>4.5270739368361337</v>
      </c>
      <c r="AG181">
        <v>6.451080359991491</v>
      </c>
      <c r="AH181">
        <v>6.224726663149684</v>
      </c>
      <c r="AI181">
        <v>4.4138970884152311</v>
      </c>
      <c r="AJ181">
        <v>4.9797813305197476</v>
      </c>
      <c r="AK181">
        <v>1.6976527263135504</v>
      </c>
      <c r="AL181">
        <v>1.9240064231553569</v>
      </c>
      <c r="AM181">
        <v>0.11317684842090335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f t="shared" si="51"/>
        <v>4.5266343555821589</v>
      </c>
      <c r="AV181">
        <f t="shared" si="52"/>
        <v>3.3965230187411488</v>
      </c>
      <c r="AW181">
        <f t="shared" si="56"/>
        <v>2.7828915706791109</v>
      </c>
      <c r="AX181">
        <f t="shared" si="56"/>
        <v>2.2500556276585328</v>
      </c>
      <c r="AY181">
        <f t="shared" si="56"/>
        <v>1.9456776886538987</v>
      </c>
      <c r="AZ181">
        <f t="shared" si="56"/>
        <v>1.8436103218166953</v>
      </c>
      <c r="BA181">
        <f t="shared" si="55"/>
        <v>1.7096585501519395</v>
      </c>
      <c r="BB181">
        <f t="shared" si="55"/>
        <v>1.7096585501519395</v>
      </c>
      <c r="BC181">
        <f t="shared" si="55"/>
        <v>2.008359036641802</v>
      </c>
      <c r="BD181">
        <f t="shared" si="58"/>
        <v>1.9775094011928351</v>
      </c>
      <c r="BE181">
        <f t="shared" si="58"/>
        <v>1.6889691825916524</v>
      </c>
      <c r="BF181">
        <f t="shared" si="58"/>
        <v>1.7883840004912408</v>
      </c>
      <c r="BG181">
        <f t="shared" si="58"/>
        <v>0.99238203427256433</v>
      </c>
      <c r="BH181">
        <f t="shared" si="58"/>
        <v>1.0729547385866778</v>
      </c>
      <c r="BI181">
        <f t="shared" si="58"/>
        <v>0.10721795313111006</v>
      </c>
      <c r="BJ181">
        <f t="shared" si="58"/>
        <v>0</v>
      </c>
      <c r="BK181">
        <f t="shared" si="58"/>
        <v>0</v>
      </c>
      <c r="BL181">
        <f t="shared" si="58"/>
        <v>0</v>
      </c>
      <c r="BM181">
        <f t="shared" si="58"/>
        <v>0</v>
      </c>
      <c r="BN181">
        <f t="shared" si="58"/>
        <v>0</v>
      </c>
      <c r="BO181">
        <f t="shared" si="58"/>
        <v>0</v>
      </c>
      <c r="BP181">
        <f t="shared" si="58"/>
        <v>0</v>
      </c>
      <c r="BQ181">
        <f t="shared" si="54"/>
        <v>2.8761259094452578</v>
      </c>
      <c r="BR181">
        <v>4.3862299227566535</v>
      </c>
      <c r="BS181">
        <v>2.8105108210489989</v>
      </c>
      <c r="BT181">
        <v>1.5307537638859918</v>
      </c>
      <c r="BU181">
        <v>4.5814206711935341</v>
      </c>
      <c r="BV181">
        <v>4.4608574244969752</v>
      </c>
      <c r="BW181">
        <v>27.593888888888891</v>
      </c>
      <c r="BX181">
        <v>92.2</v>
      </c>
      <c r="BY181" s="8">
        <v>3.3815272119185162</v>
      </c>
      <c r="BZ181" s="8">
        <v>330.70400000000001</v>
      </c>
      <c r="CA181" s="8">
        <v>1146.0580000000002</v>
      </c>
      <c r="CB181" s="8">
        <v>1865.114</v>
      </c>
      <c r="CC181" s="8">
        <v>2471.654</v>
      </c>
      <c r="CD181" s="8">
        <v>5.8435786328093089</v>
      </c>
      <c r="CE181" s="8">
        <v>4.7784457223086649</v>
      </c>
      <c r="CF181" s="8">
        <v>4.3678995096454081</v>
      </c>
      <c r="CG181" s="8">
        <v>4.4844998580882267</v>
      </c>
      <c r="CH181" s="8">
        <v>171.45</v>
      </c>
      <c r="CI181" s="8">
        <f t="shared" si="57"/>
        <v>2501.6279999999997</v>
      </c>
      <c r="CJ181">
        <v>182.62600000000003</v>
      </c>
      <c r="CK181">
        <v>774.44600000000014</v>
      </c>
      <c r="CL181">
        <v>1608.0739999999996</v>
      </c>
      <c r="CM181">
        <v>2424.4300000000003</v>
      </c>
      <c r="CN181">
        <f t="shared" si="50"/>
        <v>2915.4120000000003</v>
      </c>
      <c r="CO181" s="8">
        <v>4.4343600431538768</v>
      </c>
      <c r="CP181" s="8">
        <v>4.433016563174351</v>
      </c>
      <c r="CQ181" s="8">
        <v>4.2634749013839937</v>
      </c>
      <c r="CR181" s="48">
        <v>30.763888888888889</v>
      </c>
      <c r="CS181" s="7">
        <v>30.432777777777776</v>
      </c>
      <c r="CT181" s="7">
        <v>31.611111111111111</v>
      </c>
      <c r="CU181" s="7">
        <v>-0.78750000000000142</v>
      </c>
      <c r="CV181" s="7">
        <v>-0.99</v>
      </c>
      <c r="CW181" s="7">
        <v>0.16375000000000028</v>
      </c>
    </row>
    <row r="182" spans="1:101">
      <c r="A182" s="44">
        <v>41652</v>
      </c>
      <c r="B182" s="1">
        <f t="shared" si="44"/>
        <v>1</v>
      </c>
      <c r="C182" s="1">
        <f t="shared" si="45"/>
        <v>2014</v>
      </c>
      <c r="D182">
        <v>28.73</v>
      </c>
      <c r="E182">
        <v>28.9</v>
      </c>
      <c r="F182">
        <v>29.225000000000001</v>
      </c>
      <c r="G182">
        <v>29.71</v>
      </c>
      <c r="H182">
        <v>30.125</v>
      </c>
      <c r="I182">
        <v>30.46</v>
      </c>
      <c r="J182">
        <v>30.61</v>
      </c>
      <c r="K182">
        <v>30.72</v>
      </c>
      <c r="L182">
        <v>30.675000000000001</v>
      </c>
      <c r="M182">
        <v>30.61</v>
      </c>
      <c r="N182">
        <v>30.565000000000001</v>
      </c>
      <c r="O182">
        <v>30.484999999999999</v>
      </c>
      <c r="P182">
        <v>30.12</v>
      </c>
      <c r="Q182" s="7">
        <f t="shared" si="46"/>
        <v>30.053125000000005</v>
      </c>
      <c r="R182" s="7">
        <f t="shared" si="43"/>
        <v>29.976499999999998</v>
      </c>
      <c r="S182" s="7">
        <f t="shared" si="47"/>
        <v>30.115000000000002</v>
      </c>
      <c r="T182" s="7">
        <f t="shared" si="48"/>
        <v>30.266874999999999</v>
      </c>
      <c r="U182" s="7">
        <f t="shared" si="49"/>
        <v>30.071923076923078</v>
      </c>
      <c r="V182" s="7">
        <v>-0.68726310726310302</v>
      </c>
      <c r="W182">
        <v>129.58749159000965</v>
      </c>
      <c r="X182" s="54">
        <v>6</v>
      </c>
      <c r="Y182">
        <v>42.66767185468057</v>
      </c>
      <c r="Z182">
        <v>29.991864831539388</v>
      </c>
      <c r="AA182">
        <v>13.694398658929305</v>
      </c>
      <c r="AB182">
        <v>7.130141450516911</v>
      </c>
      <c r="AC182">
        <v>5.2061350273615536</v>
      </c>
      <c r="AD182">
        <v>3.6216591494689077</v>
      </c>
      <c r="AE182">
        <v>3.7348359978898102</v>
      </c>
      <c r="AF182">
        <v>5.6588424210451667</v>
      </c>
      <c r="AG182">
        <v>3.3953054526271007</v>
      </c>
      <c r="AH182">
        <v>4.3007202399943276</v>
      </c>
      <c r="AI182">
        <v>3.6216591494689072</v>
      </c>
      <c r="AJ182">
        <v>3.9611896947316172</v>
      </c>
      <c r="AK182">
        <v>1.6976527263135504</v>
      </c>
      <c r="AL182">
        <v>0.2263536968418067</v>
      </c>
      <c r="AM182">
        <v>0.56588424210451671</v>
      </c>
      <c r="AN182">
        <v>0.11317684842090335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f t="shared" si="51"/>
        <v>3.776608053840933</v>
      </c>
      <c r="AV182">
        <f t="shared" si="52"/>
        <v>3.4337247452566841</v>
      </c>
      <c r="AW182">
        <f t="shared" si="56"/>
        <v>2.6874663775588759</v>
      </c>
      <c r="AX182">
        <f t="shared" si="56"/>
        <v>2.0955783219959314</v>
      </c>
      <c r="AY182">
        <f t="shared" si="56"/>
        <v>1.825538323340504</v>
      </c>
      <c r="AZ182">
        <f t="shared" si="56"/>
        <v>1.5307537638859918</v>
      </c>
      <c r="BA182">
        <f t="shared" si="55"/>
        <v>1.554947089900881</v>
      </c>
      <c r="BB182">
        <f t="shared" si="55"/>
        <v>1.8959456587915966</v>
      </c>
      <c r="BC182">
        <f t="shared" si="55"/>
        <v>1.4805370287510446</v>
      </c>
      <c r="BD182">
        <f t="shared" si="58"/>
        <v>1.6678427056638294</v>
      </c>
      <c r="BE182">
        <f t="shared" si="58"/>
        <v>1.5307537638859918</v>
      </c>
      <c r="BF182">
        <f t="shared" si="58"/>
        <v>1.6016455697843446</v>
      </c>
      <c r="BG182">
        <f t="shared" si="58"/>
        <v>0.99238203427256433</v>
      </c>
      <c r="BH182">
        <f t="shared" si="58"/>
        <v>0.20404529251520054</v>
      </c>
      <c r="BI182">
        <f t="shared" si="58"/>
        <v>0.44845067536294375</v>
      </c>
      <c r="BJ182">
        <f t="shared" si="58"/>
        <v>0.10721795313111006</v>
      </c>
      <c r="BK182">
        <f t="shared" si="58"/>
        <v>0</v>
      </c>
      <c r="BL182">
        <f t="shared" si="58"/>
        <v>0</v>
      </c>
      <c r="BM182">
        <f t="shared" si="58"/>
        <v>0</v>
      </c>
      <c r="BN182">
        <f t="shared" si="58"/>
        <v>0</v>
      </c>
      <c r="BO182">
        <f t="shared" si="58"/>
        <v>0</v>
      </c>
      <c r="BP182">
        <f t="shared" si="58"/>
        <v>0</v>
      </c>
      <c r="BQ182">
        <f t="shared" si="54"/>
        <v>2.7942076883243168</v>
      </c>
      <c r="BR182">
        <v>4.2963759177850935</v>
      </c>
      <c r="BS182">
        <v>2.5559527851004744</v>
      </c>
      <c r="BT182">
        <v>1.072954738586678</v>
      </c>
      <c r="BU182">
        <v>4.4660736773614733</v>
      </c>
      <c r="BV182">
        <v>4.353291497205527</v>
      </c>
      <c r="BW182">
        <v>27.328888888888891</v>
      </c>
      <c r="BX182">
        <v>347.21600000000001</v>
      </c>
      <c r="BY182" s="8">
        <v>4.4456646208417485</v>
      </c>
      <c r="BZ182" s="8">
        <v>589.79200000000003</v>
      </c>
      <c r="CA182" s="8">
        <v>1301.0020000000004</v>
      </c>
      <c r="CB182" s="8">
        <v>2119.6220000000003</v>
      </c>
      <c r="CC182" s="8">
        <v>2597.3920000000003</v>
      </c>
      <c r="CD182" s="8">
        <v>4.2540811559958742</v>
      </c>
      <c r="CE182" s="8">
        <v>4.9785776633380552</v>
      </c>
      <c r="CF182" s="8">
        <v>4.4177419299415668</v>
      </c>
      <c r="CG182" s="8">
        <v>4.4277682061213355</v>
      </c>
      <c r="CH182" s="8">
        <v>364.48399999999998</v>
      </c>
      <c r="CI182" s="8">
        <f t="shared" si="57"/>
        <v>2660.3839999999996</v>
      </c>
      <c r="CJ182">
        <v>438.65800000000002</v>
      </c>
      <c r="CK182">
        <v>954.27799999999991</v>
      </c>
      <c r="CL182">
        <v>1743.4559999999999</v>
      </c>
      <c r="CM182">
        <v>2670.8099999999995</v>
      </c>
      <c r="CN182">
        <f t="shared" si="50"/>
        <v>3168.9040000000005</v>
      </c>
      <c r="CO182" s="8">
        <v>4.5266343555821589</v>
      </c>
      <c r="CP182" s="8">
        <v>4.4343600431538768</v>
      </c>
      <c r="CQ182" s="8">
        <v>4.433016563174351</v>
      </c>
      <c r="CR182" s="48">
        <v>31.005555555555549</v>
      </c>
      <c r="CS182" s="7">
        <v>30.763888888888889</v>
      </c>
      <c r="CT182" s="7">
        <v>30.432777777777776</v>
      </c>
      <c r="CU182" s="7">
        <v>-0.26321464646465387</v>
      </c>
      <c r="CV182" s="7">
        <v>-0.78750000000000142</v>
      </c>
      <c r="CW182" s="7">
        <v>-0.99</v>
      </c>
    </row>
    <row r="183" spans="1:101">
      <c r="A183" s="43">
        <v>41683</v>
      </c>
      <c r="B183" s="1">
        <f t="shared" si="44"/>
        <v>2</v>
      </c>
      <c r="C183" s="1">
        <f t="shared" si="45"/>
        <v>2014</v>
      </c>
      <c r="D183">
        <v>29.535</v>
      </c>
      <c r="E183">
        <v>29.77</v>
      </c>
      <c r="F183">
        <v>29.895</v>
      </c>
      <c r="G183">
        <v>30.01</v>
      </c>
      <c r="H183">
        <v>30.35</v>
      </c>
      <c r="I183">
        <v>30.155000000000001</v>
      </c>
      <c r="J183">
        <v>30.475000000000001</v>
      </c>
      <c r="K183">
        <v>30.56</v>
      </c>
      <c r="L183">
        <v>30.56</v>
      </c>
      <c r="M183">
        <v>30.49</v>
      </c>
      <c r="N183">
        <v>30.4</v>
      </c>
      <c r="O183">
        <v>30.36</v>
      </c>
      <c r="P183">
        <v>30.175000000000001</v>
      </c>
      <c r="Q183" s="7">
        <f t="shared" si="46"/>
        <v>30.221875000000001</v>
      </c>
      <c r="R183" s="7">
        <f t="shared" si="43"/>
        <v>30.18</v>
      </c>
      <c r="S183" s="7">
        <f t="shared" si="47"/>
        <v>30.251666666666665</v>
      </c>
      <c r="T183" s="7">
        <f t="shared" si="48"/>
        <v>30.311875000000001</v>
      </c>
      <c r="U183" s="7">
        <f t="shared" si="49"/>
        <v>30.210384615384616</v>
      </c>
      <c r="V183" s="7">
        <v>-0.3296363636363715</v>
      </c>
      <c r="W183">
        <v>172.36834034199535</v>
      </c>
      <c r="X183" s="54">
        <v>6</v>
      </c>
      <c r="Y183">
        <v>35.197999858900943</v>
      </c>
      <c r="Z183">
        <v>30.557749073643908</v>
      </c>
      <c r="AA183">
        <v>39.046012705211659</v>
      </c>
      <c r="AB183">
        <v>17.316057808398213</v>
      </c>
      <c r="AC183">
        <v>7.2433182989378135</v>
      </c>
      <c r="AD183">
        <v>5.0929581789406511</v>
      </c>
      <c r="AE183">
        <v>4.7534276336779406</v>
      </c>
      <c r="AF183">
        <v>7.130141450516911</v>
      </c>
      <c r="AG183">
        <v>7.3564951473587179</v>
      </c>
      <c r="AH183">
        <v>4.9797813305197476</v>
      </c>
      <c r="AI183">
        <v>4.7534276336779406</v>
      </c>
      <c r="AJ183">
        <v>4.4138970884152302</v>
      </c>
      <c r="AK183">
        <v>2.4898906652598738</v>
      </c>
      <c r="AL183">
        <v>1.0185916357881302</v>
      </c>
      <c r="AM183">
        <v>0.79223793894632344</v>
      </c>
      <c r="AN183">
        <v>0.11317684842090335</v>
      </c>
      <c r="AO183">
        <v>0.11317684842090335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f t="shared" si="51"/>
        <v>3.5890038647887001</v>
      </c>
      <c r="AV183">
        <f t="shared" si="52"/>
        <v>3.4518191713062434</v>
      </c>
      <c r="AW183">
        <f t="shared" si="56"/>
        <v>3.6900291106358436</v>
      </c>
      <c r="AX183">
        <f t="shared" si="56"/>
        <v>2.9077781509592402</v>
      </c>
      <c r="AY183">
        <f t="shared" si="56"/>
        <v>2.1094029690387819</v>
      </c>
      <c r="AZ183">
        <f t="shared" si="56"/>
        <v>1.8071337074549549</v>
      </c>
      <c r="BA183">
        <f t="shared" si="55"/>
        <v>1.7497957874110073</v>
      </c>
      <c r="BB183">
        <f t="shared" si="55"/>
        <v>2.0955783219959314</v>
      </c>
      <c r="BC183">
        <f t="shared" si="55"/>
        <v>2.1230390984440737</v>
      </c>
      <c r="BD183">
        <f t="shared" si="58"/>
        <v>1.7883840004912408</v>
      </c>
      <c r="BE183">
        <f t="shared" si="58"/>
        <v>1.7497957874110073</v>
      </c>
      <c r="BF183">
        <f t="shared" si="58"/>
        <v>1.6889691825916522</v>
      </c>
      <c r="BG183">
        <f t="shared" si="58"/>
        <v>1.2498704077178369</v>
      </c>
      <c r="BH183">
        <f t="shared" si="58"/>
        <v>0.70240005824331042</v>
      </c>
      <c r="BI183">
        <f t="shared" si="58"/>
        <v>0.58346508416833121</v>
      </c>
      <c r="BJ183">
        <f t="shared" si="58"/>
        <v>0.10721795313111006</v>
      </c>
      <c r="BK183">
        <f t="shared" si="58"/>
        <v>0.10721795313111006</v>
      </c>
      <c r="BL183">
        <f t="shared" si="58"/>
        <v>0</v>
      </c>
      <c r="BM183">
        <f t="shared" si="58"/>
        <v>0</v>
      </c>
      <c r="BN183">
        <f t="shared" si="58"/>
        <v>0</v>
      </c>
      <c r="BO183">
        <f t="shared" si="58"/>
        <v>0</v>
      </c>
      <c r="BP183">
        <f t="shared" si="58"/>
        <v>0</v>
      </c>
      <c r="BQ183">
        <f t="shared" si="54"/>
        <v>2.9207482933502047</v>
      </c>
      <c r="BR183">
        <v>4.7832842394468535</v>
      </c>
      <c r="BS183">
        <v>2.7178094940792947</v>
      </c>
      <c r="BT183">
        <v>1.5059605782648586</v>
      </c>
      <c r="BU183">
        <v>4.9136335024297786</v>
      </c>
      <c r="BV183">
        <v>4.8241124572893952</v>
      </c>
      <c r="BW183">
        <v>27.147222222222226</v>
      </c>
      <c r="BX183">
        <v>240.52800000000008</v>
      </c>
      <c r="BY183" s="8">
        <v>3.9977211399949506</v>
      </c>
      <c r="BZ183" s="8">
        <v>679.94400000000007</v>
      </c>
      <c r="CA183" s="8">
        <v>1169.1640000000002</v>
      </c>
      <c r="CB183" s="8">
        <v>2127.4920000000002</v>
      </c>
      <c r="CC183" s="8">
        <v>2669.78</v>
      </c>
      <c r="CD183" s="8">
        <v>3.9416376575850722</v>
      </c>
      <c r="CE183" s="8">
        <v>4.9834456796434203</v>
      </c>
      <c r="CF183" s="8">
        <v>4.4639038422276922</v>
      </c>
      <c r="CG183" s="8">
        <v>4.3577135179707422</v>
      </c>
      <c r="CH183" s="8">
        <v>184.41399999999996</v>
      </c>
      <c r="CI183" s="8">
        <f t="shared" si="57"/>
        <v>2664.7059999999992</v>
      </c>
      <c r="CJ183">
        <v>197.86599999999999</v>
      </c>
      <c r="CK183">
        <v>819.14999999999986</v>
      </c>
      <c r="CL183">
        <v>1602.232</v>
      </c>
      <c r="CM183">
        <v>2541.7779999999998</v>
      </c>
      <c r="CN183">
        <f t="shared" si="50"/>
        <v>3165.8560000000002</v>
      </c>
      <c r="CO183" s="8">
        <v>3.776608053840933</v>
      </c>
      <c r="CP183" s="8">
        <v>4.5266343555821589</v>
      </c>
      <c r="CQ183" s="8">
        <v>4.4343600431538768</v>
      </c>
      <c r="CR183" s="48">
        <v>30.115000000000002</v>
      </c>
      <c r="CS183" s="7">
        <v>31.005555555555549</v>
      </c>
      <c r="CT183" s="7">
        <v>30.763888888888889</v>
      </c>
      <c r="CU183" s="7">
        <v>-0.68726310726310302</v>
      </c>
      <c r="CV183" s="7">
        <v>-0.26321464646465387</v>
      </c>
      <c r="CW183" s="7">
        <v>-0.78750000000000142</v>
      </c>
    </row>
    <row r="184" spans="1:101">
      <c r="A184" s="43">
        <v>41711</v>
      </c>
      <c r="B184" s="1">
        <f t="shared" si="44"/>
        <v>3</v>
      </c>
      <c r="C184" s="1">
        <f t="shared" si="45"/>
        <v>2014</v>
      </c>
      <c r="D184">
        <v>30.024999999999999</v>
      </c>
      <c r="E184">
        <v>30.06</v>
      </c>
      <c r="F184">
        <v>30.055</v>
      </c>
      <c r="G184">
        <v>30.074999999999999</v>
      </c>
      <c r="H184">
        <v>30.11</v>
      </c>
      <c r="I184">
        <v>30.175000000000001</v>
      </c>
      <c r="J184">
        <v>30.25</v>
      </c>
      <c r="K184">
        <v>30.56</v>
      </c>
      <c r="L184">
        <v>30.33</v>
      </c>
      <c r="M184">
        <v>30.33</v>
      </c>
      <c r="N184">
        <v>30.3</v>
      </c>
      <c r="O184">
        <v>30.24</v>
      </c>
      <c r="P184">
        <v>30.085000000000001</v>
      </c>
      <c r="Q184" s="7">
        <f t="shared" si="46"/>
        <v>30.201875000000001</v>
      </c>
      <c r="R184" s="7">
        <f t="shared" si="43"/>
        <v>30.196999999999996</v>
      </c>
      <c r="S184" s="7">
        <f t="shared" si="47"/>
        <v>30.216111111111111</v>
      </c>
      <c r="T184" s="7">
        <f t="shared" si="48"/>
        <v>30.235624999999999</v>
      </c>
      <c r="U184" s="7">
        <f t="shared" si="49"/>
        <v>30.199615384615381</v>
      </c>
      <c r="V184" s="7">
        <v>-0.51458333333333428</v>
      </c>
      <c r="W184">
        <v>185.72320847092206</v>
      </c>
      <c r="X184" s="54">
        <v>6</v>
      </c>
      <c r="Y184">
        <v>33.839877677850104</v>
      </c>
      <c r="Z184">
        <v>29.652334286276677</v>
      </c>
      <c r="AA184">
        <v>38.140597917844431</v>
      </c>
      <c r="AB184">
        <v>21.503601199971641</v>
      </c>
      <c r="AC184">
        <v>8.6014404799886535</v>
      </c>
      <c r="AD184">
        <v>5.9983729663078771</v>
      </c>
      <c r="AE184">
        <v>8.2619099347259439</v>
      </c>
      <c r="AF184">
        <v>6.903787753675104</v>
      </c>
      <c r="AG184">
        <v>7.9223793894632344</v>
      </c>
      <c r="AH184">
        <v>8.3750867831468483</v>
      </c>
      <c r="AI184">
        <v>6.903787753675104</v>
      </c>
      <c r="AJ184">
        <v>4.3007202399943276</v>
      </c>
      <c r="AK184">
        <v>3.5084823010480033</v>
      </c>
      <c r="AL184">
        <v>0.67906109052542007</v>
      </c>
      <c r="AM184">
        <v>0.67906109052542007</v>
      </c>
      <c r="AN184">
        <v>0.2263536968418067</v>
      </c>
      <c r="AO184">
        <v>0.2263536968418067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f t="shared" si="51"/>
        <v>3.5507626410094275</v>
      </c>
      <c r="AV184">
        <f t="shared" si="52"/>
        <v>3.42270881890399</v>
      </c>
      <c r="AW184">
        <f t="shared" si="56"/>
        <v>3.6671602382397102</v>
      </c>
      <c r="AX184">
        <f t="shared" si="56"/>
        <v>3.1136753497352792</v>
      </c>
      <c r="AY184">
        <f t="shared" si="56"/>
        <v>2.2619131372162338</v>
      </c>
      <c r="AZ184">
        <f t="shared" si="56"/>
        <v>1.9456776886538987</v>
      </c>
      <c r="BA184">
        <f t="shared" si="55"/>
        <v>2.2259102838400366</v>
      </c>
      <c r="BB184">
        <f t="shared" si="55"/>
        <v>2.0673421070580824</v>
      </c>
      <c r="BC184">
        <f t="shared" si="55"/>
        <v>2.1885626587187486</v>
      </c>
      <c r="BD184">
        <f t="shared" si="58"/>
        <v>2.2380558286826271</v>
      </c>
      <c r="BE184">
        <f t="shared" si="58"/>
        <v>2.0673421070580824</v>
      </c>
      <c r="BF184">
        <f t="shared" si="58"/>
        <v>1.6678427056638294</v>
      </c>
      <c r="BG184">
        <f t="shared" si="58"/>
        <v>1.5059605782648584</v>
      </c>
      <c r="BH184">
        <f t="shared" si="58"/>
        <v>0.5182347624992486</v>
      </c>
      <c r="BI184">
        <f t="shared" si="58"/>
        <v>0.5182347624992486</v>
      </c>
      <c r="BJ184">
        <f t="shared" si="58"/>
        <v>0.20404529251520054</v>
      </c>
      <c r="BK184">
        <f t="shared" si="58"/>
        <v>0.20404529251520054</v>
      </c>
      <c r="BL184">
        <f t="shared" si="58"/>
        <v>0</v>
      </c>
      <c r="BM184">
        <f t="shared" si="58"/>
        <v>0</v>
      </c>
      <c r="BN184">
        <f t="shared" si="58"/>
        <v>0</v>
      </c>
      <c r="BO184">
        <f t="shared" si="58"/>
        <v>0</v>
      </c>
      <c r="BP184">
        <f t="shared" si="58"/>
        <v>0</v>
      </c>
      <c r="BQ184">
        <f t="shared" si="54"/>
        <v>2.9424315906442495</v>
      </c>
      <c r="BR184">
        <v>4.8519085684545056</v>
      </c>
      <c r="BS184">
        <v>3.0243000400670685</v>
      </c>
      <c r="BT184">
        <v>1.6462602501624932</v>
      </c>
      <c r="BU184">
        <v>5.0177598606983862</v>
      </c>
      <c r="BV184">
        <v>4.9152948590511825</v>
      </c>
      <c r="BW184">
        <v>27.292777777777776</v>
      </c>
      <c r="BX184">
        <v>138.95599999999999</v>
      </c>
      <c r="BY184" s="8">
        <v>2.9928928571428566</v>
      </c>
      <c r="BZ184" s="8">
        <v>726.70000000000016</v>
      </c>
      <c r="CA184" s="8">
        <v>1057.404</v>
      </c>
      <c r="CB184" s="8">
        <v>1872.7580000000003</v>
      </c>
      <c r="CC184" s="8">
        <v>2591.8140000000003</v>
      </c>
      <c r="CD184" s="8">
        <v>3.8120928726598522</v>
      </c>
      <c r="CE184" s="8">
        <v>4.8278357527345799</v>
      </c>
      <c r="CF184" s="8">
        <v>4.4563281057590602</v>
      </c>
      <c r="CG184" s="8">
        <v>4.2289478503990185</v>
      </c>
      <c r="CH184" s="8">
        <v>116.33599999999998</v>
      </c>
      <c r="CI184" s="8">
        <f t="shared" si="57"/>
        <v>2632.1999999999994</v>
      </c>
      <c r="CJ184">
        <v>129.03200000000001</v>
      </c>
      <c r="CK184">
        <v>765.55600000000004</v>
      </c>
      <c r="CL184">
        <v>1540.002</v>
      </c>
      <c r="CM184">
        <v>2373.6299999999992</v>
      </c>
      <c r="CN184">
        <f t="shared" si="50"/>
        <v>3189.9860000000003</v>
      </c>
      <c r="CO184" s="8">
        <v>3.5890038647887001</v>
      </c>
      <c r="CP184" s="8">
        <v>3.776608053840933</v>
      </c>
      <c r="CQ184" s="8">
        <v>4.5266343555821589</v>
      </c>
      <c r="CR184" s="48">
        <v>30.251666666666665</v>
      </c>
      <c r="CS184" s="7">
        <v>30.115000000000002</v>
      </c>
      <c r="CT184" s="7">
        <v>31.005555555555549</v>
      </c>
      <c r="CU184" s="7">
        <v>-0.3296363636363715</v>
      </c>
      <c r="CV184" s="7">
        <v>-0.68726310726310302</v>
      </c>
      <c r="CW184" s="7">
        <v>-0.26321464646465387</v>
      </c>
    </row>
    <row r="185" spans="1:101">
      <c r="A185" s="43">
        <v>41743</v>
      </c>
      <c r="B185" s="1">
        <f t="shared" si="44"/>
        <v>4</v>
      </c>
      <c r="C185" s="1">
        <f t="shared" si="45"/>
        <v>2014</v>
      </c>
      <c r="D185">
        <v>30.71</v>
      </c>
      <c r="E185">
        <v>30.66</v>
      </c>
      <c r="F185">
        <v>30.594999999999999</v>
      </c>
      <c r="G185">
        <v>30.585000000000001</v>
      </c>
      <c r="H185">
        <v>30.664999999999999</v>
      </c>
      <c r="I185">
        <v>30.61</v>
      </c>
      <c r="J185">
        <v>30.675000000000001</v>
      </c>
      <c r="K185">
        <v>30.725000000000001</v>
      </c>
      <c r="L185">
        <v>30.645</v>
      </c>
      <c r="M185">
        <v>30.504999999999999</v>
      </c>
      <c r="N185">
        <v>30.5</v>
      </c>
      <c r="O185">
        <v>30.375</v>
      </c>
      <c r="P185">
        <v>30.22</v>
      </c>
      <c r="Q185" s="7">
        <f t="shared" si="46"/>
        <v>30.645000000000003</v>
      </c>
      <c r="R185" s="7">
        <f t="shared" si="43"/>
        <v>30.637499999999999</v>
      </c>
      <c r="S185" s="7">
        <f t="shared" si="47"/>
        <v>30.629444444444445</v>
      </c>
      <c r="T185" s="7">
        <f t="shared" si="48"/>
        <v>30.625624999999999</v>
      </c>
      <c r="U185" s="7">
        <f t="shared" si="49"/>
        <v>30.574615384615388</v>
      </c>
      <c r="V185" s="7">
        <v>-0.57858055555555765</v>
      </c>
      <c r="W185">
        <v>175.5372921014017</v>
      </c>
      <c r="X185" s="54">
        <v>6</v>
      </c>
      <c r="Y185">
        <v>23.088077077864284</v>
      </c>
      <c r="Z185">
        <v>24.219845562073317</v>
      </c>
      <c r="AA185">
        <v>29.199626892593066</v>
      </c>
      <c r="AB185">
        <v>21.956308593655251</v>
      </c>
      <c r="AC185">
        <v>14.712990294717436</v>
      </c>
      <c r="AD185">
        <v>10.978154296827626</v>
      </c>
      <c r="AE185">
        <v>7.8092025410423318</v>
      </c>
      <c r="AF185">
        <v>9.6200321157767839</v>
      </c>
      <c r="AG185">
        <v>8.3750867831468483</v>
      </c>
      <c r="AH185">
        <v>7.6960256926214283</v>
      </c>
      <c r="AI185">
        <v>7.0169646020960084</v>
      </c>
      <c r="AJ185">
        <v>4.9797813305197476</v>
      </c>
      <c r="AK185">
        <v>3.3953054526271007</v>
      </c>
      <c r="AL185">
        <v>1.4712990294717434</v>
      </c>
      <c r="AM185">
        <v>0.67906109052542007</v>
      </c>
      <c r="AN185">
        <v>0.33953054526271004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f t="shared" si="51"/>
        <v>3.1817169910192269</v>
      </c>
      <c r="AV185">
        <f t="shared" si="52"/>
        <v>3.2276312068888928</v>
      </c>
      <c r="AW185">
        <f t="shared" si="56"/>
        <v>3.4078295697546075</v>
      </c>
      <c r="AX185">
        <f t="shared" si="56"/>
        <v>3.1335927829879302</v>
      </c>
      <c r="AY185">
        <f t="shared" si="56"/>
        <v>2.7544877775483778</v>
      </c>
      <c r="AZ185">
        <f t="shared" si="56"/>
        <v>2.4830845154446943</v>
      </c>
      <c r="BA185">
        <f t="shared" si="55"/>
        <v>2.175796918375803</v>
      </c>
      <c r="BB185">
        <f t="shared" si="55"/>
        <v>2.3627420398936634</v>
      </c>
      <c r="BC185">
        <f t="shared" si="55"/>
        <v>2.2380558286826271</v>
      </c>
      <c r="BD185">
        <f t="shared" si="58"/>
        <v>2.1628661043478266</v>
      </c>
      <c r="BE185">
        <f t="shared" si="58"/>
        <v>2.0815598716956982</v>
      </c>
      <c r="BF185">
        <f t="shared" si="58"/>
        <v>1.7883840004912408</v>
      </c>
      <c r="BG185">
        <f t="shared" si="58"/>
        <v>1.4805370287510446</v>
      </c>
      <c r="BH185">
        <f t="shared" si="58"/>
        <v>0.904743935253981</v>
      </c>
      <c r="BI185">
        <f t="shared" si="58"/>
        <v>0.5182347624992486</v>
      </c>
      <c r="BJ185">
        <f t="shared" si="58"/>
        <v>0.2923192132234641</v>
      </c>
      <c r="BK185">
        <f t="shared" si="58"/>
        <v>0</v>
      </c>
      <c r="BL185">
        <f t="shared" si="58"/>
        <v>0</v>
      </c>
      <c r="BM185">
        <f t="shared" si="58"/>
        <v>0</v>
      </c>
      <c r="BN185">
        <f t="shared" si="58"/>
        <v>0</v>
      </c>
      <c r="BO185">
        <f t="shared" si="58"/>
        <v>0</v>
      </c>
      <c r="BP185">
        <f t="shared" si="58"/>
        <v>0</v>
      </c>
      <c r="BQ185">
        <f t="shared" si="54"/>
        <v>2.9543029510872256</v>
      </c>
      <c r="BR185">
        <v>4.8510238754918147</v>
      </c>
      <c r="BS185">
        <v>3.0297844424394613</v>
      </c>
      <c r="BT185">
        <v>1.7692760136775774</v>
      </c>
      <c r="BU185">
        <v>5.0170104240874815</v>
      </c>
      <c r="BV185">
        <v>4.9094679951408091</v>
      </c>
      <c r="BW185">
        <v>27.313888888888894</v>
      </c>
      <c r="BX185">
        <v>347.74200000000002</v>
      </c>
      <c r="BY185" s="8">
        <v>4.1169374999999997</v>
      </c>
      <c r="BZ185" s="8">
        <v>727.22600000000011</v>
      </c>
      <c r="CA185" s="8">
        <v>1317.0180000000003</v>
      </c>
      <c r="CB185" s="8">
        <v>2028.2280000000003</v>
      </c>
      <c r="CC185" s="8">
        <v>2846.8480000000009</v>
      </c>
      <c r="CD185" s="8">
        <v>3.7025171657126017</v>
      </c>
      <c r="CE185" s="8">
        <v>3.9782991608542382</v>
      </c>
      <c r="CF185" s="8">
        <v>4.5532241641295705</v>
      </c>
      <c r="CG185" s="8">
        <v>4.238935738884325</v>
      </c>
      <c r="CH185" s="8">
        <v>305.32599999999991</v>
      </c>
      <c r="CI185" s="8">
        <f t="shared" si="57"/>
        <v>2768.8739999999998</v>
      </c>
      <c r="CJ185">
        <v>416.05199999999996</v>
      </c>
      <c r="CK185">
        <v>742.94999999999982</v>
      </c>
      <c r="CL185">
        <v>1697.2279999999998</v>
      </c>
      <c r="CM185">
        <v>2486.4059999999999</v>
      </c>
      <c r="CN185">
        <f t="shared" si="50"/>
        <v>3413.76</v>
      </c>
      <c r="CO185" s="8">
        <v>3.5507626410094275</v>
      </c>
      <c r="CP185" s="8">
        <v>3.5890038647887001</v>
      </c>
      <c r="CQ185" s="8">
        <v>3.776608053840933</v>
      </c>
      <c r="CR185" s="48">
        <v>30.216111111111111</v>
      </c>
      <c r="CS185" s="7">
        <v>30.251666666666665</v>
      </c>
      <c r="CT185" s="7">
        <v>30.115000000000002</v>
      </c>
      <c r="CU185" s="7">
        <v>-0.51458333333333428</v>
      </c>
      <c r="CV185" s="7">
        <v>-0.3296363636363715</v>
      </c>
      <c r="CW185" s="7">
        <v>-0.68726310726310302</v>
      </c>
    </row>
    <row r="186" spans="1:101">
      <c r="A186" s="44">
        <v>41774</v>
      </c>
      <c r="B186" s="1">
        <f t="shared" si="44"/>
        <v>5</v>
      </c>
      <c r="C186" s="1">
        <f t="shared" si="45"/>
        <v>2014</v>
      </c>
      <c r="D186">
        <v>31.454999999999998</v>
      </c>
      <c r="E186">
        <v>31.34</v>
      </c>
      <c r="F186">
        <v>31.254999999999999</v>
      </c>
      <c r="G186">
        <v>31.245000000000001</v>
      </c>
      <c r="H186">
        <v>31.245000000000001</v>
      </c>
      <c r="I186">
        <v>31.295000000000002</v>
      </c>
      <c r="J186">
        <v>31.344999999999999</v>
      </c>
      <c r="K186">
        <v>31.32</v>
      </c>
      <c r="L186">
        <v>31.364999999999998</v>
      </c>
      <c r="M186">
        <v>31.26</v>
      </c>
      <c r="N186">
        <v>31.094999999999999</v>
      </c>
      <c r="O186">
        <v>30.984999999999999</v>
      </c>
      <c r="P186">
        <v>30.8</v>
      </c>
      <c r="Q186" s="7">
        <f t="shared" si="46"/>
        <v>31.30125</v>
      </c>
      <c r="R186" s="7">
        <f t="shared" si="43"/>
        <v>31.312499999999993</v>
      </c>
      <c r="S186" s="7">
        <f t="shared" si="47"/>
        <v>31.296666666666667</v>
      </c>
      <c r="T186" s="7">
        <f t="shared" si="48"/>
        <v>31.291249999999998</v>
      </c>
      <c r="U186" s="7">
        <f t="shared" si="49"/>
        <v>31.231153846153841</v>
      </c>
      <c r="V186" s="7">
        <v>-0.21300000000000807</v>
      </c>
      <c r="W186">
        <v>186.96815380497461</v>
      </c>
      <c r="X186" s="54">
        <v>6</v>
      </c>
      <c r="Y186">
        <v>14.033929204192015</v>
      </c>
      <c r="Z186">
        <v>33.387170284166487</v>
      </c>
      <c r="AA186">
        <v>22.182662290497056</v>
      </c>
      <c r="AB186">
        <v>22.748546532601573</v>
      </c>
      <c r="AC186">
        <v>18.787356837869957</v>
      </c>
      <c r="AD186">
        <v>11.996745932615756</v>
      </c>
      <c r="AE186">
        <v>10.525446903144012</v>
      </c>
      <c r="AF186">
        <v>12.336276477878464</v>
      </c>
      <c r="AG186">
        <v>10.185916357881302</v>
      </c>
      <c r="AH186">
        <v>10.978154296827626</v>
      </c>
      <c r="AI186">
        <v>8.035556237884137</v>
      </c>
      <c r="AJ186">
        <v>5.772019269466071</v>
      </c>
      <c r="AK186">
        <v>3.8480128463107137</v>
      </c>
      <c r="AL186">
        <v>1.3581221810508401</v>
      </c>
      <c r="AM186">
        <v>0.4527073936836134</v>
      </c>
      <c r="AN186">
        <v>0.33953054526271004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f t="shared" si="51"/>
        <v>2.7103095936974966</v>
      </c>
      <c r="AV186">
        <f t="shared" si="52"/>
        <v>3.537683537958022</v>
      </c>
      <c r="AW186">
        <f t="shared" si="56"/>
        <v>3.1434046842283809</v>
      </c>
      <c r="AX186">
        <f t="shared" si="56"/>
        <v>3.1675213299806355</v>
      </c>
      <c r="AY186">
        <f t="shared" si="56"/>
        <v>2.9850431902028132</v>
      </c>
      <c r="AZ186">
        <f t="shared" si="56"/>
        <v>2.5646990132523291</v>
      </c>
      <c r="BA186">
        <f t="shared" si="55"/>
        <v>2.4445573649763772</v>
      </c>
      <c r="BB186">
        <f t="shared" si="55"/>
        <v>2.5904878769281403</v>
      </c>
      <c r="BC186">
        <f t="shared" si="55"/>
        <v>2.4146555189783867</v>
      </c>
      <c r="BD186">
        <f t="shared" si="58"/>
        <v>2.4830845154446943</v>
      </c>
      <c r="BE186">
        <f t="shared" si="58"/>
        <v>2.2011674869398759</v>
      </c>
      <c r="BF186">
        <f t="shared" si="58"/>
        <v>1.9127993097284577</v>
      </c>
      <c r="BG186">
        <f t="shared" si="58"/>
        <v>1.578568898580069</v>
      </c>
      <c r="BH186">
        <f t="shared" si="58"/>
        <v>0.85786561631598945</v>
      </c>
      <c r="BI186">
        <f t="shared" si="58"/>
        <v>0.37342898349868192</v>
      </c>
      <c r="BJ186">
        <f t="shared" si="58"/>
        <v>0.2923192132234641</v>
      </c>
      <c r="BK186">
        <f t="shared" si="58"/>
        <v>0</v>
      </c>
      <c r="BL186">
        <f t="shared" si="58"/>
        <v>0</v>
      </c>
      <c r="BM186">
        <f t="shared" si="58"/>
        <v>0</v>
      </c>
      <c r="BN186">
        <f t="shared" si="58"/>
        <v>0</v>
      </c>
      <c r="BO186">
        <f t="shared" si="58"/>
        <v>0</v>
      </c>
      <c r="BP186">
        <f t="shared" si="58"/>
        <v>0</v>
      </c>
      <c r="BQ186">
        <f t="shared" si="54"/>
        <v>2.9501417060507906</v>
      </c>
      <c r="BR186">
        <v>4.9638938811187172</v>
      </c>
      <c r="BS186">
        <v>3.2498212305415124</v>
      </c>
      <c r="BT186">
        <v>1.825538323340504</v>
      </c>
      <c r="BU186">
        <v>5.1462370835277378</v>
      </c>
      <c r="BV186">
        <v>5.0377852161717307</v>
      </c>
      <c r="BW186">
        <v>27.930555555555561</v>
      </c>
      <c r="BX186">
        <v>125.72999999999998</v>
      </c>
      <c r="BY186" s="8">
        <v>2.5075937500000003</v>
      </c>
      <c r="BZ186" s="8">
        <v>612.428</v>
      </c>
      <c r="CA186" s="8">
        <v>1292.3720000000001</v>
      </c>
      <c r="CB186" s="8">
        <v>1781.5920000000001</v>
      </c>
      <c r="CC186" s="8">
        <v>2739.9200000000005</v>
      </c>
      <c r="CD186" s="8">
        <v>3.2058080357142855</v>
      </c>
      <c r="CE186" s="8">
        <v>3.5737228466496789</v>
      </c>
      <c r="CF186" s="8">
        <v>4.3908997983337086</v>
      </c>
      <c r="CG186" s="8">
        <v>4.1493798905993406</v>
      </c>
      <c r="CH186" s="8">
        <v>166.874</v>
      </c>
      <c r="CI186" s="8">
        <f t="shared" si="57"/>
        <v>2619.5299999999993</v>
      </c>
      <c r="CJ186">
        <v>189.23000000000002</v>
      </c>
      <c r="CK186">
        <v>734.31399999999996</v>
      </c>
      <c r="CL186">
        <v>1553.4639999999999</v>
      </c>
      <c r="CM186">
        <v>2336.5459999999998</v>
      </c>
      <c r="CN186">
        <f t="shared" si="50"/>
        <v>3276.0920000000001</v>
      </c>
      <c r="CO186" s="8">
        <v>3.1817169910192269</v>
      </c>
      <c r="CP186" s="8">
        <v>3.5507626410094275</v>
      </c>
      <c r="CQ186" s="8">
        <v>3.5890038647887001</v>
      </c>
      <c r="CR186" s="48">
        <v>30.629444444444445</v>
      </c>
      <c r="CS186" s="7">
        <v>30.216111111111111</v>
      </c>
      <c r="CT186" s="7">
        <v>30.251666666666665</v>
      </c>
      <c r="CU186" s="7">
        <v>-0.57858055555555765</v>
      </c>
      <c r="CV186" s="7">
        <v>-0.51458333333333428</v>
      </c>
      <c r="CW186" s="7">
        <v>-0.3296363636363715</v>
      </c>
    </row>
    <row r="187" spans="1:101">
      <c r="A187" s="44">
        <v>41801</v>
      </c>
      <c r="B187" s="1">
        <f t="shared" si="44"/>
        <v>6</v>
      </c>
      <c r="C187" s="1">
        <f t="shared" si="45"/>
        <v>2014</v>
      </c>
      <c r="D187">
        <v>31.48</v>
      </c>
      <c r="E187">
        <v>31.689999999999998</v>
      </c>
      <c r="F187">
        <v>31.875</v>
      </c>
      <c r="G187">
        <v>31.9</v>
      </c>
      <c r="H187">
        <v>31.925000000000001</v>
      </c>
      <c r="I187">
        <v>31.939999999999998</v>
      </c>
      <c r="J187">
        <v>31.9</v>
      </c>
      <c r="K187">
        <v>31.79</v>
      </c>
      <c r="L187">
        <v>31.725000000000001</v>
      </c>
      <c r="M187">
        <v>31.619999999999997</v>
      </c>
      <c r="N187">
        <v>31.445</v>
      </c>
      <c r="O187">
        <v>31.254999999999999</v>
      </c>
      <c r="P187">
        <v>30.814999999999998</v>
      </c>
      <c r="Q187" s="7">
        <f t="shared" si="46"/>
        <v>31.843124999999997</v>
      </c>
      <c r="R187" s="7">
        <f t="shared" si="43"/>
        <v>31.784500000000001</v>
      </c>
      <c r="S187" s="7">
        <f t="shared" si="47"/>
        <v>31.818333333333328</v>
      </c>
      <c r="T187" s="7">
        <f t="shared" si="48"/>
        <v>31.834374999999998</v>
      </c>
      <c r="U187" s="7">
        <f t="shared" si="49"/>
        <v>31.643076923076926</v>
      </c>
      <c r="V187" s="7">
        <v>0.27133333333332388</v>
      </c>
      <c r="W187">
        <v>165.0118451862306</v>
      </c>
      <c r="X187" s="54">
        <v>6</v>
      </c>
      <c r="Y187">
        <v>3.7348359978898111</v>
      </c>
      <c r="Z187">
        <v>27.501974166279517</v>
      </c>
      <c r="AA187">
        <v>27.728327863121322</v>
      </c>
      <c r="AB187">
        <v>19.805948473658088</v>
      </c>
      <c r="AC187">
        <v>14.712990294717436</v>
      </c>
      <c r="AD187">
        <v>13.807575507350208</v>
      </c>
      <c r="AE187">
        <v>10.1859163578813</v>
      </c>
      <c r="AF187">
        <v>12.675807023141175</v>
      </c>
      <c r="AG187">
        <v>10.864977448406721</v>
      </c>
      <c r="AH187">
        <v>9.0541478736722674</v>
      </c>
      <c r="AI187">
        <v>5.3193118757824571</v>
      </c>
      <c r="AJ187">
        <v>3.9611896947316172</v>
      </c>
      <c r="AK187">
        <v>3.5084823010480042</v>
      </c>
      <c r="AL187">
        <v>1.5844758778926469</v>
      </c>
      <c r="AM187">
        <v>0.4527073936836134</v>
      </c>
      <c r="AN187">
        <v>0.11317684842090335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f t="shared" si="51"/>
        <v>1.5549470899008813</v>
      </c>
      <c r="AV187">
        <f t="shared" si="52"/>
        <v>3.3499733538678829</v>
      </c>
      <c r="AW187">
        <f t="shared" si="56"/>
        <v>3.3578836695264842</v>
      </c>
      <c r="AX187">
        <f t="shared" si="56"/>
        <v>3.0352389301320395</v>
      </c>
      <c r="AY187">
        <f t="shared" si="56"/>
        <v>2.7544877775483778</v>
      </c>
      <c r="AZ187">
        <f t="shared" si="56"/>
        <v>2.6951389084198825</v>
      </c>
      <c r="BA187">
        <f t="shared" si="55"/>
        <v>2.4146555189783867</v>
      </c>
      <c r="BB187">
        <f t="shared" si="55"/>
        <v>2.6156283610560584</v>
      </c>
      <c r="BC187">
        <f t="shared" si="55"/>
        <v>2.473590989203807</v>
      </c>
      <c r="BD187">
        <f t="shared" si="58"/>
        <v>2.3079852731065502</v>
      </c>
      <c r="BE187">
        <f t="shared" si="58"/>
        <v>1.8436103218166953</v>
      </c>
      <c r="BF187">
        <f t="shared" si="58"/>
        <v>1.6016455697843446</v>
      </c>
      <c r="BG187">
        <f t="shared" si="58"/>
        <v>1.5059605782648586</v>
      </c>
      <c r="BH187">
        <f t="shared" si="58"/>
        <v>0.94952273223553008</v>
      </c>
      <c r="BI187">
        <f t="shared" si="58"/>
        <v>0.37342898349868192</v>
      </c>
      <c r="BJ187">
        <f t="shared" si="58"/>
        <v>0.10721795313111006</v>
      </c>
      <c r="BK187">
        <f t="shared" si="58"/>
        <v>0</v>
      </c>
      <c r="BL187">
        <f t="shared" si="58"/>
        <v>0</v>
      </c>
      <c r="BM187">
        <f t="shared" si="58"/>
        <v>0</v>
      </c>
      <c r="BN187">
        <f t="shared" si="58"/>
        <v>0</v>
      </c>
      <c r="BO187">
        <f t="shared" si="58"/>
        <v>0</v>
      </c>
      <c r="BP187">
        <f t="shared" si="58"/>
        <v>0</v>
      </c>
      <c r="BQ187">
        <f t="shared" si="54"/>
        <v>2.8762542244521221</v>
      </c>
      <c r="BR187">
        <v>4.9293060496052581</v>
      </c>
      <c r="BS187">
        <v>2.9618987942606259</v>
      </c>
      <c r="BT187">
        <v>1.8071337074549549</v>
      </c>
      <c r="BU187">
        <v>5.0759650576176822</v>
      </c>
      <c r="BV187">
        <v>4.9927269934857375</v>
      </c>
      <c r="BW187">
        <v>28.076666666666668</v>
      </c>
      <c r="BX187">
        <v>173.23</v>
      </c>
      <c r="BY187" s="8">
        <v>2.1312962962962962</v>
      </c>
      <c r="BZ187" s="8">
        <v>646.702</v>
      </c>
      <c r="CA187" s="8">
        <v>1373.4020000000003</v>
      </c>
      <c r="CB187" s="8">
        <v>1704.106</v>
      </c>
      <c r="CC187" s="8">
        <v>2519.4600000000005</v>
      </c>
      <c r="CD187" s="8">
        <v>2.9186091820987659</v>
      </c>
      <c r="CE187" s="8">
        <v>3.3653510273793086</v>
      </c>
      <c r="CF187" s="8">
        <v>4.1914268958559751</v>
      </c>
      <c r="CG187" s="8">
        <v>4.071898374843987</v>
      </c>
      <c r="CH187" s="8">
        <v>266.44200000000001</v>
      </c>
      <c r="CI187" s="8">
        <f t="shared" si="57"/>
        <v>2587.2679999999996</v>
      </c>
      <c r="CJ187">
        <v>251.714</v>
      </c>
      <c r="CK187">
        <v>856.99600000000009</v>
      </c>
      <c r="CL187">
        <v>1622.5520000000001</v>
      </c>
      <c r="CM187">
        <v>2396.998</v>
      </c>
      <c r="CN187">
        <f t="shared" si="50"/>
        <v>3230.6260000000002</v>
      </c>
      <c r="CO187" s="8">
        <v>2.7103095936974966</v>
      </c>
      <c r="CP187" s="8">
        <v>3.1817169910192269</v>
      </c>
      <c r="CQ187" s="8">
        <v>3.5507626410094275</v>
      </c>
      <c r="CR187" s="48">
        <v>31.296666666666667</v>
      </c>
      <c r="CS187" s="7">
        <v>30.629444444444445</v>
      </c>
      <c r="CT187" s="7">
        <v>30.216111111111111</v>
      </c>
      <c r="CU187" s="7">
        <v>-0.21300000000000807</v>
      </c>
      <c r="CV187" s="7">
        <v>-0.57858055555555765</v>
      </c>
      <c r="CW187" s="7">
        <v>-0.51458333333333428</v>
      </c>
    </row>
    <row r="188" spans="1:101">
      <c r="A188" s="44">
        <v>41834</v>
      </c>
      <c r="B188" s="1">
        <f t="shared" si="44"/>
        <v>7</v>
      </c>
      <c r="C188" s="1">
        <f t="shared" si="45"/>
        <v>2014</v>
      </c>
      <c r="D188">
        <v>30.725000000000001</v>
      </c>
      <c r="E188">
        <v>30.71</v>
      </c>
      <c r="F188">
        <v>30.645000000000003</v>
      </c>
      <c r="G188">
        <v>30.675000000000001</v>
      </c>
      <c r="H188">
        <v>30.715</v>
      </c>
      <c r="I188">
        <v>30.805</v>
      </c>
      <c r="J188">
        <v>30.774999999999999</v>
      </c>
      <c r="K188">
        <v>30.914999999999999</v>
      </c>
      <c r="L188">
        <v>30.875</v>
      </c>
      <c r="M188">
        <v>30.78</v>
      </c>
      <c r="N188">
        <v>30.71</v>
      </c>
      <c r="O188">
        <v>30.57</v>
      </c>
      <c r="P188">
        <v>30.255000000000003</v>
      </c>
      <c r="Q188" s="7">
        <f t="shared" si="46"/>
        <v>30.764375000000001</v>
      </c>
      <c r="R188" s="7">
        <f t="shared" si="43"/>
        <v>30.762</v>
      </c>
      <c r="S188" s="7">
        <f t="shared" si="47"/>
        <v>30.766111111111108</v>
      </c>
      <c r="T188" s="7">
        <f t="shared" si="48"/>
        <v>30.773125</v>
      </c>
      <c r="U188" s="7">
        <f t="shared" si="49"/>
        <v>30.704230769230769</v>
      </c>
      <c r="V188" s="7">
        <v>-0.68598830409357703</v>
      </c>
      <c r="W188">
        <v>122.34417328279513</v>
      </c>
      <c r="X188" s="54">
        <v>6</v>
      </c>
      <c r="Y188">
        <v>0.9054147873672268</v>
      </c>
      <c r="Z188">
        <v>14.712990294717434</v>
      </c>
      <c r="AA188">
        <v>9.5068552673558813</v>
      </c>
      <c r="AB188">
        <v>10.072739509460398</v>
      </c>
      <c r="AC188">
        <v>12.44945332629937</v>
      </c>
      <c r="AD188">
        <v>10.751800599985819</v>
      </c>
      <c r="AE188">
        <v>10.525446903144012</v>
      </c>
      <c r="AF188">
        <v>13.4680449620875</v>
      </c>
      <c r="AG188">
        <v>12.902160719982984</v>
      </c>
      <c r="AH188">
        <v>10.978154296827626</v>
      </c>
      <c r="AI188">
        <v>7.5828488442005249</v>
      </c>
      <c r="AJ188">
        <v>4.4138970884152302</v>
      </c>
      <c r="AK188">
        <v>2.0371832715762599</v>
      </c>
      <c r="AL188">
        <v>1.4712990294717434</v>
      </c>
      <c r="AM188">
        <v>0.56588424210451671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f t="shared" si="51"/>
        <v>0.64469972102836426</v>
      </c>
      <c r="AV188">
        <f t="shared" si="52"/>
        <v>2.7544877775483778</v>
      </c>
      <c r="AW188">
        <f t="shared" si="56"/>
        <v>2.3520279267336712</v>
      </c>
      <c r="AX188">
        <f t="shared" si="56"/>
        <v>2.4044861876004968</v>
      </c>
      <c r="AY188">
        <f t="shared" si="56"/>
        <v>2.5989384603370174</v>
      </c>
      <c r="AZ188">
        <f t="shared" si="56"/>
        <v>2.4640064714017123</v>
      </c>
      <c r="BA188">
        <f t="shared" si="55"/>
        <v>2.4445573649763772</v>
      </c>
      <c r="BB188">
        <f t="shared" si="55"/>
        <v>2.6719424217769983</v>
      </c>
      <c r="BC188">
        <f t="shared" si="55"/>
        <v>2.6320442755367286</v>
      </c>
      <c r="BD188">
        <f t="shared" si="58"/>
        <v>2.4830845154446943</v>
      </c>
      <c r="BE188">
        <f t="shared" si="58"/>
        <v>2.1497658915126765</v>
      </c>
      <c r="BF188">
        <f t="shared" si="58"/>
        <v>1.6889691825916522</v>
      </c>
      <c r="BG188">
        <f t="shared" si="58"/>
        <v>1.1109305304977921</v>
      </c>
      <c r="BH188">
        <f t="shared" si="58"/>
        <v>0.904743935253981</v>
      </c>
      <c r="BI188">
        <f t="shared" si="58"/>
        <v>0.44845067536294375</v>
      </c>
      <c r="BJ188">
        <f t="shared" si="58"/>
        <v>0</v>
      </c>
      <c r="BK188">
        <f t="shared" si="58"/>
        <v>0</v>
      </c>
      <c r="BL188">
        <f t="shared" si="58"/>
        <v>0</v>
      </c>
      <c r="BM188">
        <f t="shared" si="58"/>
        <v>0</v>
      </c>
      <c r="BN188">
        <f t="shared" si="58"/>
        <v>0</v>
      </c>
      <c r="BO188">
        <f t="shared" si="58"/>
        <v>0</v>
      </c>
      <c r="BP188">
        <f t="shared" si="58"/>
        <v>0</v>
      </c>
      <c r="BQ188">
        <f t="shared" si="54"/>
        <v>2.6545542401440692</v>
      </c>
      <c r="BR188">
        <v>4.5579684212659171</v>
      </c>
      <c r="BS188">
        <v>3.1770074593194826</v>
      </c>
      <c r="BT188">
        <v>1.5059605782648584</v>
      </c>
      <c r="BU188">
        <v>4.7908326148826141</v>
      </c>
      <c r="BV188">
        <v>4.6669014505893287</v>
      </c>
      <c r="BW188">
        <v>27.614444444444445</v>
      </c>
      <c r="BX188">
        <v>253.23399999999998</v>
      </c>
      <c r="BY188" s="8">
        <v>4.415181818181817</v>
      </c>
      <c r="BZ188" s="8">
        <v>552.19399999999996</v>
      </c>
      <c r="CA188" s="8">
        <v>1279.42</v>
      </c>
      <c r="CB188" s="8">
        <v>1869.2120000000002</v>
      </c>
      <c r="CC188" s="8">
        <v>2580.422</v>
      </c>
      <c r="CD188" s="8">
        <v>3.0180239548260381</v>
      </c>
      <c r="CE188" s="8">
        <v>3.3602705602693201</v>
      </c>
      <c r="CF188" s="8">
        <v>3.6582074255115042</v>
      </c>
      <c r="CG188" s="8">
        <v>4.1694241118036874</v>
      </c>
      <c r="CH188" s="8">
        <v>289.09999999999997</v>
      </c>
      <c r="CI188" s="8">
        <f t="shared" si="57"/>
        <v>2544.904</v>
      </c>
      <c r="CJ188">
        <v>570.23</v>
      </c>
      <c r="CK188">
        <v>1011.174</v>
      </c>
      <c r="CL188">
        <v>1754.1239999999998</v>
      </c>
      <c r="CM188">
        <v>2708.402</v>
      </c>
      <c r="CN188">
        <f t="shared" si="50"/>
        <v>3497.5800000000004</v>
      </c>
      <c r="CO188" s="8">
        <v>1.5549470899008813</v>
      </c>
      <c r="CP188" s="8">
        <v>2.7103095936974966</v>
      </c>
      <c r="CQ188" s="8">
        <v>3.1817169910192269</v>
      </c>
      <c r="CR188" s="48">
        <v>31.818333333333328</v>
      </c>
      <c r="CS188" s="7">
        <v>31.296666666666667</v>
      </c>
      <c r="CT188" s="7">
        <v>30.629444444444445</v>
      </c>
      <c r="CU188" s="7">
        <v>0.27133333333332388</v>
      </c>
      <c r="CV188" s="7">
        <v>-0.21300000000000807</v>
      </c>
      <c r="CW188" s="7">
        <v>-0.57858055555555765</v>
      </c>
    </row>
    <row r="189" spans="1:101">
      <c r="A189" s="44">
        <v>41864</v>
      </c>
      <c r="B189" s="1">
        <f t="shared" si="44"/>
        <v>8</v>
      </c>
      <c r="C189" s="1">
        <f t="shared" si="45"/>
        <v>2014</v>
      </c>
      <c r="D189">
        <v>31.035</v>
      </c>
      <c r="E189">
        <v>30.855</v>
      </c>
      <c r="F189">
        <v>30.8</v>
      </c>
      <c r="G189">
        <v>30.895</v>
      </c>
      <c r="H189">
        <v>30.91</v>
      </c>
      <c r="I189">
        <v>31.094999999999999</v>
      </c>
      <c r="J189">
        <v>31.05</v>
      </c>
      <c r="K189">
        <v>31.274999999999999</v>
      </c>
      <c r="L189">
        <v>31.25</v>
      </c>
      <c r="M189">
        <v>31.064999999999998</v>
      </c>
      <c r="N189">
        <v>30.935000000000002</v>
      </c>
      <c r="O189">
        <v>30.744999999999997</v>
      </c>
      <c r="P189">
        <v>30.439999999999998</v>
      </c>
      <c r="Q189" s="7">
        <f t="shared" si="46"/>
        <v>31.016250000000003</v>
      </c>
      <c r="R189" s="7">
        <f t="shared" si="43"/>
        <v>31.023000000000003</v>
      </c>
      <c r="S189" s="7">
        <f t="shared" si="47"/>
        <v>31.021666666666672</v>
      </c>
      <c r="T189" s="7">
        <f t="shared" si="48"/>
        <v>31.0425</v>
      </c>
      <c r="U189" s="7">
        <f t="shared" si="49"/>
        <v>30.950000000000003</v>
      </c>
      <c r="V189" s="7">
        <v>-0.24497222222221282</v>
      </c>
      <c r="W189">
        <v>145.43225038704136</v>
      </c>
      <c r="X189" s="54">
        <v>6</v>
      </c>
      <c r="Y189">
        <v>6.5642572084123945</v>
      </c>
      <c r="Z189">
        <v>13.694398658929307</v>
      </c>
      <c r="AA189">
        <v>21.729954896813442</v>
      </c>
      <c r="AB189">
        <v>12.675807023141175</v>
      </c>
      <c r="AC189">
        <v>12.223099629457561</v>
      </c>
      <c r="AD189">
        <v>11.091331145248528</v>
      </c>
      <c r="AE189">
        <v>12.336276477878465</v>
      </c>
      <c r="AF189">
        <v>12.675807023141175</v>
      </c>
      <c r="AG189">
        <v>13.241691265245692</v>
      </c>
      <c r="AH189">
        <v>12.562630174720272</v>
      </c>
      <c r="AI189">
        <v>7.4696719957796214</v>
      </c>
      <c r="AJ189">
        <v>5.3193118757824571</v>
      </c>
      <c r="AK189">
        <v>2.6030675136807773</v>
      </c>
      <c r="AL189">
        <v>1.0185916357881302</v>
      </c>
      <c r="AM189">
        <v>0.11317684842090335</v>
      </c>
      <c r="AN189">
        <v>0.11317684842090335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f t="shared" ref="AU189:AU202" si="59">LN(Y189+1)</f>
        <v>2.0234341545031649</v>
      </c>
      <c r="AV189">
        <f t="shared" ref="AV189:AV202" si="60">LN(Z189+1)</f>
        <v>2.6874663775588759</v>
      </c>
      <c r="AW189">
        <f t="shared" si="56"/>
        <v>3.1236836535603909</v>
      </c>
      <c r="AX189">
        <f t="shared" si="56"/>
        <v>2.6156283610560584</v>
      </c>
      <c r="AY189">
        <f t="shared" si="56"/>
        <v>2.581965272104084</v>
      </c>
      <c r="AZ189">
        <f t="shared" si="56"/>
        <v>2.4924887615640352</v>
      </c>
      <c r="BA189">
        <f t="shared" si="55"/>
        <v>2.5904878769281403</v>
      </c>
      <c r="BB189">
        <f t="shared" si="55"/>
        <v>2.6156283610560584</v>
      </c>
      <c r="BC189">
        <f t="shared" si="55"/>
        <v>2.6561736675581988</v>
      </c>
      <c r="BD189">
        <f t="shared" si="58"/>
        <v>2.6073182293906734</v>
      </c>
      <c r="BE189">
        <f t="shared" si="58"/>
        <v>2.1364917825043888</v>
      </c>
      <c r="BF189">
        <f t="shared" si="58"/>
        <v>1.8436103218166953</v>
      </c>
      <c r="BG189">
        <f t="shared" si="58"/>
        <v>1.2817855697754603</v>
      </c>
      <c r="BH189">
        <f t="shared" si="58"/>
        <v>0.70240005824331042</v>
      </c>
      <c r="BI189">
        <f t="shared" si="58"/>
        <v>0.10721795313111006</v>
      </c>
      <c r="BJ189">
        <f t="shared" si="58"/>
        <v>0.10721795313111006</v>
      </c>
      <c r="BK189">
        <f t="shared" si="58"/>
        <v>0</v>
      </c>
      <c r="BL189">
        <f t="shared" si="58"/>
        <v>0</v>
      </c>
      <c r="BM189">
        <f t="shared" si="58"/>
        <v>0</v>
      </c>
      <c r="BN189">
        <f t="shared" si="58"/>
        <v>0</v>
      </c>
      <c r="BO189">
        <f t="shared" si="58"/>
        <v>0</v>
      </c>
      <c r="BP189">
        <f t="shared" si="58"/>
        <v>0</v>
      </c>
      <c r="BQ189">
        <f t="shared" si="54"/>
        <v>2.8048542088532065</v>
      </c>
      <c r="BR189">
        <v>4.7065380366351857</v>
      </c>
      <c r="BS189">
        <v>3.2715295272397764</v>
      </c>
      <c r="BT189">
        <v>1.5307537638859918</v>
      </c>
      <c r="BU189">
        <v>4.9317583621074697</v>
      </c>
      <c r="BV189">
        <v>4.8140606127552594</v>
      </c>
      <c r="BW189">
        <v>26.221666666666668</v>
      </c>
      <c r="BX189">
        <v>243.88</v>
      </c>
      <c r="BY189" s="8">
        <v>5.4352999999999998</v>
      </c>
      <c r="BZ189" s="8">
        <v>670.34399999999994</v>
      </c>
      <c r="CA189" s="8">
        <v>1282.7719999999999</v>
      </c>
      <c r="CB189" s="8">
        <v>1962.7159999999999</v>
      </c>
      <c r="CC189" s="8">
        <v>2451.9360000000001</v>
      </c>
      <c r="CD189" s="8">
        <v>3.9939260381593709</v>
      </c>
      <c r="CE189" s="8">
        <v>3.5998670369368284</v>
      </c>
      <c r="CF189" s="8">
        <v>3.7137905771529094</v>
      </c>
      <c r="CG189" s="8">
        <v>4.2916563582901235</v>
      </c>
      <c r="CH189" s="8">
        <v>158.49199999999999</v>
      </c>
      <c r="CI189" s="8">
        <f t="shared" si="57"/>
        <v>2437.1940000000004</v>
      </c>
      <c r="CJ189">
        <v>264.16000000000003</v>
      </c>
      <c r="CK189">
        <v>1086.104</v>
      </c>
      <c r="CL189">
        <v>1820.4179999999999</v>
      </c>
      <c r="CM189">
        <v>2639.5679999999998</v>
      </c>
      <c r="CN189">
        <f t="shared" si="50"/>
        <v>3422.6499999999996</v>
      </c>
      <c r="CO189" s="8">
        <v>0.64469972102836426</v>
      </c>
      <c r="CP189" s="8">
        <v>1.5549470899008813</v>
      </c>
      <c r="CQ189" s="8">
        <v>2.7103095936974966</v>
      </c>
      <c r="CR189" s="48">
        <v>30.766111111111108</v>
      </c>
      <c r="CS189" s="7">
        <v>31.818333333333328</v>
      </c>
      <c r="CT189" s="7">
        <v>31.296666666666667</v>
      </c>
      <c r="CU189" s="7">
        <v>-0.68598830409357703</v>
      </c>
      <c r="CV189" s="7">
        <v>0.27133333333332388</v>
      </c>
      <c r="CW189" s="7">
        <v>-0.21300000000000807</v>
      </c>
    </row>
    <row r="190" spans="1:101">
      <c r="A190" s="44">
        <v>41897</v>
      </c>
      <c r="B190" s="1">
        <f t="shared" si="44"/>
        <v>9</v>
      </c>
      <c r="C190" s="1">
        <f t="shared" si="45"/>
        <v>2014</v>
      </c>
      <c r="D190">
        <v>30.69</v>
      </c>
      <c r="E190">
        <v>30.59</v>
      </c>
      <c r="F190">
        <v>30.535</v>
      </c>
      <c r="G190">
        <v>30.58</v>
      </c>
      <c r="H190">
        <v>30.645</v>
      </c>
      <c r="I190">
        <v>30.62</v>
      </c>
      <c r="J190">
        <v>30.7</v>
      </c>
      <c r="K190">
        <v>30.79</v>
      </c>
      <c r="L190">
        <v>30.85</v>
      </c>
      <c r="M190">
        <v>30.83</v>
      </c>
      <c r="N190">
        <v>30.754999999999999</v>
      </c>
      <c r="O190">
        <v>30.65</v>
      </c>
      <c r="P190">
        <v>30.504999999999999</v>
      </c>
      <c r="Q190" s="7">
        <f t="shared" si="46"/>
        <v>30.663749999999997</v>
      </c>
      <c r="R190" s="7">
        <f t="shared" si="43"/>
        <v>30.683</v>
      </c>
      <c r="S190" s="7">
        <f t="shared" si="47"/>
        <v>30.682222222222222</v>
      </c>
      <c r="T190" s="7">
        <f t="shared" si="48"/>
        <v>30.693749999999994</v>
      </c>
      <c r="U190" s="7">
        <f t="shared" si="49"/>
        <v>30.67230769230769</v>
      </c>
      <c r="V190" s="7">
        <v>-0.76513888888888815</v>
      </c>
      <c r="W190">
        <v>171.12339500794283</v>
      </c>
      <c r="X190" s="54">
        <v>6</v>
      </c>
      <c r="Y190">
        <v>41.988610764155148</v>
      </c>
      <c r="Z190">
        <v>10.299093206302205</v>
      </c>
      <c r="AA190">
        <v>18.33464944418634</v>
      </c>
      <c r="AB190">
        <v>12.788983871562079</v>
      </c>
      <c r="AC190">
        <v>10.638623751564914</v>
      </c>
      <c r="AD190">
        <v>9.7332089641976864</v>
      </c>
      <c r="AE190">
        <v>13.015337568403886</v>
      </c>
      <c r="AF190">
        <v>14.147106052612919</v>
      </c>
      <c r="AG190">
        <v>12.223099629457563</v>
      </c>
      <c r="AH190">
        <v>11.430861690511239</v>
      </c>
      <c r="AI190">
        <v>7.9223793894632344</v>
      </c>
      <c r="AJ190">
        <v>5.6588424210451667</v>
      </c>
      <c r="AK190">
        <v>1.9240064231553571</v>
      </c>
      <c r="AL190">
        <v>0.79223793894632355</v>
      </c>
      <c r="AM190">
        <v>0.2263536968418067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f t="shared" si="59"/>
        <v>3.7609352146605013</v>
      </c>
      <c r="AV190">
        <f t="shared" si="60"/>
        <v>2.4247224752684202</v>
      </c>
      <c r="AW190">
        <f t="shared" si="56"/>
        <v>2.9618987942606259</v>
      </c>
      <c r="AX190">
        <f t="shared" si="56"/>
        <v>2.6238700031991971</v>
      </c>
      <c r="AY190">
        <f t="shared" si="56"/>
        <v>2.4543292009114142</v>
      </c>
      <c r="AZ190">
        <f t="shared" si="56"/>
        <v>2.3733425766285698</v>
      </c>
      <c r="BA190">
        <f t="shared" si="55"/>
        <v>2.6401522705488656</v>
      </c>
      <c r="BB190">
        <f t="shared" si="55"/>
        <v>2.7178094940792947</v>
      </c>
      <c r="BC190">
        <f t="shared" si="55"/>
        <v>2.581965272104084</v>
      </c>
      <c r="BD190">
        <f t="shared" si="58"/>
        <v>2.5201822265720919</v>
      </c>
      <c r="BE190">
        <f t="shared" si="58"/>
        <v>2.1885626587187486</v>
      </c>
      <c r="BF190">
        <f t="shared" si="58"/>
        <v>1.8959456587915966</v>
      </c>
      <c r="BG190">
        <f t="shared" si="58"/>
        <v>1.072954738586678</v>
      </c>
      <c r="BH190">
        <f t="shared" si="58"/>
        <v>0.58346508416833121</v>
      </c>
      <c r="BI190">
        <f t="shared" si="58"/>
        <v>0.20404529251520054</v>
      </c>
      <c r="BJ190">
        <f t="shared" si="58"/>
        <v>0</v>
      </c>
      <c r="BK190">
        <f t="shared" si="58"/>
        <v>0</v>
      </c>
      <c r="BL190">
        <f t="shared" si="58"/>
        <v>0</v>
      </c>
      <c r="BM190">
        <f t="shared" si="58"/>
        <v>0</v>
      </c>
      <c r="BN190">
        <f t="shared" si="58"/>
        <v>0</v>
      </c>
      <c r="BO190">
        <f t="shared" si="58"/>
        <v>0</v>
      </c>
      <c r="BP190">
        <f t="shared" si="58"/>
        <v>0</v>
      </c>
      <c r="BQ190">
        <f t="shared" si="54"/>
        <v>2.8678476657843199</v>
      </c>
      <c r="BR190">
        <v>4.6267369669192524</v>
      </c>
      <c r="BS190">
        <v>3.2585611800978485</v>
      </c>
      <c r="BT190">
        <v>1.3127135782356272</v>
      </c>
      <c r="BU190">
        <v>4.8607127153357723</v>
      </c>
      <c r="BV190">
        <v>4.7327800172881549</v>
      </c>
      <c r="BW190">
        <v>26.774444444444445</v>
      </c>
      <c r="BX190">
        <v>171.18799999999999</v>
      </c>
      <c r="BY190" s="8">
        <v>4.3476969696969698</v>
      </c>
      <c r="BZ190" s="8">
        <v>668.30199999999991</v>
      </c>
      <c r="CA190" s="8">
        <v>1315.0039999999999</v>
      </c>
      <c r="CB190" s="8">
        <v>2041.7040000000002</v>
      </c>
      <c r="CC190" s="8">
        <v>2372.4079999999999</v>
      </c>
      <c r="CD190" s="8">
        <v>4.7327262626262616</v>
      </c>
      <c r="CE190" s="8">
        <v>3.825667722362514</v>
      </c>
      <c r="CF190" s="8">
        <v>3.8211427724616263</v>
      </c>
      <c r="CG190" s="8">
        <v>4.3267517375485465</v>
      </c>
      <c r="CH190" s="8">
        <v>209.78999999999996</v>
      </c>
      <c r="CI190" s="8">
        <f t="shared" si="57"/>
        <v>2505.5</v>
      </c>
      <c r="CJ190">
        <v>408.94000000000005</v>
      </c>
      <c r="CK190">
        <v>1243.3300000000004</v>
      </c>
      <c r="CL190">
        <v>2100.326</v>
      </c>
      <c r="CM190">
        <v>2865.8820000000005</v>
      </c>
      <c r="CN190">
        <f t="shared" si="50"/>
        <v>3640.3279999999995</v>
      </c>
      <c r="CO190" s="8">
        <v>2.0234341545031649</v>
      </c>
      <c r="CP190" s="8">
        <v>0.64469972102836426</v>
      </c>
      <c r="CQ190" s="8">
        <v>1.5549470899008813</v>
      </c>
      <c r="CR190" s="48">
        <v>31.021666666666672</v>
      </c>
      <c r="CS190" s="7">
        <v>30.766111111111108</v>
      </c>
      <c r="CT190" s="7">
        <v>31.818333333333328</v>
      </c>
      <c r="CU190" s="7">
        <v>-0.24497222222221282</v>
      </c>
      <c r="CV190" s="7">
        <v>-0.68598830409357703</v>
      </c>
      <c r="CW190" s="7">
        <v>0.27133333333332388</v>
      </c>
    </row>
    <row r="191" spans="1:101">
      <c r="A191" s="44">
        <v>41927</v>
      </c>
      <c r="B191" s="1">
        <f t="shared" si="44"/>
        <v>10</v>
      </c>
      <c r="C191" s="1">
        <f t="shared" si="45"/>
        <v>2014</v>
      </c>
      <c r="D191">
        <v>30.555</v>
      </c>
      <c r="E191">
        <v>30.515000000000001</v>
      </c>
      <c r="F191">
        <v>30.454999999999998</v>
      </c>
      <c r="G191">
        <v>30.574999999999999</v>
      </c>
      <c r="H191">
        <v>30.684999999999999</v>
      </c>
      <c r="I191">
        <v>30.7</v>
      </c>
      <c r="J191">
        <v>30.65</v>
      </c>
      <c r="K191">
        <v>30.54</v>
      </c>
      <c r="L191">
        <v>30.57</v>
      </c>
      <c r="M191">
        <v>30.44</v>
      </c>
      <c r="N191">
        <v>30.36</v>
      </c>
      <c r="O191">
        <v>30.315000000000001</v>
      </c>
      <c r="P191">
        <v>30.03</v>
      </c>
      <c r="Q191" s="7">
        <f t="shared" si="46"/>
        <v>30.58625</v>
      </c>
      <c r="R191" s="7">
        <f t="shared" si="43"/>
        <v>30.5685</v>
      </c>
      <c r="S191" s="7">
        <f t="shared" si="47"/>
        <v>30.57</v>
      </c>
      <c r="T191" s="7">
        <f t="shared" si="48"/>
        <v>30.576874999999998</v>
      </c>
      <c r="U191" s="7">
        <f t="shared" si="49"/>
        <v>30.491538461538461</v>
      </c>
      <c r="V191" s="7">
        <v>-0.85</v>
      </c>
      <c r="W191">
        <v>147.46943366094544</v>
      </c>
      <c r="X191" s="54">
        <v>6</v>
      </c>
      <c r="Y191">
        <v>38.932835856790753</v>
      </c>
      <c r="Z191">
        <v>14.599813446296533</v>
      </c>
      <c r="AA191">
        <v>7.8092025410423309</v>
      </c>
      <c r="AB191">
        <v>7.8092025410423318</v>
      </c>
      <c r="AC191">
        <v>5.7720192694660692</v>
      </c>
      <c r="AD191">
        <v>8.6014404799886552</v>
      </c>
      <c r="AE191">
        <v>11.770392235773947</v>
      </c>
      <c r="AF191">
        <v>12.109922781036659</v>
      </c>
      <c r="AG191">
        <v>12.788983871562079</v>
      </c>
      <c r="AH191">
        <v>13.015337568403886</v>
      </c>
      <c r="AI191">
        <v>7.9223793894632344</v>
      </c>
      <c r="AJ191">
        <v>4.1875433915734241</v>
      </c>
      <c r="AK191">
        <v>1.0185916357881302</v>
      </c>
      <c r="AL191">
        <v>0.79223793894632344</v>
      </c>
      <c r="AM191">
        <v>0.33953054526271004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f t="shared" si="59"/>
        <v>3.6871989392592832</v>
      </c>
      <c r="AV191">
        <f t="shared" si="60"/>
        <v>2.7472589556132521</v>
      </c>
      <c r="AW191">
        <f t="shared" si="56"/>
        <v>2.175796918375803</v>
      </c>
      <c r="AX191">
        <f t="shared" si="56"/>
        <v>2.175796918375803</v>
      </c>
      <c r="AY191">
        <f t="shared" si="56"/>
        <v>1.9127993097284575</v>
      </c>
      <c r="AZ191">
        <f t="shared" si="56"/>
        <v>2.2619131372162338</v>
      </c>
      <c r="BA191">
        <f t="shared" si="55"/>
        <v>2.5471293849818188</v>
      </c>
      <c r="BB191">
        <f t="shared" si="55"/>
        <v>2.5733694076771525</v>
      </c>
      <c r="BC191">
        <f t="shared" si="55"/>
        <v>2.6238700031991971</v>
      </c>
      <c r="BD191">
        <f t="shared" si="58"/>
        <v>2.6401522705488656</v>
      </c>
      <c r="BE191">
        <f t="shared" si="58"/>
        <v>2.1885626587187486</v>
      </c>
      <c r="BF191">
        <f t="shared" si="58"/>
        <v>1.6462602501624934</v>
      </c>
      <c r="BG191">
        <f t="shared" si="58"/>
        <v>0.70240005824331042</v>
      </c>
      <c r="BH191">
        <f t="shared" si="58"/>
        <v>0.58346508416833121</v>
      </c>
      <c r="BI191">
        <f t="shared" si="58"/>
        <v>0.2923192132234641</v>
      </c>
      <c r="BJ191">
        <f t="shared" si="58"/>
        <v>0</v>
      </c>
      <c r="BK191">
        <f t="shared" si="58"/>
        <v>0</v>
      </c>
      <c r="BL191">
        <f t="shared" si="58"/>
        <v>0</v>
      </c>
      <c r="BM191">
        <f t="shared" si="58"/>
        <v>0</v>
      </c>
      <c r="BN191">
        <f t="shared" si="58"/>
        <v>0</v>
      </c>
      <c r="BO191">
        <f t="shared" si="58"/>
        <v>0</v>
      </c>
      <c r="BP191">
        <f t="shared" si="58"/>
        <v>0</v>
      </c>
      <c r="BQ191">
        <f t="shared" si="54"/>
        <v>2.7701334717381196</v>
      </c>
      <c r="BR191">
        <v>4.4098968417276945</v>
      </c>
      <c r="BS191">
        <v>3.2629026757641442</v>
      </c>
      <c r="BT191">
        <v>1.033479662101547</v>
      </c>
      <c r="BU191">
        <v>4.6858726373807551</v>
      </c>
      <c r="BV191">
        <v>4.5567812460308907</v>
      </c>
      <c r="BW191">
        <v>25.885000000000002</v>
      </c>
      <c r="BX191">
        <v>291.33199999999999</v>
      </c>
      <c r="BY191" s="8">
        <v>6.483533333333332</v>
      </c>
      <c r="BZ191" s="8">
        <v>706.4</v>
      </c>
      <c r="CA191" s="8">
        <v>1258.5940000000001</v>
      </c>
      <c r="CB191" s="8">
        <v>1985.8200000000002</v>
      </c>
      <c r="CC191" s="8">
        <v>2575.6120000000001</v>
      </c>
      <c r="CD191" s="8">
        <v>5.4221767676767669</v>
      </c>
      <c r="CE191" s="8">
        <v>4.2201003612514034</v>
      </c>
      <c r="CF191" s="8">
        <v>4.0475726294051357</v>
      </c>
      <c r="CG191" s="8">
        <v>4.0991997610528204</v>
      </c>
      <c r="CH191" s="8">
        <v>167.38799999999998</v>
      </c>
      <c r="CI191" s="8">
        <f t="shared" si="57"/>
        <v>2583.2319999999995</v>
      </c>
      <c r="CJ191">
        <v>189.23000000000002</v>
      </c>
      <c r="CK191">
        <v>862.33</v>
      </c>
      <c r="CL191">
        <v>1873.5040000000001</v>
      </c>
      <c r="CM191">
        <v>2616.4539999999997</v>
      </c>
      <c r="CN191">
        <f t="shared" si="50"/>
        <v>3570.732</v>
      </c>
      <c r="CO191" s="8">
        <v>3.7609352146605013</v>
      </c>
      <c r="CP191" s="8">
        <v>2.0234341545031649</v>
      </c>
      <c r="CQ191" s="8">
        <v>0.64469972102836426</v>
      </c>
      <c r="CR191" s="48">
        <v>30.682222222222222</v>
      </c>
      <c r="CS191" s="7">
        <v>31.021666666666672</v>
      </c>
      <c r="CT191" s="7">
        <v>30.766111111111108</v>
      </c>
      <c r="CU191" s="7">
        <v>-0.76513888888888815</v>
      </c>
      <c r="CV191" s="7">
        <v>-0.24497222222221282</v>
      </c>
      <c r="CW191" s="7">
        <v>-0.68598830409357703</v>
      </c>
    </row>
    <row r="192" spans="1:101">
      <c r="A192" s="44">
        <v>41956</v>
      </c>
      <c r="B192" s="1">
        <f t="shared" si="44"/>
        <v>11</v>
      </c>
      <c r="C192" s="1">
        <f t="shared" si="45"/>
        <v>2014</v>
      </c>
      <c r="D192">
        <v>31.47</v>
      </c>
      <c r="E192">
        <v>31.33</v>
      </c>
      <c r="F192">
        <v>31.24</v>
      </c>
      <c r="G192">
        <v>31.234999999999999</v>
      </c>
      <c r="H192">
        <v>31.335000000000001</v>
      </c>
      <c r="I192">
        <v>31.344999999999999</v>
      </c>
      <c r="J192">
        <v>31.33</v>
      </c>
      <c r="K192">
        <v>31.23</v>
      </c>
      <c r="L192">
        <v>31.1</v>
      </c>
      <c r="M192">
        <v>30.975000000000001</v>
      </c>
      <c r="N192">
        <v>30.86</v>
      </c>
      <c r="O192">
        <v>30.77</v>
      </c>
      <c r="P192">
        <v>30.61</v>
      </c>
      <c r="Q192" s="7">
        <f t="shared" si="46"/>
        <v>31.268124999999998</v>
      </c>
      <c r="R192" s="7">
        <f t="shared" si="43"/>
        <v>31.258999999999997</v>
      </c>
      <c r="S192" s="7">
        <f t="shared" si="47"/>
        <v>31.235555555555557</v>
      </c>
      <c r="T192" s="7">
        <f t="shared" si="48"/>
        <v>31.223749999999999</v>
      </c>
      <c r="U192" s="7">
        <f t="shared" si="49"/>
        <v>31.14076923076923</v>
      </c>
      <c r="V192" s="7">
        <v>-0.31583333333333385</v>
      </c>
      <c r="W192">
        <v>93.031369508286389</v>
      </c>
      <c r="X192" s="54">
        <v>6</v>
      </c>
      <c r="Y192">
        <v>16.523819869451888</v>
      </c>
      <c r="Z192">
        <v>6.224726663149684</v>
      </c>
      <c r="AA192">
        <v>5.5456655726242641</v>
      </c>
      <c r="AB192">
        <v>3.2821286042061972</v>
      </c>
      <c r="AC192">
        <v>2.2635369684180668</v>
      </c>
      <c r="AD192">
        <v>4.1875433915734241</v>
      </c>
      <c r="AE192">
        <v>6.4510803599914901</v>
      </c>
      <c r="AF192">
        <v>9.0541478736722691</v>
      </c>
      <c r="AG192">
        <v>11.996745932615756</v>
      </c>
      <c r="AH192">
        <v>10.978154296827626</v>
      </c>
      <c r="AI192">
        <v>8.6014404799886552</v>
      </c>
      <c r="AJ192">
        <v>4.9797813305197476</v>
      </c>
      <c r="AK192">
        <v>2.2635369684180668</v>
      </c>
      <c r="AL192">
        <v>0.2263536968418067</v>
      </c>
      <c r="AM192">
        <v>0.33953054526271004</v>
      </c>
      <c r="AN192">
        <v>0.11317684842090335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f t="shared" si="59"/>
        <v>2.8635610908216642</v>
      </c>
      <c r="AV192">
        <f t="shared" si="60"/>
        <v>1.9775094011928351</v>
      </c>
      <c r="AW192">
        <f t="shared" si="56"/>
        <v>1.8788030859600191</v>
      </c>
      <c r="AX192">
        <f t="shared" si="56"/>
        <v>1.4544502233937888</v>
      </c>
      <c r="AY192">
        <f t="shared" si="56"/>
        <v>1.1828115668727222</v>
      </c>
      <c r="AZ192">
        <f t="shared" si="56"/>
        <v>1.6462602501624934</v>
      </c>
      <c r="BA192">
        <f t="shared" si="55"/>
        <v>2.008359036641802</v>
      </c>
      <c r="BB192">
        <f t="shared" si="55"/>
        <v>2.3079852731065502</v>
      </c>
      <c r="BC192">
        <f t="shared" si="55"/>
        <v>2.5646990132523291</v>
      </c>
      <c r="BD192">
        <f t="shared" si="55"/>
        <v>2.4830845154446943</v>
      </c>
      <c r="BE192">
        <f t="shared" si="55"/>
        <v>2.2619131372162338</v>
      </c>
      <c r="BF192">
        <f t="shared" si="55"/>
        <v>1.7883840004912408</v>
      </c>
      <c r="BG192">
        <f t="shared" si="55"/>
        <v>1.1828115668727222</v>
      </c>
      <c r="BH192">
        <f t="shared" si="55"/>
        <v>0.20404529251520054</v>
      </c>
      <c r="BI192">
        <f t="shared" si="58"/>
        <v>0.2923192132234641</v>
      </c>
      <c r="BJ192">
        <f t="shared" si="58"/>
        <v>0.10721795313111006</v>
      </c>
      <c r="BK192">
        <f t="shared" si="58"/>
        <v>0</v>
      </c>
      <c r="BL192">
        <f t="shared" si="58"/>
        <v>0</v>
      </c>
      <c r="BM192">
        <f t="shared" si="58"/>
        <v>0</v>
      </c>
      <c r="BN192">
        <f t="shared" si="58"/>
        <v>0</v>
      </c>
      <c r="BO192">
        <f t="shared" si="58"/>
        <v>0</v>
      </c>
      <c r="BP192">
        <f t="shared" si="58"/>
        <v>0</v>
      </c>
      <c r="BQ192">
        <f t="shared" si="54"/>
        <v>2.4851895779603437</v>
      </c>
      <c r="BR192">
        <v>3.9121345065366895</v>
      </c>
      <c r="BS192">
        <v>3.2410042202652662</v>
      </c>
      <c r="BT192">
        <v>1.2498704077178366</v>
      </c>
      <c r="BU192">
        <v>4.341575514626463</v>
      </c>
      <c r="BV192">
        <v>4.1106071017606087</v>
      </c>
      <c r="BW192">
        <v>26.433333333333337</v>
      </c>
      <c r="BX192">
        <v>71.372</v>
      </c>
      <c r="BY192" s="8">
        <v>3.0546551724137934</v>
      </c>
      <c r="BZ192" s="8">
        <v>533.89199999999994</v>
      </c>
      <c r="CA192" s="8">
        <v>1204.2360000000001</v>
      </c>
      <c r="CB192" s="8">
        <v>1816.664</v>
      </c>
      <c r="CC192" s="8">
        <v>2496.6079999999997</v>
      </c>
      <c r="CD192" s="8">
        <v>4.6286284918146992</v>
      </c>
      <c r="CE192" s="8">
        <v>4.3112772649870346</v>
      </c>
      <c r="CF192" s="8">
        <v>3.9427875218961188</v>
      </c>
      <c r="CG192" s="8">
        <v>3.9425000558183569</v>
      </c>
      <c r="CH192" s="8">
        <v>200.39200000000002</v>
      </c>
      <c r="CI192" s="8">
        <f t="shared" si="57"/>
        <v>2600.4879999999994</v>
      </c>
      <c r="CJ192">
        <v>148.59</v>
      </c>
      <c r="CK192">
        <v>746.76</v>
      </c>
      <c r="CL192">
        <v>1832.864</v>
      </c>
      <c r="CM192">
        <v>2567.1779999999999</v>
      </c>
      <c r="CN192">
        <f t="shared" si="50"/>
        <v>3386.3280000000004</v>
      </c>
      <c r="CO192" s="8">
        <v>3.6871989392592832</v>
      </c>
      <c r="CP192" s="8">
        <v>3.7609352146605013</v>
      </c>
      <c r="CQ192" s="8">
        <v>2.0234341545031649</v>
      </c>
      <c r="CR192" s="48">
        <v>30.57</v>
      </c>
      <c r="CS192" s="7">
        <v>30.682222222222222</v>
      </c>
      <c r="CT192" s="7">
        <v>31.021666666666672</v>
      </c>
      <c r="CU192" s="7">
        <v>-0.85</v>
      </c>
      <c r="CV192" s="7">
        <v>-0.76513888888888815</v>
      </c>
      <c r="CW192" s="7">
        <v>-0.24497222222221282</v>
      </c>
    </row>
    <row r="193" spans="1:101">
      <c r="A193" s="44">
        <v>41988</v>
      </c>
      <c r="B193" s="1">
        <f t="shared" si="44"/>
        <v>12</v>
      </c>
      <c r="C193" s="1">
        <f t="shared" si="45"/>
        <v>2014</v>
      </c>
      <c r="D193">
        <v>30.635000000000002</v>
      </c>
      <c r="E193">
        <v>30.765000000000001</v>
      </c>
      <c r="F193">
        <v>30.795000000000002</v>
      </c>
      <c r="G193">
        <v>30.805</v>
      </c>
      <c r="H193">
        <v>30.89</v>
      </c>
      <c r="I193">
        <v>31.195</v>
      </c>
      <c r="J193">
        <v>31.18</v>
      </c>
      <c r="K193">
        <v>31.184999999999999</v>
      </c>
      <c r="L193">
        <v>31.085000000000001</v>
      </c>
      <c r="M193">
        <v>30.975000000000001</v>
      </c>
      <c r="N193">
        <v>30.885000000000002</v>
      </c>
      <c r="O193">
        <v>30.774999999999999</v>
      </c>
      <c r="P193">
        <v>30.65</v>
      </c>
      <c r="Q193" s="7">
        <f t="shared" si="46"/>
        <v>30.987500000000004</v>
      </c>
      <c r="R193" s="7">
        <f t="shared" si="43"/>
        <v>30.951000000000001</v>
      </c>
      <c r="S193" s="7">
        <f t="shared" si="47"/>
        <v>30.986111111111118</v>
      </c>
      <c r="T193" s="7">
        <f t="shared" si="48"/>
        <v>31.013750000000002</v>
      </c>
      <c r="U193" s="7">
        <f t="shared" si="49"/>
        <v>30.909230769230764</v>
      </c>
      <c r="V193" s="7">
        <v>-0.28265909090908536</v>
      </c>
      <c r="W193">
        <v>102.99093218070635</v>
      </c>
      <c r="X193" s="54">
        <v>6</v>
      </c>
      <c r="Y193">
        <v>13.241691265245692</v>
      </c>
      <c r="Z193">
        <v>12.109922781036659</v>
      </c>
      <c r="AA193">
        <v>8.3750867831468465</v>
      </c>
      <c r="AB193">
        <v>4.4138970884152311</v>
      </c>
      <c r="AC193">
        <v>3.5084823010480042</v>
      </c>
      <c r="AD193">
        <v>5.6588424210451684</v>
      </c>
      <c r="AE193">
        <v>6.2247266631496831</v>
      </c>
      <c r="AF193">
        <v>10.072739509460398</v>
      </c>
      <c r="AG193">
        <v>13.468044962087498</v>
      </c>
      <c r="AH193">
        <v>9.1673247220931717</v>
      </c>
      <c r="AI193">
        <v>9.2805015705140743</v>
      </c>
      <c r="AJ193">
        <v>4.4138970884152311</v>
      </c>
      <c r="AK193">
        <v>2.6030675136807773</v>
      </c>
      <c r="AL193">
        <v>0.33953054526271004</v>
      </c>
      <c r="AM193">
        <v>0.11317684842090335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f t="shared" si="59"/>
        <v>2.6561736675581988</v>
      </c>
      <c r="AV193">
        <f t="shared" si="60"/>
        <v>2.5733694076771525</v>
      </c>
      <c r="AW193">
        <f t="shared" si="56"/>
        <v>2.2380558286826271</v>
      </c>
      <c r="AX193">
        <f t="shared" si="56"/>
        <v>1.6889691825916524</v>
      </c>
      <c r="AY193">
        <f t="shared" si="56"/>
        <v>1.5059605782648586</v>
      </c>
      <c r="AZ193">
        <f t="shared" si="56"/>
        <v>1.895945658791597</v>
      </c>
      <c r="BA193">
        <f t="shared" si="55"/>
        <v>1.9775094011928351</v>
      </c>
      <c r="BB193">
        <f t="shared" si="55"/>
        <v>2.4044861876004968</v>
      </c>
      <c r="BC193">
        <f t="shared" si="55"/>
        <v>2.6719424217769978</v>
      </c>
      <c r="BD193">
        <f t="shared" si="55"/>
        <v>2.3191791196138323</v>
      </c>
      <c r="BE193">
        <f t="shared" si="55"/>
        <v>2.3302490497428199</v>
      </c>
      <c r="BF193">
        <f t="shared" si="55"/>
        <v>1.6889691825916524</v>
      </c>
      <c r="BG193">
        <f t="shared" si="55"/>
        <v>1.2817855697754603</v>
      </c>
      <c r="BH193">
        <f t="shared" si="55"/>
        <v>0.2923192132234641</v>
      </c>
      <c r="BI193">
        <f t="shared" si="58"/>
        <v>0.10721795313111006</v>
      </c>
      <c r="BJ193">
        <f t="shared" si="58"/>
        <v>0</v>
      </c>
      <c r="BK193">
        <f t="shared" si="58"/>
        <v>0</v>
      </c>
      <c r="BL193">
        <f t="shared" si="58"/>
        <v>0</v>
      </c>
      <c r="BM193">
        <f t="shared" si="58"/>
        <v>0</v>
      </c>
      <c r="BN193">
        <f t="shared" si="58"/>
        <v>0</v>
      </c>
      <c r="BO193">
        <f t="shared" si="58"/>
        <v>0</v>
      </c>
      <c r="BP193">
        <f t="shared" si="58"/>
        <v>0</v>
      </c>
      <c r="BQ193">
        <f t="shared" si="54"/>
        <v>2.6070117631708354</v>
      </c>
      <c r="BR193">
        <v>4.1717953369591116</v>
      </c>
      <c r="BS193">
        <v>3.1722756429391135</v>
      </c>
      <c r="BT193">
        <v>1.3718399118205689</v>
      </c>
      <c r="BU193">
        <v>4.5030990699196192</v>
      </c>
      <c r="BV193">
        <v>4.3040524881447624</v>
      </c>
      <c r="BW193">
        <v>26.727777777777778</v>
      </c>
      <c r="BX193">
        <v>322.81599999999997</v>
      </c>
      <c r="BY193" s="8">
        <v>2.8148125000000004</v>
      </c>
      <c r="BZ193" s="8">
        <v>685.52</v>
      </c>
      <c r="CA193" s="8">
        <v>1353.8219999999999</v>
      </c>
      <c r="CB193" s="8">
        <v>2000.5239999999999</v>
      </c>
      <c r="CC193" s="8">
        <v>2727.2239999999997</v>
      </c>
      <c r="CD193" s="8">
        <v>4.1176670019157084</v>
      </c>
      <c r="CE193" s="8">
        <v>4.4251966322709846</v>
      </c>
      <c r="CF193" s="8">
        <v>3.9230008155469127</v>
      </c>
      <c r="CG193" s="8">
        <v>3.8952738298251472</v>
      </c>
      <c r="CH193" s="8">
        <v>375.62800000000004</v>
      </c>
      <c r="CI193" s="8">
        <f t="shared" si="57"/>
        <v>2804.6659999999997</v>
      </c>
      <c r="CJ193">
        <v>333.75599999999997</v>
      </c>
      <c r="CK193">
        <v>671.57600000000002</v>
      </c>
      <c r="CL193">
        <v>1914.9060000000004</v>
      </c>
      <c r="CM193">
        <v>2771.902</v>
      </c>
      <c r="CN193">
        <f t="shared" si="50"/>
        <v>3537.4580000000001</v>
      </c>
      <c r="CO193" s="8">
        <v>2.8635610908216642</v>
      </c>
      <c r="CP193" s="8">
        <v>3.6871989392592832</v>
      </c>
      <c r="CQ193" s="8">
        <v>3.7609352146605013</v>
      </c>
      <c r="CR193" s="48">
        <v>31.235555555555557</v>
      </c>
      <c r="CS193" s="7">
        <v>30.57</v>
      </c>
      <c r="CT193" s="7">
        <v>30.682222222222222</v>
      </c>
      <c r="CU193" s="7">
        <v>-0.31583333333333385</v>
      </c>
      <c r="CV193" s="7">
        <v>-0.85</v>
      </c>
      <c r="CW193" s="7">
        <v>-0.76513888888888815</v>
      </c>
    </row>
    <row r="194" spans="1:101">
      <c r="A194" s="44">
        <v>42017</v>
      </c>
      <c r="B194" s="1">
        <f t="shared" si="44"/>
        <v>1</v>
      </c>
      <c r="C194" s="1">
        <f t="shared" si="45"/>
        <v>2015</v>
      </c>
      <c r="D194">
        <v>29.725000000000001</v>
      </c>
      <c r="E194">
        <v>29.83</v>
      </c>
      <c r="F194">
        <v>29.925000000000001</v>
      </c>
      <c r="G194">
        <v>30.03</v>
      </c>
      <c r="H194">
        <v>30.265000000000001</v>
      </c>
      <c r="I194">
        <v>30.46</v>
      </c>
      <c r="J194">
        <v>30.715</v>
      </c>
      <c r="K194">
        <v>30.73</v>
      </c>
      <c r="L194">
        <v>30.725000000000001</v>
      </c>
      <c r="M194">
        <v>30.74</v>
      </c>
      <c r="N194">
        <v>30.704999999999998</v>
      </c>
      <c r="O194">
        <v>30.655000000000001</v>
      </c>
      <c r="P194">
        <v>30.445</v>
      </c>
      <c r="Q194" s="7">
        <f t="shared" si="46"/>
        <v>30.334999999999997</v>
      </c>
      <c r="R194" s="7">
        <f t="shared" si="43"/>
        <v>30.314500000000002</v>
      </c>
      <c r="S194" s="7">
        <f t="shared" si="47"/>
        <v>30.379999999999995</v>
      </c>
      <c r="T194" s="7">
        <f t="shared" si="48"/>
        <v>30.44875</v>
      </c>
      <c r="U194" s="7">
        <f t="shared" si="49"/>
        <v>30.380769230769229</v>
      </c>
      <c r="V194" s="7">
        <v>-0.42226310726310956</v>
      </c>
      <c r="W194">
        <v>82.84545313876599</v>
      </c>
      <c r="X194" s="54">
        <v>6</v>
      </c>
      <c r="Y194">
        <v>13.468044962087498</v>
      </c>
      <c r="Z194">
        <v>5.2061350273615536</v>
      </c>
      <c r="AA194">
        <v>4.7534276336779406</v>
      </c>
      <c r="AB194">
        <v>2.0371832715762603</v>
      </c>
      <c r="AC194">
        <v>2.2635369684180668</v>
      </c>
      <c r="AD194">
        <v>3.0557749073643903</v>
      </c>
      <c r="AE194">
        <v>5.4324887242033615</v>
      </c>
      <c r="AF194">
        <v>8.6014404799886535</v>
      </c>
      <c r="AG194">
        <v>10.751800599985817</v>
      </c>
      <c r="AH194">
        <v>11.996745932615756</v>
      </c>
      <c r="AI194">
        <v>8.1487330863050413</v>
      </c>
      <c r="AJ194">
        <v>4.0743665431525207</v>
      </c>
      <c r="AK194">
        <v>1.8108295747344536</v>
      </c>
      <c r="AL194">
        <v>0.90541478736722669</v>
      </c>
      <c r="AM194">
        <v>0.2263536968418067</v>
      </c>
      <c r="AN194">
        <v>0.11317684842090335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f t="shared" si="59"/>
        <v>2.6719424217769978</v>
      </c>
      <c r="AV194">
        <f t="shared" si="60"/>
        <v>1.825538323340504</v>
      </c>
      <c r="AW194">
        <f t="shared" si="56"/>
        <v>1.7497957874110073</v>
      </c>
      <c r="AX194">
        <f t="shared" si="56"/>
        <v>1.1109305304977921</v>
      </c>
      <c r="AY194">
        <f t="shared" si="56"/>
        <v>1.1828115668727222</v>
      </c>
      <c r="AZ194">
        <f t="shared" si="56"/>
        <v>1.400141768536975</v>
      </c>
      <c r="BA194">
        <f t="shared" si="55"/>
        <v>1.8613615122306575</v>
      </c>
      <c r="BB194">
        <f t="shared" si="55"/>
        <v>2.2619131372162338</v>
      </c>
      <c r="BC194">
        <f t="shared" si="55"/>
        <v>2.4640064714017118</v>
      </c>
      <c r="BD194">
        <f t="shared" si="55"/>
        <v>2.5646990132523291</v>
      </c>
      <c r="BE194">
        <f t="shared" si="55"/>
        <v>2.2136154091877778</v>
      </c>
      <c r="BF194">
        <f t="shared" si="55"/>
        <v>1.6242016980540539</v>
      </c>
      <c r="BG194">
        <f t="shared" si="55"/>
        <v>1.033479662101547</v>
      </c>
      <c r="BH194">
        <f t="shared" si="55"/>
        <v>0.64469972102836415</v>
      </c>
      <c r="BI194">
        <f t="shared" si="58"/>
        <v>0.20404529251520054</v>
      </c>
      <c r="BJ194">
        <f t="shared" si="58"/>
        <v>0.10721795313111006</v>
      </c>
      <c r="BK194">
        <f t="shared" si="58"/>
        <v>0</v>
      </c>
      <c r="BL194">
        <f t="shared" si="58"/>
        <v>0</v>
      </c>
      <c r="BM194">
        <f t="shared" si="58"/>
        <v>0</v>
      </c>
      <c r="BN194">
        <f t="shared" si="58"/>
        <v>0</v>
      </c>
      <c r="BO194">
        <f t="shared" si="58"/>
        <v>0</v>
      </c>
      <c r="BP194">
        <f t="shared" si="58"/>
        <v>0</v>
      </c>
      <c r="BQ194">
        <f t="shared" si="54"/>
        <v>2.3925318606957555</v>
      </c>
      <c r="BR194">
        <v>3.7635644721794383</v>
      </c>
      <c r="BS194">
        <v>3.2276312068888928</v>
      </c>
      <c r="BT194">
        <v>1.3127135782356272</v>
      </c>
      <c r="BU194">
        <v>4.2360244142232988</v>
      </c>
      <c r="BV194">
        <v>4.0091231013798678</v>
      </c>
      <c r="BW194">
        <v>26.589444444444453</v>
      </c>
      <c r="BX194">
        <v>316.44600000000008</v>
      </c>
      <c r="BY194" s="8">
        <v>3.9405172413793106</v>
      </c>
      <c r="BZ194" s="8">
        <v>710.63400000000001</v>
      </c>
      <c r="CA194" s="8">
        <v>1417.0340000000001</v>
      </c>
      <c r="CB194" s="8">
        <v>1969.2280000000003</v>
      </c>
      <c r="CC194" s="8">
        <v>2696.4539999999997</v>
      </c>
      <c r="CD194" s="8">
        <v>3.2699949712643686</v>
      </c>
      <c r="CE194" s="8">
        <v>4.3460858694705671</v>
      </c>
      <c r="CF194" s="8">
        <v>3.9033985645890579</v>
      </c>
      <c r="CG194" s="8">
        <v>3.8531782148699443</v>
      </c>
      <c r="CH194" s="8">
        <v>134.36199999999999</v>
      </c>
      <c r="CI194" s="8">
        <f t="shared" si="57"/>
        <v>2574.5439999999999</v>
      </c>
      <c r="CJ194">
        <v>164.59199999999998</v>
      </c>
      <c r="CK194">
        <v>646.93799999999999</v>
      </c>
      <c r="CL194">
        <v>1509.268</v>
      </c>
      <c r="CM194">
        <v>2520.442</v>
      </c>
      <c r="CN194">
        <f t="shared" si="50"/>
        <v>3263.3920000000003</v>
      </c>
      <c r="CO194" s="8">
        <v>2.6561736675581988</v>
      </c>
      <c r="CP194" s="8">
        <v>2.8635610908216642</v>
      </c>
      <c r="CQ194" s="8">
        <v>3.6871989392592832</v>
      </c>
      <c r="CR194" s="48">
        <v>30.986111111111118</v>
      </c>
      <c r="CS194" s="7">
        <v>31.235555555555557</v>
      </c>
      <c r="CT194" s="7">
        <v>30.57</v>
      </c>
      <c r="CU194" s="7">
        <v>-0.28265909090908536</v>
      </c>
      <c r="CV194" s="7">
        <v>-0.31583333333333385</v>
      </c>
      <c r="CW194" s="7">
        <v>-0.85</v>
      </c>
    </row>
    <row r="195" spans="1:101">
      <c r="A195" s="44">
        <v>42051</v>
      </c>
      <c r="B195" s="1">
        <f t="shared" si="44"/>
        <v>2</v>
      </c>
      <c r="C195" s="1">
        <f t="shared" si="45"/>
        <v>2015</v>
      </c>
      <c r="D195">
        <v>29.625</v>
      </c>
      <c r="E195">
        <v>29.684999999999999</v>
      </c>
      <c r="F195">
        <v>29.8</v>
      </c>
      <c r="G195">
        <v>29.86</v>
      </c>
      <c r="H195">
        <v>29.87</v>
      </c>
      <c r="I195">
        <v>29.91</v>
      </c>
      <c r="J195">
        <v>29.934999999999999</v>
      </c>
      <c r="K195">
        <v>29.954999999999998</v>
      </c>
      <c r="L195">
        <v>30.114999999999998</v>
      </c>
      <c r="M195">
        <v>30.15</v>
      </c>
      <c r="N195">
        <v>30.135000000000002</v>
      </c>
      <c r="O195">
        <v>30.085000000000001</v>
      </c>
      <c r="P195">
        <v>30.06</v>
      </c>
      <c r="Q195" s="7">
        <f t="shared" si="46"/>
        <v>29.891249999999999</v>
      </c>
      <c r="R195" s="7">
        <f t="shared" si="43"/>
        <v>29.890499999999996</v>
      </c>
      <c r="S195" s="7">
        <f t="shared" si="47"/>
        <v>29.919999999999998</v>
      </c>
      <c r="T195" s="7">
        <f t="shared" si="48"/>
        <v>29.949375</v>
      </c>
      <c r="U195" s="7">
        <f t="shared" si="49"/>
        <v>29.937307692307687</v>
      </c>
      <c r="V195" s="7">
        <v>-0.6613030303030385</v>
      </c>
      <c r="W195">
        <v>103.44363957490725</v>
      </c>
      <c r="X195" s="54">
        <v>6</v>
      </c>
      <c r="Y195">
        <v>14.147106052612919</v>
      </c>
      <c r="Z195">
        <v>5.6588424210451667</v>
      </c>
      <c r="AA195">
        <v>10.525446903144012</v>
      </c>
      <c r="AB195">
        <v>4.7534276336779406</v>
      </c>
      <c r="AC195">
        <v>3.7348359978898102</v>
      </c>
      <c r="AD195">
        <v>3.0557749073643903</v>
      </c>
      <c r="AE195">
        <v>7.130141450516911</v>
      </c>
      <c r="AF195">
        <v>10.751800599985817</v>
      </c>
      <c r="AG195">
        <v>15.957935627347375</v>
      </c>
      <c r="AH195">
        <v>13.015337568403886</v>
      </c>
      <c r="AI195">
        <v>8.035556237884137</v>
      </c>
      <c r="AJ195">
        <v>4.4138970884152302</v>
      </c>
      <c r="AK195">
        <v>1.6976527263135504</v>
      </c>
      <c r="AL195">
        <v>0.4527073936836134</v>
      </c>
      <c r="AM195">
        <v>0.11317684842090335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f t="shared" si="59"/>
        <v>2.7178094940792947</v>
      </c>
      <c r="AV195">
        <f t="shared" si="60"/>
        <v>1.8959456587915966</v>
      </c>
      <c r="AW195">
        <f t="shared" si="56"/>
        <v>2.4445573649763772</v>
      </c>
      <c r="AX195">
        <f t="shared" si="56"/>
        <v>1.7497957874110073</v>
      </c>
      <c r="AY195">
        <f t="shared" si="56"/>
        <v>1.554947089900881</v>
      </c>
      <c r="AZ195">
        <f t="shared" si="56"/>
        <v>1.400141768536975</v>
      </c>
      <c r="BA195">
        <f t="shared" si="55"/>
        <v>2.0955783219959314</v>
      </c>
      <c r="BB195">
        <f t="shared" si="55"/>
        <v>2.4640064714017118</v>
      </c>
      <c r="BC195">
        <f t="shared" si="55"/>
        <v>2.8307359028696162</v>
      </c>
      <c r="BD195">
        <f t="shared" si="55"/>
        <v>2.6401522705488656</v>
      </c>
      <c r="BE195">
        <f t="shared" si="55"/>
        <v>2.2011674869398759</v>
      </c>
      <c r="BF195">
        <f t="shared" si="55"/>
        <v>1.6889691825916522</v>
      </c>
      <c r="BG195">
        <f t="shared" si="55"/>
        <v>0.99238203427256433</v>
      </c>
      <c r="BH195">
        <f t="shared" si="55"/>
        <v>0.37342898349868192</v>
      </c>
      <c r="BI195">
        <f t="shared" si="58"/>
        <v>0.10721795313111006</v>
      </c>
      <c r="BJ195">
        <f t="shared" si="58"/>
        <v>0</v>
      </c>
      <c r="BK195">
        <f t="shared" si="58"/>
        <v>0</v>
      </c>
      <c r="BL195">
        <f t="shared" si="58"/>
        <v>0</v>
      </c>
      <c r="BM195">
        <f t="shared" si="58"/>
        <v>0</v>
      </c>
      <c r="BN195">
        <f t="shared" si="58"/>
        <v>0</v>
      </c>
      <c r="BO195">
        <f t="shared" si="58"/>
        <v>0</v>
      </c>
      <c r="BP195">
        <f t="shared" si="58"/>
        <v>0</v>
      </c>
      <c r="BQ195">
        <f t="shared" si="54"/>
        <v>2.5465658079495666</v>
      </c>
      <c r="BR195">
        <v>4.136257250375289</v>
      </c>
      <c r="BS195">
        <v>3.2758152040772721</v>
      </c>
      <c r="BT195">
        <v>1.1475167701116966</v>
      </c>
      <c r="BU195">
        <v>4.4968123958986217</v>
      </c>
      <c r="BV195">
        <v>4.3252385757505216</v>
      </c>
      <c r="BW195">
        <v>27.224444444444444</v>
      </c>
      <c r="BX195">
        <v>142.49199999999999</v>
      </c>
      <c r="BY195" s="8">
        <v>3.2546176470588235</v>
      </c>
      <c r="BZ195" s="8">
        <v>781.75400000000002</v>
      </c>
      <c r="CA195" s="8">
        <v>1315.646</v>
      </c>
      <c r="CB195" s="8">
        <v>1985.9900000000002</v>
      </c>
      <c r="CC195" s="8">
        <v>2598.4180000000001</v>
      </c>
      <c r="CD195" s="8">
        <v>3.3366491294793783</v>
      </c>
      <c r="CE195" s="8">
        <v>3.9826388106470385</v>
      </c>
      <c r="CF195" s="8">
        <v>3.9864012198178154</v>
      </c>
      <c r="CG195" s="8">
        <v>3.7912529237919337</v>
      </c>
      <c r="CH195" s="8">
        <v>164.58999999999997</v>
      </c>
      <c r="CI195" s="8">
        <f t="shared" si="57"/>
        <v>2554.7200000000003</v>
      </c>
      <c r="CJ195">
        <v>179.57799999999997</v>
      </c>
      <c r="CK195">
        <v>677.92599999999993</v>
      </c>
      <c r="CL195">
        <v>1424.6860000000001</v>
      </c>
      <c r="CM195">
        <v>2510.79</v>
      </c>
      <c r="CN195">
        <f t="shared" si="50"/>
        <v>3245.1040000000003</v>
      </c>
      <c r="CO195" s="8">
        <v>2.6719424217769978</v>
      </c>
      <c r="CP195" s="8">
        <v>2.6561736675581988</v>
      </c>
      <c r="CQ195" s="8">
        <v>2.8635610908216642</v>
      </c>
      <c r="CR195" s="48">
        <v>30.379999999999995</v>
      </c>
      <c r="CS195" s="7">
        <v>30.986111111111118</v>
      </c>
      <c r="CT195" s="7">
        <v>31.235555555555557</v>
      </c>
      <c r="CU195" s="7">
        <v>-0.42226310726310956</v>
      </c>
      <c r="CV195" s="7">
        <v>-0.28265909090908536</v>
      </c>
      <c r="CW195" s="7">
        <v>-0.31583333333333385</v>
      </c>
    </row>
    <row r="196" spans="1:101">
      <c r="A196" s="44">
        <v>42074</v>
      </c>
      <c r="B196" s="1">
        <f t="shared" si="44"/>
        <v>3</v>
      </c>
      <c r="C196" s="1">
        <f t="shared" si="45"/>
        <v>2015</v>
      </c>
      <c r="D196">
        <v>29.895</v>
      </c>
      <c r="E196">
        <v>29.864999999999998</v>
      </c>
      <c r="F196">
        <v>29.82</v>
      </c>
      <c r="G196">
        <v>29.76</v>
      </c>
      <c r="H196">
        <v>29.734999999999999</v>
      </c>
      <c r="I196">
        <v>29.725000000000001</v>
      </c>
      <c r="J196">
        <v>29.715</v>
      </c>
      <c r="K196">
        <v>29.79</v>
      </c>
      <c r="L196">
        <v>29.885000000000002</v>
      </c>
      <c r="M196">
        <v>29.835000000000001</v>
      </c>
      <c r="N196">
        <v>29.745000000000001</v>
      </c>
      <c r="O196">
        <v>29.675000000000001</v>
      </c>
      <c r="P196">
        <v>29.635000000000002</v>
      </c>
      <c r="Q196" s="7">
        <f t="shared" si="46"/>
        <v>29.786874999999998</v>
      </c>
      <c r="R196" s="7">
        <f t="shared" si="43"/>
        <v>29.802499999999998</v>
      </c>
      <c r="S196" s="7">
        <f t="shared" si="47"/>
        <v>29.792222222222222</v>
      </c>
      <c r="T196" s="7">
        <f t="shared" si="48"/>
        <v>29.783124999999998</v>
      </c>
      <c r="U196" s="7">
        <f t="shared" si="49"/>
        <v>29.775384615384613</v>
      </c>
      <c r="V196" s="7">
        <v>-0.93847222222222371</v>
      </c>
      <c r="W196">
        <v>107.40482927416519</v>
      </c>
      <c r="X196" s="54">
        <v>6</v>
      </c>
      <c r="Y196">
        <v>16.863350414714599</v>
      </c>
      <c r="Z196">
        <v>5.5456655726242632</v>
      </c>
      <c r="AA196">
        <v>7.80920254104233</v>
      </c>
      <c r="AB196">
        <v>4.1875433915734241</v>
      </c>
      <c r="AC196">
        <v>3.8480128463107137</v>
      </c>
      <c r="AD196">
        <v>4.7534276336779406</v>
      </c>
      <c r="AE196">
        <v>7.9223793894632335</v>
      </c>
      <c r="AF196">
        <v>12.223099629457561</v>
      </c>
      <c r="AG196">
        <v>13.694398658929305</v>
      </c>
      <c r="AH196">
        <v>15.278874536821952</v>
      </c>
      <c r="AI196">
        <v>8.4882636315677509</v>
      </c>
      <c r="AJ196">
        <v>4.640250785257038</v>
      </c>
      <c r="AK196">
        <v>1.2449453326299369</v>
      </c>
      <c r="AL196">
        <v>0.56588424210451671</v>
      </c>
      <c r="AM196">
        <v>0.33953054526271004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f t="shared" si="59"/>
        <v>2.8827511510640513</v>
      </c>
      <c r="AV196">
        <f t="shared" si="60"/>
        <v>1.8788030859600189</v>
      </c>
      <c r="AW196">
        <f t="shared" si="56"/>
        <v>2.1757969183758026</v>
      </c>
      <c r="AX196">
        <f t="shared" si="56"/>
        <v>1.6462602501624934</v>
      </c>
      <c r="AY196">
        <f t="shared" si="56"/>
        <v>1.578568898580069</v>
      </c>
      <c r="AZ196">
        <f t="shared" si="56"/>
        <v>1.7497957874110073</v>
      </c>
      <c r="BA196">
        <f t="shared" si="55"/>
        <v>2.1885626587187486</v>
      </c>
      <c r="BB196">
        <f t="shared" si="55"/>
        <v>2.581965272104084</v>
      </c>
      <c r="BC196">
        <f t="shared" si="55"/>
        <v>2.6874663775588759</v>
      </c>
      <c r="BD196">
        <f t="shared" si="55"/>
        <v>2.7898682265398489</v>
      </c>
      <c r="BE196">
        <f t="shared" si="55"/>
        <v>2.2500556276585328</v>
      </c>
      <c r="BF196">
        <f t="shared" si="55"/>
        <v>1.7299285299925138</v>
      </c>
      <c r="BG196">
        <f t="shared" si="55"/>
        <v>0.8086811701761023</v>
      </c>
      <c r="BH196">
        <f t="shared" si="55"/>
        <v>0.44845067536294375</v>
      </c>
      <c r="BI196">
        <f t="shared" si="58"/>
        <v>0.2923192132234641</v>
      </c>
      <c r="BJ196">
        <f t="shared" si="58"/>
        <v>0</v>
      </c>
      <c r="BK196">
        <f t="shared" si="58"/>
        <v>0</v>
      </c>
      <c r="BL196">
        <f t="shared" si="58"/>
        <v>0</v>
      </c>
      <c r="BM196">
        <f t="shared" si="58"/>
        <v>0</v>
      </c>
      <c r="BN196">
        <f t="shared" si="58"/>
        <v>0</v>
      </c>
      <c r="BO196">
        <f t="shared" si="58"/>
        <v>0</v>
      </c>
      <c r="BP196">
        <f t="shared" si="58"/>
        <v>0</v>
      </c>
      <c r="BQ196">
        <f t="shared" si="54"/>
        <v>2.5581552598803894</v>
      </c>
      <c r="BR196">
        <v>4.1106071017606078</v>
      </c>
      <c r="BS196">
        <v>3.3812459677217812</v>
      </c>
      <c r="BT196">
        <v>1.033479662101547</v>
      </c>
      <c r="BU196">
        <v>4.5068521906814816</v>
      </c>
      <c r="BV196">
        <v>4.334182702809124</v>
      </c>
      <c r="BW196">
        <v>27.496666666666663</v>
      </c>
      <c r="BX196">
        <v>153.92400000000001</v>
      </c>
      <c r="BY196" s="8">
        <v>3.4685652173913044</v>
      </c>
      <c r="BZ196" s="8">
        <v>612.86200000000008</v>
      </c>
      <c r="CA196" s="8">
        <v>1298.3820000000001</v>
      </c>
      <c r="CB196" s="8">
        <v>1966.684</v>
      </c>
      <c r="CC196" s="8">
        <v>2613.386</v>
      </c>
      <c r="CD196" s="8">
        <v>3.5545667019431462</v>
      </c>
      <c r="CE196" s="8">
        <v>3.8361168519294271</v>
      </c>
      <c r="CF196" s="8">
        <v>4.1349866554950374</v>
      </c>
      <c r="CG196" s="8">
        <v>3.830892287145971</v>
      </c>
      <c r="CH196" s="8">
        <v>126.74200000000002</v>
      </c>
      <c r="CI196" s="8">
        <f t="shared" si="57"/>
        <v>2565.1260000000002</v>
      </c>
      <c r="CJ196">
        <v>129.79400000000001</v>
      </c>
      <c r="CK196">
        <v>473.964</v>
      </c>
      <c r="CL196">
        <v>1145.54</v>
      </c>
      <c r="CM196">
        <v>2388.8700000000008</v>
      </c>
      <c r="CN196">
        <f t="shared" si="50"/>
        <v>3245.866</v>
      </c>
      <c r="CO196" s="8">
        <v>2.7178094940792947</v>
      </c>
      <c r="CP196" s="8">
        <v>2.6719424217769978</v>
      </c>
      <c r="CQ196" s="8">
        <v>2.6561736675581988</v>
      </c>
      <c r="CR196" s="48">
        <v>29.919999999999998</v>
      </c>
      <c r="CS196" s="7">
        <v>30.379999999999995</v>
      </c>
      <c r="CT196" s="7">
        <v>30.986111111111118</v>
      </c>
      <c r="CU196" s="7">
        <v>-0.6613030303030385</v>
      </c>
      <c r="CV196" s="7">
        <v>-0.42226310726310956</v>
      </c>
      <c r="CW196" s="7">
        <v>-0.28265909090908536</v>
      </c>
    </row>
    <row r="197" spans="1:101">
      <c r="A197" s="44">
        <v>42109</v>
      </c>
      <c r="B197" s="1">
        <f t="shared" si="44"/>
        <v>4</v>
      </c>
      <c r="C197" s="1">
        <f t="shared" si="45"/>
        <v>2015</v>
      </c>
      <c r="D197">
        <v>31.23</v>
      </c>
      <c r="E197">
        <v>31.295000000000002</v>
      </c>
      <c r="F197">
        <v>31.24</v>
      </c>
      <c r="G197">
        <v>31.245000000000001</v>
      </c>
      <c r="H197">
        <v>31.29</v>
      </c>
      <c r="I197">
        <v>31.23</v>
      </c>
      <c r="J197">
        <v>31.175000000000001</v>
      </c>
      <c r="K197">
        <v>31.085000000000001</v>
      </c>
      <c r="L197">
        <v>30.995000000000001</v>
      </c>
      <c r="M197">
        <v>30.82</v>
      </c>
      <c r="N197">
        <v>30.7</v>
      </c>
      <c r="O197">
        <v>30.6</v>
      </c>
      <c r="P197">
        <v>30.504999999999999</v>
      </c>
      <c r="Q197" s="7">
        <f t="shared" si="46"/>
        <v>31.194375000000001</v>
      </c>
      <c r="R197" s="7">
        <f t="shared" si="43"/>
        <v>31.160500000000003</v>
      </c>
      <c r="S197" s="7">
        <f t="shared" si="47"/>
        <v>31.152777777777779</v>
      </c>
      <c r="T197" s="7">
        <f t="shared" si="48"/>
        <v>31.135000000000002</v>
      </c>
      <c r="U197" s="7">
        <f t="shared" si="49"/>
        <v>31.031538461538464</v>
      </c>
      <c r="V197" s="7">
        <v>-5.5247222222224224E-2</v>
      </c>
      <c r="W197">
        <v>98.011150844496385</v>
      </c>
      <c r="X197" s="54">
        <v>6</v>
      </c>
      <c r="Y197">
        <v>23.653961319968801</v>
      </c>
      <c r="Z197">
        <v>1.9240064231553569</v>
      </c>
      <c r="AA197">
        <v>1.2449453326299369</v>
      </c>
      <c r="AB197">
        <v>3.5084823010480042</v>
      </c>
      <c r="AC197">
        <v>6.1115498147287806</v>
      </c>
      <c r="AD197">
        <v>5.3193118757824571</v>
      </c>
      <c r="AE197">
        <v>6.1115498147287814</v>
      </c>
      <c r="AF197">
        <v>8.3750867831468483</v>
      </c>
      <c r="AG197">
        <v>11.204507993669434</v>
      </c>
      <c r="AH197">
        <v>12.109922781036659</v>
      </c>
      <c r="AI197">
        <v>9.0541478736722674</v>
      </c>
      <c r="AJ197">
        <v>6.1115498147287806</v>
      </c>
      <c r="AK197">
        <v>2.8294212105225833</v>
      </c>
      <c r="AL197">
        <v>0.33953054526271004</v>
      </c>
      <c r="AM197">
        <v>0.11317684842090335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f t="shared" si="59"/>
        <v>3.2049375902130648</v>
      </c>
      <c r="AV197">
        <f t="shared" si="60"/>
        <v>1.0729547385866778</v>
      </c>
      <c r="AW197">
        <f t="shared" si="56"/>
        <v>0.8086811701761023</v>
      </c>
      <c r="AX197">
        <f t="shared" si="56"/>
        <v>1.5059605782648586</v>
      </c>
      <c r="AY197">
        <f t="shared" si="56"/>
        <v>1.961720196816771</v>
      </c>
      <c r="AZ197">
        <f t="shared" si="56"/>
        <v>1.8436103218166953</v>
      </c>
      <c r="BA197">
        <f t="shared" si="55"/>
        <v>1.9617201968167712</v>
      </c>
      <c r="BB197">
        <f t="shared" si="55"/>
        <v>2.2380558286826271</v>
      </c>
      <c r="BC197">
        <f t="shared" si="55"/>
        <v>2.5018053911658837</v>
      </c>
      <c r="BD197">
        <f t="shared" si="55"/>
        <v>2.5733694076771525</v>
      </c>
      <c r="BE197">
        <f t="shared" si="55"/>
        <v>2.3079852731065502</v>
      </c>
      <c r="BF197">
        <f t="shared" si="55"/>
        <v>1.961720196816771</v>
      </c>
      <c r="BG197">
        <f t="shared" si="55"/>
        <v>1.3427136718047878</v>
      </c>
      <c r="BH197">
        <f t="shared" si="55"/>
        <v>0.2923192132234641</v>
      </c>
      <c r="BI197">
        <f t="shared" si="58"/>
        <v>0.10721795313111006</v>
      </c>
      <c r="BJ197">
        <f t="shared" si="58"/>
        <v>0</v>
      </c>
      <c r="BK197">
        <f t="shared" si="58"/>
        <v>0</v>
      </c>
      <c r="BL197">
        <f t="shared" si="58"/>
        <v>0</v>
      </c>
      <c r="BM197">
        <f t="shared" si="58"/>
        <v>0</v>
      </c>
      <c r="BN197">
        <f t="shared" si="58"/>
        <v>0</v>
      </c>
      <c r="BO197">
        <f t="shared" si="58"/>
        <v>0</v>
      </c>
      <c r="BP197">
        <f t="shared" si="58"/>
        <v>0</v>
      </c>
      <c r="BQ197">
        <f t="shared" si="54"/>
        <v>2.4334260217031995</v>
      </c>
      <c r="BR197">
        <v>3.8021956469074083</v>
      </c>
      <c r="BS197">
        <v>3.3419999658617767</v>
      </c>
      <c r="BT197">
        <v>1.4276646267005662</v>
      </c>
      <c r="BU197">
        <v>4.3162137287708795</v>
      </c>
      <c r="BV197">
        <v>4.0414598815477785</v>
      </c>
      <c r="BW197">
        <v>28.289444444444442</v>
      </c>
      <c r="BX197">
        <v>97.02000000000001</v>
      </c>
      <c r="BY197" s="8">
        <v>3.0826285714285704</v>
      </c>
      <c r="BZ197" s="8">
        <v>393.43600000000004</v>
      </c>
      <c r="CA197" s="8">
        <v>1104.07</v>
      </c>
      <c r="CB197" s="8">
        <v>1810.47</v>
      </c>
      <c r="CC197" s="8">
        <v>2362.6640000000002</v>
      </c>
      <c r="CD197" s="8">
        <v>3.2686038119595664</v>
      </c>
      <c r="CE197" s="8">
        <v>3.2692993916119675</v>
      </c>
      <c r="CF197" s="8">
        <v>3.9869251836335664</v>
      </c>
      <c r="CG197" s="8">
        <v>3.7446998764316848</v>
      </c>
      <c r="CH197" s="8">
        <v>122.92200000000001</v>
      </c>
      <c r="CI197" s="8">
        <f t="shared" si="57"/>
        <v>2382.7220000000002</v>
      </c>
      <c r="CJ197">
        <v>138.93800000000002</v>
      </c>
      <c r="CK197">
        <v>448.30999999999995</v>
      </c>
      <c r="CL197">
        <v>1095.248</v>
      </c>
      <c r="CM197">
        <v>1957.578</v>
      </c>
      <c r="CN197">
        <f t="shared" si="50"/>
        <v>2968.752</v>
      </c>
      <c r="CO197" s="8">
        <v>2.8827511510640513</v>
      </c>
      <c r="CP197" s="8">
        <v>2.7178094940792947</v>
      </c>
      <c r="CQ197" s="8">
        <v>2.6719424217769978</v>
      </c>
      <c r="CR197" s="48">
        <v>29.792222222222222</v>
      </c>
      <c r="CS197" s="7">
        <v>29.919999999999998</v>
      </c>
      <c r="CT197" s="7">
        <v>30.379999999999995</v>
      </c>
      <c r="CU197" s="7">
        <v>-0.93847222222222371</v>
      </c>
      <c r="CV197" s="7">
        <v>-0.6613030303030385</v>
      </c>
      <c r="CW197" s="7">
        <v>-0.42226310726310956</v>
      </c>
    </row>
    <row r="198" spans="1:101">
      <c r="A198" s="44">
        <v>42138</v>
      </c>
      <c r="B198" s="1">
        <f t="shared" si="44"/>
        <v>5</v>
      </c>
      <c r="C198" s="1">
        <f t="shared" si="45"/>
        <v>2015</v>
      </c>
      <c r="D198">
        <v>31.73</v>
      </c>
      <c r="E198">
        <v>31.69</v>
      </c>
      <c r="F198">
        <v>31.63</v>
      </c>
      <c r="G198">
        <v>31.57</v>
      </c>
      <c r="H198">
        <v>31.585000000000001</v>
      </c>
      <c r="I198">
        <v>31.625</v>
      </c>
      <c r="J198">
        <v>31.614999999999998</v>
      </c>
      <c r="K198">
        <v>31.675000000000001</v>
      </c>
      <c r="L198">
        <v>31.594999999999999</v>
      </c>
      <c r="M198">
        <v>31.445</v>
      </c>
      <c r="N198">
        <v>31.285</v>
      </c>
      <c r="O198">
        <v>31.18</v>
      </c>
      <c r="P198">
        <v>31.024999999999999</v>
      </c>
      <c r="Q198" s="7">
        <f t="shared" si="46"/>
        <v>31.623125000000002</v>
      </c>
      <c r="R198" s="7">
        <f t="shared" si="43"/>
        <v>31.616000000000003</v>
      </c>
      <c r="S198" s="7">
        <f t="shared" si="47"/>
        <v>31.603333333333335</v>
      </c>
      <c r="T198" s="7">
        <f t="shared" si="48"/>
        <v>31.592500000000001</v>
      </c>
      <c r="U198" s="7">
        <f t="shared" si="49"/>
        <v>31.511538461538464</v>
      </c>
      <c r="V198" s="7">
        <v>9.3666666666660348E-2</v>
      </c>
      <c r="W198">
        <v>73.33859786054694</v>
      </c>
      <c r="X198" s="54">
        <v>6</v>
      </c>
      <c r="Y198">
        <v>10.864977448406723</v>
      </c>
      <c r="Z198">
        <v>2.3767138168389703</v>
      </c>
      <c r="AA198">
        <v>1.2449453326299369</v>
      </c>
      <c r="AB198">
        <v>2.6030675136807773</v>
      </c>
      <c r="AC198">
        <v>2.8294212105225838</v>
      </c>
      <c r="AD198">
        <v>3.2821286042061972</v>
      </c>
      <c r="AE198">
        <v>4.3007202399943276</v>
      </c>
      <c r="AF198">
        <v>4.1875433915734241</v>
      </c>
      <c r="AG198">
        <v>9.5068552673558813</v>
      </c>
      <c r="AH198">
        <v>12.223099629457563</v>
      </c>
      <c r="AI198">
        <v>8.3750867831468483</v>
      </c>
      <c r="AJ198">
        <v>7.3564951473587179</v>
      </c>
      <c r="AK198">
        <v>2.9425980589434872</v>
      </c>
      <c r="AL198">
        <v>0.56588424210451671</v>
      </c>
      <c r="AM198">
        <v>0.67906109052542007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f t="shared" si="59"/>
        <v>2.473590989203807</v>
      </c>
      <c r="AV198">
        <f t="shared" si="60"/>
        <v>1.2169029930208481</v>
      </c>
      <c r="AW198">
        <f t="shared" si="56"/>
        <v>0.8086811701761023</v>
      </c>
      <c r="AX198">
        <f t="shared" si="56"/>
        <v>1.2817855697754603</v>
      </c>
      <c r="AY198">
        <f t="shared" si="56"/>
        <v>1.3427136718047878</v>
      </c>
      <c r="AZ198">
        <f t="shared" si="56"/>
        <v>1.4544502233937888</v>
      </c>
      <c r="BA198">
        <f t="shared" si="55"/>
        <v>1.6678427056638294</v>
      </c>
      <c r="BB198">
        <f t="shared" si="55"/>
        <v>1.6462602501624934</v>
      </c>
      <c r="BC198">
        <f t="shared" si="55"/>
        <v>2.3520279267336712</v>
      </c>
      <c r="BD198">
        <f t="shared" si="55"/>
        <v>2.581965272104084</v>
      </c>
      <c r="BE198">
        <f t="shared" si="55"/>
        <v>2.2380558286826271</v>
      </c>
      <c r="BF198">
        <f t="shared" si="55"/>
        <v>2.1230390984440737</v>
      </c>
      <c r="BG198">
        <f t="shared" si="55"/>
        <v>1.3718399118205689</v>
      </c>
      <c r="BH198">
        <f t="shared" si="55"/>
        <v>0.44845067536294375</v>
      </c>
      <c r="BI198">
        <f t="shared" si="58"/>
        <v>0.5182347624992486</v>
      </c>
      <c r="BJ198">
        <f t="shared" si="58"/>
        <v>0</v>
      </c>
      <c r="BK198">
        <f t="shared" si="58"/>
        <v>0</v>
      </c>
      <c r="BL198">
        <f t="shared" si="58"/>
        <v>0</v>
      </c>
      <c r="BM198">
        <f t="shared" si="58"/>
        <v>0</v>
      </c>
      <c r="BN198">
        <f t="shared" si="58"/>
        <v>0</v>
      </c>
      <c r="BO198">
        <f t="shared" si="58"/>
        <v>0</v>
      </c>
      <c r="BP198">
        <f t="shared" si="58"/>
        <v>0</v>
      </c>
      <c r="BQ198">
        <f t="shared" si="54"/>
        <v>2.2594818126287195</v>
      </c>
      <c r="BR198">
        <v>3.4446206420125955</v>
      </c>
      <c r="BS198">
        <v>3.3657319028608668</v>
      </c>
      <c r="BT198">
        <v>1.5059605782648586</v>
      </c>
      <c r="BU198">
        <v>4.1308159063041296</v>
      </c>
      <c r="BV198">
        <v>3.7740129128117137</v>
      </c>
      <c r="BW198">
        <v>28.348888888888887</v>
      </c>
      <c r="BX198">
        <v>83.814000000000007</v>
      </c>
      <c r="BY198" s="8">
        <v>3.0086206896551717</v>
      </c>
      <c r="BZ198" s="8">
        <v>334.75800000000004</v>
      </c>
      <c r="CA198" s="8">
        <v>1116.5120000000002</v>
      </c>
      <c r="CB198" s="8">
        <v>1650.404</v>
      </c>
      <c r="CC198" s="8">
        <v>2320.748</v>
      </c>
      <c r="CD198" s="8">
        <v>3.1866048261583493</v>
      </c>
      <c r="CE198" s="8">
        <v>3.2616269778188638</v>
      </c>
      <c r="CF198" s="8">
        <v>3.7172941491508089</v>
      </c>
      <c r="CG198" s="8">
        <v>3.7864521214029487</v>
      </c>
      <c r="CH198" s="8">
        <v>45.713999999999999</v>
      </c>
      <c r="CI198" s="8">
        <f t="shared" si="57"/>
        <v>2261.5619999999999</v>
      </c>
      <c r="CJ198">
        <v>100.584</v>
      </c>
      <c r="CK198">
        <v>369.31600000000003</v>
      </c>
      <c r="CL198">
        <v>1047.242</v>
      </c>
      <c r="CM198">
        <v>1794.0020000000002</v>
      </c>
      <c r="CN198">
        <f t="shared" si="50"/>
        <v>2880.1059999999998</v>
      </c>
      <c r="CO198" s="8">
        <v>3.2049375902130648</v>
      </c>
      <c r="CP198" s="8">
        <v>2.8827511510640513</v>
      </c>
      <c r="CQ198" s="8">
        <v>2.7178094940792947</v>
      </c>
      <c r="CR198" s="48">
        <v>31.152777777777779</v>
      </c>
      <c r="CS198" s="7">
        <v>29.792222222222222</v>
      </c>
      <c r="CT198" s="7">
        <v>29.919999999999998</v>
      </c>
      <c r="CU198" s="7">
        <v>-5.5247222222224224E-2</v>
      </c>
      <c r="CV198" s="7">
        <v>-0.93847222222222371</v>
      </c>
      <c r="CW198" s="7">
        <v>-0.6613030303030385</v>
      </c>
    </row>
    <row r="199" spans="1:101">
      <c r="A199" s="44">
        <v>42170</v>
      </c>
      <c r="B199" s="1">
        <f t="shared" si="44"/>
        <v>6</v>
      </c>
      <c r="C199" s="1">
        <f t="shared" si="45"/>
        <v>2015</v>
      </c>
      <c r="D199">
        <v>32.159999999999997</v>
      </c>
      <c r="E199">
        <v>32.090000000000003</v>
      </c>
      <c r="F199">
        <v>31.92</v>
      </c>
      <c r="G199">
        <v>31.84</v>
      </c>
      <c r="H199">
        <v>31.815000000000001</v>
      </c>
      <c r="I199">
        <v>31.8</v>
      </c>
      <c r="J199">
        <v>31.824999999999999</v>
      </c>
      <c r="K199">
        <v>31.885000000000002</v>
      </c>
      <c r="L199">
        <v>31.704999999999998</v>
      </c>
      <c r="M199">
        <v>31.58</v>
      </c>
      <c r="N199">
        <v>31.385000000000002</v>
      </c>
      <c r="O199">
        <v>31.22</v>
      </c>
      <c r="P199">
        <v>31.06</v>
      </c>
      <c r="Q199" s="7">
        <f t="shared" si="46"/>
        <v>31.86</v>
      </c>
      <c r="R199" s="7">
        <f t="shared" si="43"/>
        <v>31.861999999999995</v>
      </c>
      <c r="S199" s="7">
        <f t="shared" si="47"/>
        <v>31.828888888888887</v>
      </c>
      <c r="T199" s="7">
        <f t="shared" si="48"/>
        <v>31.796249999999993</v>
      </c>
      <c r="U199" s="7">
        <f t="shared" si="49"/>
        <v>31.714230769230763</v>
      </c>
      <c r="V199" s="7">
        <v>0.28188888888888286</v>
      </c>
      <c r="W199">
        <v>70.282822949690811</v>
      </c>
      <c r="X199" s="54">
        <v>6</v>
      </c>
      <c r="Y199">
        <v>8.2619099347259439</v>
      </c>
      <c r="Z199">
        <v>3.5084823010480033</v>
      </c>
      <c r="AA199">
        <v>3.2821286042061972</v>
      </c>
      <c r="AB199">
        <v>1.2449453326299369</v>
      </c>
      <c r="AC199">
        <v>2.6030675136807768</v>
      </c>
      <c r="AD199">
        <v>3.6216591494689072</v>
      </c>
      <c r="AE199">
        <v>5.8851961178869745</v>
      </c>
      <c r="AF199">
        <v>7.6960256926214283</v>
      </c>
      <c r="AG199">
        <v>9.6200321157767856</v>
      </c>
      <c r="AH199">
        <v>9.3936784189349787</v>
      </c>
      <c r="AI199">
        <v>6.3379035115705875</v>
      </c>
      <c r="AJ199">
        <v>5.0929581789406511</v>
      </c>
      <c r="AK199">
        <v>2.2635369684180668</v>
      </c>
      <c r="AL199">
        <v>0.90541478736722691</v>
      </c>
      <c r="AM199">
        <v>0.56588424210451671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f t="shared" si="59"/>
        <v>2.2259102838400366</v>
      </c>
      <c r="AV199">
        <f t="shared" si="60"/>
        <v>1.5059605782648584</v>
      </c>
      <c r="AW199">
        <f t="shared" si="56"/>
        <v>1.4544502233937888</v>
      </c>
      <c r="AX199">
        <f t="shared" si="56"/>
        <v>0.8086811701761023</v>
      </c>
      <c r="AY199">
        <f t="shared" si="56"/>
        <v>1.2817855697754601</v>
      </c>
      <c r="AZ199">
        <f t="shared" si="56"/>
        <v>1.5307537638859918</v>
      </c>
      <c r="BA199">
        <f t="shared" si="55"/>
        <v>1.9293736165805946</v>
      </c>
      <c r="BB199">
        <f t="shared" si="55"/>
        <v>2.1628661043478266</v>
      </c>
      <c r="BC199">
        <f t="shared" si="55"/>
        <v>2.3627420398936634</v>
      </c>
      <c r="BD199">
        <f t="shared" si="55"/>
        <v>2.3411977770018901</v>
      </c>
      <c r="BE199">
        <f t="shared" si="55"/>
        <v>1.9930531767011759</v>
      </c>
      <c r="BF199">
        <f t="shared" si="55"/>
        <v>1.8071337074549549</v>
      </c>
      <c r="BG199">
        <f t="shared" si="55"/>
        <v>1.1828115668727222</v>
      </c>
      <c r="BH199">
        <f t="shared" si="55"/>
        <v>0.64469972102836426</v>
      </c>
      <c r="BI199">
        <f t="shared" si="58"/>
        <v>0.44845067536294375</v>
      </c>
      <c r="BJ199">
        <f t="shared" si="58"/>
        <v>0</v>
      </c>
      <c r="BK199">
        <f t="shared" si="58"/>
        <v>0</v>
      </c>
      <c r="BL199">
        <f t="shared" si="58"/>
        <v>0</v>
      </c>
      <c r="BM199">
        <f t="shared" si="58"/>
        <v>0</v>
      </c>
      <c r="BN199">
        <f t="shared" si="58"/>
        <v>0</v>
      </c>
      <c r="BO199">
        <f t="shared" si="58"/>
        <v>0</v>
      </c>
      <c r="BP199">
        <f t="shared" si="58"/>
        <v>0</v>
      </c>
      <c r="BQ199">
        <f t="shared" si="54"/>
        <v>2.2831516396570697</v>
      </c>
      <c r="BR199">
        <v>3.6496586984709483</v>
      </c>
      <c r="BS199">
        <v>3.0830350297715219</v>
      </c>
      <c r="BT199">
        <v>1.4276646267005662</v>
      </c>
      <c r="BU199">
        <v>4.1198435797461785</v>
      </c>
      <c r="BV199">
        <v>3.8681801035220715</v>
      </c>
      <c r="BW199">
        <v>28.820555555555554</v>
      </c>
      <c r="BX199">
        <v>141.20999999999998</v>
      </c>
      <c r="BY199" s="8">
        <v>2.1927812499999999</v>
      </c>
      <c r="BZ199" s="8">
        <v>322.04399999999998</v>
      </c>
      <c r="CA199" s="8">
        <v>934.90599999999995</v>
      </c>
      <c r="CB199" s="8">
        <v>1620.4260000000002</v>
      </c>
      <c r="CC199" s="8">
        <v>2288.7280000000001</v>
      </c>
      <c r="CD199" s="8">
        <v>2.7613435036945808</v>
      </c>
      <c r="CE199" s="8">
        <v>3.1579551028188635</v>
      </c>
      <c r="CF199" s="8">
        <v>3.4778590691844782</v>
      </c>
      <c r="CG199" s="8">
        <v>3.7915758675449243</v>
      </c>
      <c r="CH199" s="8">
        <v>375.14999999999992</v>
      </c>
      <c r="CI199" s="8">
        <f t="shared" si="57"/>
        <v>2370.27</v>
      </c>
      <c r="CJ199">
        <v>471.678</v>
      </c>
      <c r="CK199">
        <v>711.2</v>
      </c>
      <c r="CL199">
        <v>1185.164</v>
      </c>
      <c r="CM199">
        <v>1856.74</v>
      </c>
      <c r="CN199">
        <f t="shared" si="50"/>
        <v>3100.0699999999997</v>
      </c>
      <c r="CO199" s="8">
        <v>2.473590989203807</v>
      </c>
      <c r="CP199" s="8">
        <v>3.2049375902130648</v>
      </c>
      <c r="CQ199" s="8">
        <v>2.8827511510640513</v>
      </c>
      <c r="CR199" s="48">
        <v>31.603333333333335</v>
      </c>
      <c r="CS199" s="7">
        <v>31.152777777777779</v>
      </c>
      <c r="CT199" s="7">
        <v>29.792222222222222</v>
      </c>
      <c r="CU199" s="7">
        <v>9.3666666666660348E-2</v>
      </c>
      <c r="CV199" s="7">
        <v>-5.5247222222224224E-2</v>
      </c>
      <c r="CW199" s="7">
        <v>-0.93847222222222371</v>
      </c>
    </row>
    <row r="200" spans="1:101">
      <c r="A200" s="44">
        <v>42200</v>
      </c>
      <c r="B200" s="1">
        <f t="shared" si="44"/>
        <v>7</v>
      </c>
      <c r="C200" s="1">
        <f t="shared" si="45"/>
        <v>2015</v>
      </c>
      <c r="D200">
        <v>31.1</v>
      </c>
      <c r="E200">
        <v>31.055</v>
      </c>
      <c r="F200">
        <v>30.91</v>
      </c>
      <c r="G200">
        <v>30.905000000000001</v>
      </c>
      <c r="H200">
        <v>30.984999999999999</v>
      </c>
      <c r="I200">
        <v>31.09</v>
      </c>
      <c r="J200">
        <v>31.164999999999999</v>
      </c>
      <c r="K200">
        <v>31.2</v>
      </c>
      <c r="L200">
        <v>31.114999999999998</v>
      </c>
      <c r="M200">
        <v>30.945</v>
      </c>
      <c r="N200">
        <v>30.79</v>
      </c>
      <c r="O200">
        <v>30.63</v>
      </c>
      <c r="P200">
        <v>30.25</v>
      </c>
      <c r="Q200" s="7">
        <f t="shared" si="46"/>
        <v>31.053124999999998</v>
      </c>
      <c r="R200" s="7">
        <f t="shared" ref="R200:R202" si="61">AVERAGE(D200:M200)</f>
        <v>31.046999999999997</v>
      </c>
      <c r="S200" s="7">
        <f t="shared" si="47"/>
        <v>31.04111111111111</v>
      </c>
      <c r="T200" s="7">
        <f t="shared" si="48"/>
        <v>31.039375</v>
      </c>
      <c r="U200" s="7">
        <f t="shared" si="49"/>
        <v>30.933846153846154</v>
      </c>
      <c r="V200" s="7">
        <v>-0.4109883040935749</v>
      </c>
      <c r="W200">
        <v>76.054842225752381</v>
      </c>
      <c r="X200" s="54">
        <v>6</v>
      </c>
      <c r="Y200">
        <v>6.4510803599914919</v>
      </c>
      <c r="Z200">
        <v>3.6216591494689068</v>
      </c>
      <c r="AA200">
        <v>3.3953054526271007</v>
      </c>
      <c r="AB200">
        <v>2.9425980589434868</v>
      </c>
      <c r="AC200">
        <v>1.3581221810508401</v>
      </c>
      <c r="AD200">
        <v>2.8294212105225842</v>
      </c>
      <c r="AE200">
        <v>6.1115498147287806</v>
      </c>
      <c r="AF200">
        <v>9.3936784189349787</v>
      </c>
      <c r="AG200">
        <v>8.7146173284095561</v>
      </c>
      <c r="AH200">
        <v>14.599813446296533</v>
      </c>
      <c r="AI200">
        <v>9.1673247220931717</v>
      </c>
      <c r="AJ200">
        <v>4.7534276336779406</v>
      </c>
      <c r="AK200">
        <v>1.9240064231553569</v>
      </c>
      <c r="AL200">
        <v>0.56588424210451671</v>
      </c>
      <c r="AM200">
        <v>0.11317684842090335</v>
      </c>
      <c r="AN200">
        <v>0.11317684842090335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f t="shared" si="59"/>
        <v>2.0083590366418025</v>
      </c>
      <c r="AV200">
        <f t="shared" si="60"/>
        <v>1.5307537638859916</v>
      </c>
      <c r="AW200">
        <f t="shared" si="56"/>
        <v>1.4805370287510446</v>
      </c>
      <c r="AX200">
        <f t="shared" si="56"/>
        <v>1.3718399118205689</v>
      </c>
      <c r="AY200">
        <f t="shared" si="56"/>
        <v>0.85786561631598945</v>
      </c>
      <c r="AZ200">
        <f t="shared" si="56"/>
        <v>1.3427136718047881</v>
      </c>
      <c r="BA200">
        <f t="shared" si="55"/>
        <v>1.961720196816771</v>
      </c>
      <c r="BB200">
        <f t="shared" si="55"/>
        <v>2.3411977770018901</v>
      </c>
      <c r="BC200">
        <f t="shared" si="55"/>
        <v>2.2736316922861906</v>
      </c>
      <c r="BD200">
        <f t="shared" si="55"/>
        <v>2.7472589556132521</v>
      </c>
      <c r="BE200">
        <f t="shared" si="55"/>
        <v>2.3191791196138323</v>
      </c>
      <c r="BF200">
        <f t="shared" si="55"/>
        <v>1.7497957874110073</v>
      </c>
      <c r="BG200">
        <f t="shared" si="55"/>
        <v>1.0729547385866778</v>
      </c>
      <c r="BH200">
        <f t="shared" si="55"/>
        <v>0.44845067536294375</v>
      </c>
      <c r="BI200">
        <f t="shared" si="58"/>
        <v>0.10721795313111006</v>
      </c>
      <c r="BJ200">
        <f t="shared" si="58"/>
        <v>0.10721795313111006</v>
      </c>
      <c r="BK200">
        <f t="shared" si="58"/>
        <v>0</v>
      </c>
      <c r="BL200">
        <f t="shared" si="58"/>
        <v>0</v>
      </c>
      <c r="BM200">
        <f t="shared" si="58"/>
        <v>0</v>
      </c>
      <c r="BN200">
        <f t="shared" si="58"/>
        <v>0</v>
      </c>
      <c r="BO200">
        <f t="shared" si="58"/>
        <v>0</v>
      </c>
      <c r="BP200">
        <f t="shared" si="58"/>
        <v>0</v>
      </c>
      <c r="BQ200">
        <f t="shared" si="54"/>
        <v>2.260936614240205</v>
      </c>
      <c r="BR200">
        <v>3.6729266728160277</v>
      </c>
      <c r="BS200">
        <v>3.385087166285301</v>
      </c>
      <c r="BT200">
        <v>1.2498704077178369</v>
      </c>
      <c r="BU200">
        <v>4.2457990941341217</v>
      </c>
      <c r="BV200">
        <v>3.9883683952562405</v>
      </c>
      <c r="BW200">
        <v>28.194444444444446</v>
      </c>
      <c r="BX200">
        <v>261.11200000000002</v>
      </c>
      <c r="BY200" s="8">
        <v>5.4083333333333323</v>
      </c>
      <c r="BZ200" s="8">
        <v>486.13600000000002</v>
      </c>
      <c r="CA200" s="8">
        <v>879.57200000000012</v>
      </c>
      <c r="CB200" s="8">
        <v>1590.2060000000001</v>
      </c>
      <c r="CC200" s="8">
        <v>2296.6060000000002</v>
      </c>
      <c r="CD200" s="8">
        <v>3.5365784243295018</v>
      </c>
      <c r="CE200" s="8">
        <v>3.4025911181445334</v>
      </c>
      <c r="CF200" s="8">
        <v>3.3583924025178118</v>
      </c>
      <c r="CG200" s="8">
        <v>3.8743384938075507</v>
      </c>
      <c r="CH200" s="8">
        <v>55.885999999999996</v>
      </c>
      <c r="CI200" s="8">
        <f t="shared" si="57"/>
        <v>2137.056</v>
      </c>
      <c r="CJ200">
        <v>110.998</v>
      </c>
      <c r="CK200">
        <v>683.26</v>
      </c>
      <c r="CL200">
        <v>1131.57</v>
      </c>
      <c r="CM200">
        <v>1778.5079999999998</v>
      </c>
      <c r="CN200">
        <f t="shared" si="50"/>
        <v>2640.8380000000002</v>
      </c>
      <c r="CO200" s="8">
        <v>2.2259102838400366</v>
      </c>
      <c r="CP200" s="8">
        <v>2.473590989203807</v>
      </c>
      <c r="CQ200" s="8">
        <v>3.2049375902130648</v>
      </c>
      <c r="CR200" s="48">
        <v>31.828888888888887</v>
      </c>
      <c r="CS200" s="7">
        <v>31.603333333333335</v>
      </c>
      <c r="CT200" s="7">
        <v>31.152777777777779</v>
      </c>
      <c r="CU200" s="7">
        <v>0.28188888888888286</v>
      </c>
      <c r="CV200" s="7">
        <v>9.3666666666660348E-2</v>
      </c>
      <c r="CW200" s="7">
        <v>-5.5247222222224224E-2</v>
      </c>
    </row>
    <row r="201" spans="1:101">
      <c r="A201" s="44">
        <v>42233</v>
      </c>
      <c r="B201" s="1">
        <f t="shared" ref="B201:B243" si="62">MONTH(A201)</f>
        <v>8</v>
      </c>
      <c r="C201" s="1">
        <f t="shared" ref="C201:C246" si="63">YEAR(A201)</f>
        <v>2015</v>
      </c>
      <c r="D201">
        <v>30.52</v>
      </c>
      <c r="E201">
        <v>30.42</v>
      </c>
      <c r="F201">
        <v>30.395</v>
      </c>
      <c r="G201">
        <v>30.37</v>
      </c>
      <c r="H201">
        <v>30.405000000000001</v>
      </c>
      <c r="I201">
        <v>30.5</v>
      </c>
      <c r="J201">
        <v>30.635000000000002</v>
      </c>
      <c r="K201">
        <v>30.53</v>
      </c>
      <c r="L201">
        <v>30.75</v>
      </c>
      <c r="M201">
        <v>30.61</v>
      </c>
      <c r="N201">
        <v>30.475000000000001</v>
      </c>
      <c r="O201">
        <v>30.375</v>
      </c>
      <c r="P201">
        <v>30.08</v>
      </c>
      <c r="Q201" s="7">
        <f t="shared" ref="Q201:Q202" si="64">AVERAGE(E201:L201)</f>
        <v>30.500624999999999</v>
      </c>
      <c r="R201" s="7">
        <f t="shared" si="61"/>
        <v>30.513500000000001</v>
      </c>
      <c r="S201" s="7">
        <f t="shared" ref="S201:S202" si="65">AVERAGE(E201:M201)</f>
        <v>30.512777777777778</v>
      </c>
      <c r="T201" s="7">
        <f t="shared" ref="T201:T202" si="66">AVERAGE(F201:M201)</f>
        <v>30.524374999999999</v>
      </c>
      <c r="U201" s="7">
        <f t="shared" ref="U201:U202" si="67">AVERAGE(D201:P201)</f>
        <v>30.466538461538462</v>
      </c>
      <c r="V201" s="7">
        <v>-0.75386111111110665</v>
      </c>
      <c r="W201">
        <v>90.484890415906293</v>
      </c>
      <c r="X201" s="54">
        <v>6</v>
      </c>
      <c r="Y201">
        <v>18.334649444186343</v>
      </c>
      <c r="Z201">
        <v>8.8277941768304622</v>
      </c>
      <c r="AA201">
        <v>4.0743665431525198</v>
      </c>
      <c r="AB201">
        <v>8.6580289041991065</v>
      </c>
      <c r="AC201">
        <v>6.9603761778855553</v>
      </c>
      <c r="AD201">
        <v>3.7348359978898102</v>
      </c>
      <c r="AE201">
        <v>5.0929581789406502</v>
      </c>
      <c r="AF201">
        <v>5.7720192694660701</v>
      </c>
      <c r="AG201">
        <v>6.4510803599914901</v>
      </c>
      <c r="AH201">
        <v>7.8092025410423318</v>
      </c>
      <c r="AI201">
        <v>8.1487330863050413</v>
      </c>
      <c r="AJ201">
        <v>3.225540179995745</v>
      </c>
      <c r="AK201">
        <v>2.2069485442076155</v>
      </c>
      <c r="AL201">
        <v>1.0185916357881302</v>
      </c>
      <c r="AM201">
        <v>0.16976527263135502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f t="shared" si="59"/>
        <v>2.9618987942606263</v>
      </c>
      <c r="AV201">
        <f t="shared" si="60"/>
        <v>2.285214511911192</v>
      </c>
      <c r="AW201">
        <f t="shared" si="56"/>
        <v>1.6242016980540537</v>
      </c>
      <c r="AX201">
        <f t="shared" si="56"/>
        <v>2.2677895802196102</v>
      </c>
      <c r="AY201">
        <f t="shared" si="56"/>
        <v>2.0744762572679787</v>
      </c>
      <c r="AZ201">
        <f t="shared" si="56"/>
        <v>1.554947089900881</v>
      </c>
      <c r="BA201">
        <f t="shared" si="55"/>
        <v>1.8071337074549547</v>
      </c>
      <c r="BB201">
        <f t="shared" si="55"/>
        <v>1.9127993097284575</v>
      </c>
      <c r="BC201">
        <f t="shared" si="55"/>
        <v>2.008359036641802</v>
      </c>
      <c r="BD201">
        <f t="shared" si="55"/>
        <v>2.175796918375803</v>
      </c>
      <c r="BE201">
        <f t="shared" si="55"/>
        <v>2.2136154091877778</v>
      </c>
      <c r="BF201">
        <f t="shared" si="55"/>
        <v>1.4411471058900374</v>
      </c>
      <c r="BG201">
        <f t="shared" si="55"/>
        <v>1.165319875745259</v>
      </c>
      <c r="BH201">
        <f t="shared" si="55"/>
        <v>0.70240005824331042</v>
      </c>
      <c r="BI201">
        <f t="shared" si="58"/>
        <v>0.1568031069998404</v>
      </c>
      <c r="BJ201">
        <f t="shared" si="58"/>
        <v>0</v>
      </c>
      <c r="BK201">
        <f t="shared" si="58"/>
        <v>0</v>
      </c>
      <c r="BL201">
        <f t="shared" si="58"/>
        <v>0</v>
      </c>
      <c r="BM201">
        <f t="shared" si="58"/>
        <v>0</v>
      </c>
      <c r="BN201">
        <f t="shared" si="58"/>
        <v>0</v>
      </c>
      <c r="BO201">
        <f t="shared" si="58"/>
        <v>0</v>
      </c>
      <c r="BP201">
        <f t="shared" si="58"/>
        <v>0</v>
      </c>
      <c r="BQ201">
        <f t="shared" si="54"/>
        <v>2.6223854030037237</v>
      </c>
      <c r="BR201">
        <v>3.9233873778028201</v>
      </c>
      <c r="BS201">
        <v>3.0048642402991299</v>
      </c>
      <c r="BT201">
        <v>1.4411471058900376</v>
      </c>
      <c r="BU201">
        <v>4.2761365893942447</v>
      </c>
      <c r="BV201">
        <v>4.0669847074205379</v>
      </c>
      <c r="BW201">
        <v>28.557222222222226</v>
      </c>
      <c r="BX201">
        <v>91.951999999999998</v>
      </c>
      <c r="BY201" s="8">
        <v>5.0661212121212129</v>
      </c>
      <c r="BZ201" s="8">
        <v>494.274</v>
      </c>
      <c r="CA201" s="8">
        <v>829.03200000000004</v>
      </c>
      <c r="CB201" s="8">
        <v>1610.7860000000003</v>
      </c>
      <c r="CC201" s="8">
        <v>2144.6779999999999</v>
      </c>
      <c r="CD201" s="8">
        <v>4.2224119318181819</v>
      </c>
      <c r="CE201" s="8">
        <v>3.7045083789882653</v>
      </c>
      <c r="CF201" s="8">
        <v>3.5818886291519698</v>
      </c>
      <c r="CG201" s="8">
        <v>3.8435735948176522</v>
      </c>
      <c r="CH201" s="8">
        <v>62.985999999999997</v>
      </c>
      <c r="CI201" s="8">
        <f t="shared" si="57"/>
        <v>2041.5499999999997</v>
      </c>
      <c r="CJ201">
        <v>251.46</v>
      </c>
      <c r="CK201">
        <v>834.13599999999997</v>
      </c>
      <c r="CL201">
        <v>1203.452</v>
      </c>
      <c r="CM201">
        <v>1881.3779999999997</v>
      </c>
      <c r="CN201">
        <f t="shared" si="50"/>
        <v>2628.1380000000004</v>
      </c>
      <c r="CO201" s="8">
        <v>2.0083590366418025</v>
      </c>
      <c r="CP201" s="8">
        <v>2.2259102838400366</v>
      </c>
      <c r="CQ201" s="8">
        <v>2.473590989203807</v>
      </c>
      <c r="CR201" s="48">
        <v>31.04111111111111</v>
      </c>
      <c r="CS201" s="7">
        <v>31.828888888888887</v>
      </c>
      <c r="CT201" s="7">
        <v>31.603333333333335</v>
      </c>
      <c r="CU201" s="7">
        <v>-0.4109883040935749</v>
      </c>
      <c r="CV201" s="7">
        <v>0.28188888888888286</v>
      </c>
      <c r="CW201" s="7">
        <v>9.3666666666660348E-2</v>
      </c>
    </row>
    <row r="202" spans="1:101">
      <c r="A202" s="44">
        <v>42271</v>
      </c>
      <c r="B202" s="1">
        <f t="shared" si="62"/>
        <v>9</v>
      </c>
      <c r="C202" s="1">
        <f t="shared" si="63"/>
        <v>2015</v>
      </c>
      <c r="D202">
        <v>29.965</v>
      </c>
      <c r="E202">
        <v>29.885000000000002</v>
      </c>
      <c r="F202">
        <v>29.84</v>
      </c>
      <c r="G202">
        <v>29.835000000000001</v>
      </c>
      <c r="H202">
        <v>29.78</v>
      </c>
      <c r="I202">
        <v>29.77</v>
      </c>
      <c r="J202">
        <v>29.885000000000002</v>
      </c>
      <c r="K202">
        <v>30.254999999999999</v>
      </c>
      <c r="L202">
        <v>30.33</v>
      </c>
      <c r="M202">
        <v>30.285</v>
      </c>
      <c r="N202">
        <v>30.19</v>
      </c>
      <c r="O202">
        <v>30</v>
      </c>
      <c r="P202">
        <v>29.445</v>
      </c>
      <c r="Q202" s="7">
        <f t="shared" si="64"/>
        <v>29.947499999999998</v>
      </c>
      <c r="R202" s="7">
        <f t="shared" si="61"/>
        <v>29.983000000000004</v>
      </c>
      <c r="S202" s="7">
        <f t="shared" si="65"/>
        <v>29.984999999999999</v>
      </c>
      <c r="T202" s="7">
        <f t="shared" si="66"/>
        <v>29.997499999999999</v>
      </c>
      <c r="U202" s="7">
        <f t="shared" si="67"/>
        <v>29.958846153846157</v>
      </c>
      <c r="V202" s="7">
        <v>-1.462361111111111</v>
      </c>
      <c r="W202">
        <v>74.809896891699893</v>
      </c>
      <c r="X202" s="54">
        <v>6</v>
      </c>
      <c r="Y202">
        <v>30.897279618906619</v>
      </c>
      <c r="Z202">
        <v>3.3953054526271007</v>
      </c>
      <c r="AA202">
        <v>2.2635369684180668</v>
      </c>
      <c r="AB202">
        <v>0.67906109052542007</v>
      </c>
      <c r="AC202">
        <v>0.2263536968418067</v>
      </c>
      <c r="AD202">
        <v>0.4527073936836134</v>
      </c>
      <c r="AE202">
        <v>1.2449453326299369</v>
      </c>
      <c r="AF202">
        <v>3.1689517557852938</v>
      </c>
      <c r="AG202">
        <v>4.8666044820988432</v>
      </c>
      <c r="AH202">
        <v>6.7906109052542014</v>
      </c>
      <c r="AI202">
        <v>7.3564951473587179</v>
      </c>
      <c r="AJ202">
        <v>5.0929581789406502</v>
      </c>
      <c r="AK202">
        <v>3.6216591494689077</v>
      </c>
      <c r="AL202">
        <v>2.3767138168389703</v>
      </c>
      <c r="AM202">
        <v>1.8108295747344538</v>
      </c>
      <c r="AN202">
        <v>0.56588424210451671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f t="shared" si="59"/>
        <v>3.4625207277502077</v>
      </c>
      <c r="AV202">
        <f t="shared" si="60"/>
        <v>1.4805370287510446</v>
      </c>
      <c r="AW202">
        <f t="shared" si="56"/>
        <v>1.1828115668727222</v>
      </c>
      <c r="AX202">
        <f t="shared" si="56"/>
        <v>0.5182347624992486</v>
      </c>
      <c r="AY202">
        <f t="shared" si="56"/>
        <v>0.20404529251520054</v>
      </c>
      <c r="AZ202">
        <f t="shared" si="56"/>
        <v>0.37342898349868192</v>
      </c>
      <c r="BA202">
        <f t="shared" si="55"/>
        <v>0.8086811701761023</v>
      </c>
      <c r="BB202">
        <f t="shared" si="55"/>
        <v>1.4276646267005662</v>
      </c>
      <c r="BC202">
        <f t="shared" si="55"/>
        <v>1.7692760136775771</v>
      </c>
      <c r="BD202">
        <f t="shared" si="55"/>
        <v>2.0529192785349459</v>
      </c>
      <c r="BE202">
        <f t="shared" si="55"/>
        <v>2.1230390984440737</v>
      </c>
      <c r="BF202">
        <f t="shared" si="55"/>
        <v>1.8071337074549547</v>
      </c>
      <c r="BG202">
        <f t="shared" si="55"/>
        <v>1.5307537638859918</v>
      </c>
      <c r="BH202">
        <f t="shared" si="55"/>
        <v>1.2169029930208481</v>
      </c>
      <c r="BI202">
        <f t="shared" si="58"/>
        <v>1.033479662101547</v>
      </c>
      <c r="BJ202">
        <f t="shared" si="58"/>
        <v>0.44845067536294375</v>
      </c>
      <c r="BK202">
        <f t="shared" si="58"/>
        <v>0</v>
      </c>
      <c r="BL202">
        <f t="shared" si="58"/>
        <v>0</v>
      </c>
      <c r="BM202">
        <f t="shared" si="58"/>
        <v>0</v>
      </c>
      <c r="BN202">
        <f t="shared" si="58"/>
        <v>0</v>
      </c>
      <c r="BO202">
        <f t="shared" si="58"/>
        <v>0</v>
      </c>
      <c r="BP202">
        <f t="shared" si="58"/>
        <v>0</v>
      </c>
      <c r="BQ202">
        <f t="shared" si="54"/>
        <v>2.1067622054637156</v>
      </c>
      <c r="BR202">
        <v>2.8505600267658546</v>
      </c>
      <c r="BS202">
        <v>3.007664017909959</v>
      </c>
      <c r="BT202">
        <v>1.9456776886538989</v>
      </c>
      <c r="BU202">
        <v>3.6928512947424097</v>
      </c>
      <c r="BV202">
        <v>3.1817169910192269</v>
      </c>
      <c r="BW202">
        <v>28.969999999999995</v>
      </c>
      <c r="BX202">
        <v>148.84</v>
      </c>
      <c r="BY202" s="8">
        <v>6.3766842105263164</v>
      </c>
      <c r="BZ202" s="8">
        <v>501.904</v>
      </c>
      <c r="CA202" s="8">
        <v>823.94799999999998</v>
      </c>
      <c r="CB202" s="8">
        <v>1436.81</v>
      </c>
      <c r="CC202" s="8">
        <v>2122.3300000000004</v>
      </c>
      <c r="CD202" s="8">
        <v>5.6170462519936208</v>
      </c>
      <c r="CE202" s="8">
        <v>4.1891948778441011</v>
      </c>
      <c r="CF202" s="8">
        <v>3.977652152543782</v>
      </c>
      <c r="CG202" s="8">
        <v>4.0126558648867636</v>
      </c>
      <c r="CH202" s="8">
        <v>154.94</v>
      </c>
      <c r="CI202" s="8">
        <f t="shared" si="57"/>
        <v>1986.6999999999998</v>
      </c>
      <c r="CJ202">
        <v>428.75200000000001</v>
      </c>
      <c r="CK202">
        <v>791.21</v>
      </c>
      <c r="CL202">
        <v>1502.41</v>
      </c>
      <c r="CM202">
        <v>1976.3740000000003</v>
      </c>
      <c r="CN202">
        <f t="shared" si="50"/>
        <v>2647.9500000000003</v>
      </c>
      <c r="CO202" s="8">
        <v>2.9618987942606263</v>
      </c>
      <c r="CP202" s="8">
        <v>2.0083590366418025</v>
      </c>
      <c r="CQ202" s="8">
        <v>2.2259102838400366</v>
      </c>
      <c r="CR202" s="48">
        <v>30.512777777777778</v>
      </c>
      <c r="CS202" s="7">
        <v>31.04111111111111</v>
      </c>
      <c r="CT202" s="7">
        <v>31.828888888888887</v>
      </c>
      <c r="CU202" s="7">
        <v>-0.75386111111110665</v>
      </c>
      <c r="CV202" s="7">
        <v>-0.4109883040935749</v>
      </c>
      <c r="CW202" s="7">
        <v>0.28188888888888286</v>
      </c>
    </row>
    <row r="203" spans="1:101">
      <c r="A203" s="44">
        <v>42291</v>
      </c>
      <c r="B203" s="1">
        <f t="shared" si="62"/>
        <v>10</v>
      </c>
      <c r="C203" s="1">
        <f t="shared" si="63"/>
        <v>2015</v>
      </c>
      <c r="D203">
        <v>30.395</v>
      </c>
      <c r="E203">
        <v>30.344999999999999</v>
      </c>
      <c r="F203">
        <v>30.335000000000001</v>
      </c>
      <c r="G203">
        <v>30.335000000000001</v>
      </c>
      <c r="H203">
        <v>30.305</v>
      </c>
      <c r="I203">
        <v>30.3</v>
      </c>
      <c r="J203">
        <v>30.49</v>
      </c>
      <c r="K203">
        <v>30.55</v>
      </c>
      <c r="L203">
        <v>30.405000000000001</v>
      </c>
      <c r="M203">
        <v>30.195</v>
      </c>
      <c r="N203">
        <v>30.11</v>
      </c>
      <c r="O203">
        <v>30.045000000000002</v>
      </c>
      <c r="P203">
        <v>29.52</v>
      </c>
      <c r="Q203" s="7">
        <f>AVERAGE(E203:L203)</f>
        <v>30.383125000000003</v>
      </c>
      <c r="R203" s="7">
        <f>AVERAGE(D203:M203)</f>
        <v>30.365500000000004</v>
      </c>
      <c r="S203" s="7">
        <f>AVERAGE(E203:M203)</f>
        <v>30.362222222222229</v>
      </c>
      <c r="T203" s="7">
        <f>AVERAGE(F203:M203)</f>
        <v>30.364374999999999</v>
      </c>
      <c r="U203" s="7">
        <f>AVERAGE(D203:P203)</f>
        <v>30.25615384615385</v>
      </c>
      <c r="V203" s="7">
        <v>-1.06</v>
      </c>
      <c r="W203">
        <v>77.752494954005783</v>
      </c>
      <c r="X203" s="54">
        <v>6</v>
      </c>
      <c r="Y203">
        <v>25.917498288386867</v>
      </c>
      <c r="Z203">
        <v>9.7332089641976864</v>
      </c>
      <c r="AA203">
        <v>1.6976527263135501</v>
      </c>
      <c r="AB203">
        <v>1.0185916357881302</v>
      </c>
      <c r="AC203">
        <v>1.0185916357881302</v>
      </c>
      <c r="AD203">
        <v>1.5844758778926469</v>
      </c>
      <c r="AE203">
        <v>2.3767138168389703</v>
      </c>
      <c r="AF203">
        <v>3.1689517557852938</v>
      </c>
      <c r="AG203">
        <v>5.998372966307878</v>
      </c>
      <c r="AH203">
        <v>8.4882636315677509</v>
      </c>
      <c r="AI203">
        <v>6.5642572084123945</v>
      </c>
      <c r="AJ203">
        <v>5.8851961178869736</v>
      </c>
      <c r="AK203">
        <v>2.1503601199971638</v>
      </c>
      <c r="AL203">
        <v>1.5844758778926469</v>
      </c>
      <c r="AM203">
        <v>0.56588424210451671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f t="shared" ref="AU203:AV205" si="68">LN(Y203+1)</f>
        <v>3.2927765691203592</v>
      </c>
      <c r="AV203">
        <f t="shared" si="68"/>
        <v>2.3733425766285698</v>
      </c>
      <c r="AW203">
        <f t="shared" ref="AW203:BK203" si="69">LN(AA203+1)</f>
        <v>0.99238203427256433</v>
      </c>
      <c r="AX203">
        <f t="shared" si="69"/>
        <v>0.70240005824331042</v>
      </c>
      <c r="AY203">
        <f t="shared" si="69"/>
        <v>0.70240005824331042</v>
      </c>
      <c r="AZ203">
        <f t="shared" si="69"/>
        <v>0.94952273223553008</v>
      </c>
      <c r="BA203">
        <f t="shared" si="69"/>
        <v>1.2169029930208481</v>
      </c>
      <c r="BB203">
        <f t="shared" si="69"/>
        <v>1.4276646267005662</v>
      </c>
      <c r="BC203">
        <f t="shared" si="69"/>
        <v>1.9456776886538989</v>
      </c>
      <c r="BD203">
        <f t="shared" si="69"/>
        <v>2.2500556276585328</v>
      </c>
      <c r="BE203">
        <f t="shared" si="69"/>
        <v>2.0234341545031649</v>
      </c>
      <c r="BF203">
        <f t="shared" si="69"/>
        <v>1.9293736165805944</v>
      </c>
      <c r="BG203">
        <f t="shared" si="69"/>
        <v>1.1475167701116966</v>
      </c>
      <c r="BH203">
        <f t="shared" si="69"/>
        <v>0.94952273223553008</v>
      </c>
      <c r="BI203">
        <f t="shared" si="69"/>
        <v>0.44845067536294375</v>
      </c>
      <c r="BJ203">
        <f t="shared" si="69"/>
        <v>0</v>
      </c>
      <c r="BK203">
        <f t="shared" si="69"/>
        <v>0</v>
      </c>
      <c r="BL203">
        <f t="shared" ref="BI203:BP205" si="70">LN(AP203+1)</f>
        <v>0</v>
      </c>
      <c r="BM203">
        <f t="shared" si="70"/>
        <v>0</v>
      </c>
      <c r="BN203">
        <f t="shared" si="70"/>
        <v>0</v>
      </c>
      <c r="BO203">
        <f t="shared" si="70"/>
        <v>0</v>
      </c>
      <c r="BP203">
        <f t="shared" si="70"/>
        <v>0</v>
      </c>
      <c r="BQ203">
        <f t="shared" si="54"/>
        <v>2.3038666742921636</v>
      </c>
      <c r="BR203">
        <v>3.31769110476804</v>
      </c>
      <c r="BS203">
        <v>3.0882073909944849</v>
      </c>
      <c r="BT203">
        <v>1.554947089900881</v>
      </c>
      <c r="BU203">
        <v>3.925622836208789</v>
      </c>
      <c r="BV203">
        <v>3.5858723617174189</v>
      </c>
      <c r="BW203">
        <v>29.567777777777778</v>
      </c>
      <c r="BX203">
        <v>89.154000000000011</v>
      </c>
      <c r="BY203" s="8">
        <v>5.8965499999999995</v>
      </c>
      <c r="BZ203" s="8">
        <v>329.94600000000003</v>
      </c>
      <c r="CA203" s="8">
        <v>816.08199999999999</v>
      </c>
      <c r="CB203" s="8">
        <v>1209.518</v>
      </c>
      <c r="CC203" s="8">
        <v>1920.152</v>
      </c>
      <c r="CD203" s="8">
        <v>5.7797851408825096</v>
      </c>
      <c r="CE203" s="8">
        <v>4.6581817826060066</v>
      </c>
      <c r="CF203" s="8">
        <v>4.1949891257238594</v>
      </c>
      <c r="CG203" s="8">
        <v>3.9637405871089855</v>
      </c>
      <c r="CH203" s="8">
        <v>66.547999999999988</v>
      </c>
      <c r="CI203" s="8">
        <f t="shared" si="57"/>
        <v>1885.86</v>
      </c>
      <c r="CJ203">
        <v>158.49600000000001</v>
      </c>
      <c r="CK203">
        <v>838.70799999999986</v>
      </c>
      <c r="CL203">
        <v>1521.9679999999998</v>
      </c>
      <c r="CM203">
        <v>1970.2780000000002</v>
      </c>
      <c r="CN203">
        <f t="shared" si="50"/>
        <v>2617.2160000000003</v>
      </c>
      <c r="CO203" s="8">
        <v>3.4625207277502077</v>
      </c>
      <c r="CP203" s="8">
        <v>2.9618987942606263</v>
      </c>
      <c r="CQ203" s="8">
        <v>2.0083590366418025</v>
      </c>
      <c r="CR203" s="48">
        <v>29.984999999999999</v>
      </c>
      <c r="CS203" s="7">
        <v>30.512777777777778</v>
      </c>
      <c r="CT203" s="7">
        <v>31.04111111111111</v>
      </c>
      <c r="CU203" s="7">
        <v>-1.462361111111111</v>
      </c>
      <c r="CV203" s="7">
        <v>-0.75386111111110665</v>
      </c>
      <c r="CW203" s="7">
        <v>-0.4109883040935749</v>
      </c>
    </row>
    <row r="204" spans="1:101">
      <c r="A204" s="44">
        <v>42324</v>
      </c>
      <c r="B204" s="1">
        <f t="shared" si="62"/>
        <v>11</v>
      </c>
      <c r="C204" s="1">
        <f t="shared" si="63"/>
        <v>2015</v>
      </c>
      <c r="D204">
        <v>30.83</v>
      </c>
      <c r="E204">
        <v>30.875</v>
      </c>
      <c r="F204">
        <v>30.895</v>
      </c>
      <c r="G204">
        <v>31.004999999999999</v>
      </c>
      <c r="H204">
        <v>31.164999999999999</v>
      </c>
      <c r="I204">
        <v>31.23</v>
      </c>
      <c r="J204">
        <v>31.274999999999999</v>
      </c>
      <c r="K204">
        <v>31.23</v>
      </c>
      <c r="L204">
        <v>31.074999999999999</v>
      </c>
      <c r="M204">
        <v>30.885000000000002</v>
      </c>
      <c r="N204">
        <v>30.785</v>
      </c>
      <c r="O204">
        <v>30.645</v>
      </c>
      <c r="P204">
        <v>30.254999999999999</v>
      </c>
      <c r="Q204" s="7">
        <f>AVERAGE(E204:L204)</f>
        <v>31.093749999999996</v>
      </c>
      <c r="R204" s="7">
        <f>AVERAGE(D204:M204)</f>
        <v>31.046499999999998</v>
      </c>
      <c r="S204" s="7">
        <f>AVERAGE(E204:M204)</f>
        <v>31.070555555555554</v>
      </c>
      <c r="T204" s="7">
        <f>AVERAGE(F204:M204)</f>
        <v>31.094999999999995</v>
      </c>
      <c r="U204" s="7">
        <f>AVERAGE(D204:P204)</f>
        <v>30.934615384615384</v>
      </c>
      <c r="V204" s="7">
        <v>-0.48083333333333655</v>
      </c>
      <c r="W204">
        <v>76.281195922852831</v>
      </c>
      <c r="X204" s="54">
        <v>6</v>
      </c>
      <c r="Y204">
        <v>46.289331004149474</v>
      </c>
      <c r="Z204">
        <v>5.3193118757824571</v>
      </c>
      <c r="AA204">
        <v>4.640250785257038</v>
      </c>
      <c r="AB204">
        <v>0.67906109052542007</v>
      </c>
      <c r="AC204">
        <v>0.56588424210451671</v>
      </c>
      <c r="AD204">
        <v>0.79223793894632344</v>
      </c>
      <c r="AE204">
        <v>0.9054147873672268</v>
      </c>
      <c r="AF204">
        <v>1.6976527263135501</v>
      </c>
      <c r="AG204">
        <v>2.7162443621016799</v>
      </c>
      <c r="AH204">
        <v>3.7348359978898102</v>
      </c>
      <c r="AI204">
        <v>2.7162443621016799</v>
      </c>
      <c r="AJ204">
        <v>2.9425980589434872</v>
      </c>
      <c r="AK204">
        <v>1.5844758778926469</v>
      </c>
      <c r="AL204">
        <v>1.1317684842090334</v>
      </c>
      <c r="AM204">
        <v>0.4527073936836134</v>
      </c>
      <c r="AN204">
        <v>0.11317684842090335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f t="shared" si="68"/>
        <v>3.856284709889394</v>
      </c>
      <c r="AV204">
        <f t="shared" si="68"/>
        <v>1.8436103218166953</v>
      </c>
      <c r="AW204">
        <f t="shared" ref="AW204:BH205" si="71">LN(AA204+1)</f>
        <v>1.7299285299925138</v>
      </c>
      <c r="AX204">
        <f t="shared" si="71"/>
        <v>0.5182347624992486</v>
      </c>
      <c r="AY204">
        <f t="shared" si="71"/>
        <v>0.44845067536294375</v>
      </c>
      <c r="AZ204">
        <f t="shared" si="71"/>
        <v>0.58346508416833121</v>
      </c>
      <c r="BA204">
        <f t="shared" si="71"/>
        <v>0.64469972102836426</v>
      </c>
      <c r="BB204">
        <f t="shared" si="71"/>
        <v>0.99238203427256433</v>
      </c>
      <c r="BC204">
        <f t="shared" si="71"/>
        <v>1.312713578235627</v>
      </c>
      <c r="BD204">
        <f t="shared" si="71"/>
        <v>1.554947089900881</v>
      </c>
      <c r="BE204">
        <f t="shared" si="71"/>
        <v>1.312713578235627</v>
      </c>
      <c r="BF204">
        <f t="shared" si="71"/>
        <v>1.3718399118205689</v>
      </c>
      <c r="BG204">
        <f t="shared" si="71"/>
        <v>0.94952273223553008</v>
      </c>
      <c r="BH204">
        <f t="shared" si="71"/>
        <v>0.75695190951085412</v>
      </c>
      <c r="BI204">
        <f t="shared" si="70"/>
        <v>0.37342898349868192</v>
      </c>
      <c r="BJ204">
        <f t="shared" si="70"/>
        <v>0.10721795313111006</v>
      </c>
      <c r="BK204">
        <f t="shared" si="70"/>
        <v>0</v>
      </c>
      <c r="BL204">
        <f t="shared" si="70"/>
        <v>0</v>
      </c>
      <c r="BM204">
        <f t="shared" si="70"/>
        <v>0</v>
      </c>
      <c r="BN204">
        <f t="shared" si="70"/>
        <v>0</v>
      </c>
      <c r="BO204">
        <f t="shared" si="70"/>
        <v>0</v>
      </c>
      <c r="BP204">
        <f t="shared" si="70"/>
        <v>0</v>
      </c>
      <c r="BQ204">
        <f t="shared" si="54"/>
        <v>2.3005804934992722</v>
      </c>
      <c r="BR204">
        <v>2.9077781509592402</v>
      </c>
      <c r="BS204">
        <v>2.3411977770018897</v>
      </c>
      <c r="BT204">
        <v>1.3127135782356272</v>
      </c>
      <c r="BU204">
        <v>3.3773899574388189</v>
      </c>
      <c r="BV204">
        <v>3.0933531365038798</v>
      </c>
      <c r="BW204">
        <v>29.468333333333337</v>
      </c>
      <c r="BX204">
        <v>114.80799999999999</v>
      </c>
      <c r="BY204" s="8">
        <v>3.7818484848484846</v>
      </c>
      <c r="BZ204" s="8">
        <v>352.80200000000002</v>
      </c>
      <c r="CA204" s="8">
        <v>847.07600000000002</v>
      </c>
      <c r="CB204" s="8">
        <v>1181.8340000000001</v>
      </c>
      <c r="CC204" s="8">
        <v>1963.5880000000002</v>
      </c>
      <c r="CD204" s="8">
        <v>5.3516942317916003</v>
      </c>
      <c r="CE204" s="8">
        <v>4.7870530818048911</v>
      </c>
      <c r="CF204" s="8">
        <v>4.2535703299227103</v>
      </c>
      <c r="CG204" s="8">
        <v>4.024340029811877</v>
      </c>
      <c r="CH204" s="8">
        <v>184.40200000000002</v>
      </c>
      <c r="CI204" s="8">
        <f t="shared" si="57"/>
        <v>1869.87</v>
      </c>
      <c r="CJ204">
        <v>199.64399999999998</v>
      </c>
      <c r="CK204">
        <v>786.89200000000005</v>
      </c>
      <c r="CL204">
        <v>1621.028</v>
      </c>
      <c r="CM204">
        <v>1990.3440000000001</v>
      </c>
      <c r="CN204">
        <f t="shared" si="50"/>
        <v>2668.27</v>
      </c>
      <c r="CO204" s="8">
        <v>3.2927765691203592</v>
      </c>
      <c r="CP204" s="8">
        <v>3.4625207277502077</v>
      </c>
      <c r="CQ204" s="8">
        <v>2.9618987942606263</v>
      </c>
      <c r="CR204" s="48">
        <v>30.362222222222229</v>
      </c>
      <c r="CS204" s="7">
        <v>29.984999999999999</v>
      </c>
      <c r="CT204" s="7">
        <v>30.512777777777778</v>
      </c>
      <c r="CU204" s="7">
        <v>-1.06</v>
      </c>
      <c r="CV204" s="7">
        <v>-1.462361111111111</v>
      </c>
      <c r="CW204" s="7">
        <v>-0.75386111111110665</v>
      </c>
    </row>
    <row r="205" spans="1:101">
      <c r="A205" s="44">
        <v>42353</v>
      </c>
      <c r="B205" s="1">
        <f t="shared" si="62"/>
        <v>12</v>
      </c>
      <c r="C205" s="1">
        <f t="shared" si="63"/>
        <v>2015</v>
      </c>
      <c r="D205">
        <v>30.465</v>
      </c>
      <c r="E205">
        <v>30.484999999999999</v>
      </c>
      <c r="F205">
        <v>30.484999999999999</v>
      </c>
      <c r="G205">
        <v>30.47</v>
      </c>
      <c r="H205">
        <v>30.465</v>
      </c>
      <c r="I205">
        <v>30.504999999999999</v>
      </c>
      <c r="J205">
        <v>30.72</v>
      </c>
      <c r="K205">
        <v>30.97</v>
      </c>
      <c r="L205">
        <v>30.77</v>
      </c>
      <c r="M205">
        <v>30.695</v>
      </c>
      <c r="N205">
        <v>30.64</v>
      </c>
      <c r="O205">
        <v>30.39</v>
      </c>
      <c r="P205">
        <v>29.39</v>
      </c>
      <c r="Q205" s="7">
        <f>AVERAGE(E205:L205)</f>
        <v>30.608750000000001</v>
      </c>
      <c r="R205" s="7">
        <f>AVERAGE(D205:M205)</f>
        <v>30.602999999999998</v>
      </c>
      <c r="S205" s="7">
        <f>AVERAGE(E205:M205)</f>
        <v>30.618333333333332</v>
      </c>
      <c r="T205" s="7">
        <f>AVERAGE(F205:M205)</f>
        <v>30.634999999999998</v>
      </c>
      <c r="U205" s="7">
        <f>AVERAGE(D205:P205)</f>
        <v>30.496153846153842</v>
      </c>
      <c r="V205" s="7">
        <v>-0.65043686868687089</v>
      </c>
      <c r="W205">
        <v>48.100160633846372</v>
      </c>
      <c r="X205" s="54">
        <v>6</v>
      </c>
      <c r="Y205">
        <v>11.883569084194852</v>
      </c>
      <c r="Z205">
        <v>3.3953054526271007</v>
      </c>
      <c r="AA205">
        <v>3.3953054526271007</v>
      </c>
      <c r="AB205">
        <v>2.4898906652598738</v>
      </c>
      <c r="AC205">
        <v>1.4712990294717434</v>
      </c>
      <c r="AD205">
        <v>1.9240064231553569</v>
      </c>
      <c r="AE205">
        <v>3.1689517557852938</v>
      </c>
      <c r="AF205">
        <v>2.3767138168389703</v>
      </c>
      <c r="AG205">
        <v>1.8108295747344536</v>
      </c>
      <c r="AH205">
        <v>2.2635369684180668</v>
      </c>
      <c r="AI205">
        <v>3.1689517557852933</v>
      </c>
      <c r="AJ205">
        <v>4.3007202399943276</v>
      </c>
      <c r="AK205">
        <v>3.9611896947316172</v>
      </c>
      <c r="AL205">
        <v>1.6976527263135504</v>
      </c>
      <c r="AM205">
        <v>0.79223793894632344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f t="shared" si="68"/>
        <v>2.5559527851004744</v>
      </c>
      <c r="AV205">
        <f t="shared" si="68"/>
        <v>1.4805370287510446</v>
      </c>
      <c r="AW205">
        <f t="shared" si="71"/>
        <v>1.4805370287510446</v>
      </c>
      <c r="AX205">
        <f t="shared" si="71"/>
        <v>1.2498704077178369</v>
      </c>
      <c r="AY205">
        <f t="shared" si="71"/>
        <v>0.904743935253981</v>
      </c>
      <c r="AZ205">
        <f t="shared" si="71"/>
        <v>1.0729547385866778</v>
      </c>
      <c r="BA205">
        <f t="shared" si="71"/>
        <v>1.4276646267005662</v>
      </c>
      <c r="BB205">
        <f t="shared" si="71"/>
        <v>1.2169029930208481</v>
      </c>
      <c r="BC205">
        <f t="shared" si="71"/>
        <v>1.033479662101547</v>
      </c>
      <c r="BD205">
        <f t="shared" si="71"/>
        <v>1.1828115668727222</v>
      </c>
      <c r="BE205">
        <f t="shared" si="71"/>
        <v>1.4276646267005662</v>
      </c>
      <c r="BF205">
        <f t="shared" si="71"/>
        <v>1.6678427056638294</v>
      </c>
      <c r="BG205">
        <f t="shared" si="71"/>
        <v>1.6016455697843446</v>
      </c>
      <c r="BH205">
        <f t="shared" si="71"/>
        <v>0.99238203427256433</v>
      </c>
      <c r="BI205">
        <f t="shared" si="70"/>
        <v>0.58346508416833121</v>
      </c>
      <c r="BJ205">
        <f t="shared" si="70"/>
        <v>0</v>
      </c>
      <c r="BK205">
        <f t="shared" si="70"/>
        <v>0</v>
      </c>
      <c r="BL205">
        <f t="shared" si="70"/>
        <v>0</v>
      </c>
      <c r="BM205">
        <f t="shared" si="70"/>
        <v>0</v>
      </c>
      <c r="BN205">
        <f t="shared" si="70"/>
        <v>0</v>
      </c>
      <c r="BO205">
        <f t="shared" si="70"/>
        <v>0</v>
      </c>
      <c r="BP205">
        <f t="shared" si="70"/>
        <v>0</v>
      </c>
      <c r="BQ205">
        <f t="shared" si="54"/>
        <v>2.276712867159969</v>
      </c>
      <c r="BR205">
        <v>3.0460594545029531</v>
      </c>
      <c r="BS205">
        <v>2.3733425766285698</v>
      </c>
      <c r="BT205">
        <v>1.8959456587915968</v>
      </c>
      <c r="BU205">
        <v>3.5475088674100914</v>
      </c>
      <c r="BV205">
        <v>3.1482747668959106</v>
      </c>
      <c r="BW205">
        <v>29.682777777777783</v>
      </c>
      <c r="BX205">
        <v>119.89</v>
      </c>
      <c r="BY205" s="8">
        <v>3.2805432692307686</v>
      </c>
      <c r="BZ205" s="8">
        <v>323.85199999999998</v>
      </c>
      <c r="CA205" s="8">
        <v>825.75599999999997</v>
      </c>
      <c r="CB205" s="8">
        <v>1147.8</v>
      </c>
      <c r="CC205" s="8">
        <v>1760.662</v>
      </c>
      <c r="CD205" s="8">
        <v>4.3196472513597515</v>
      </c>
      <c r="CE205" s="8">
        <v>4.9683467516766857</v>
      </c>
      <c r="CF205" s="8">
        <v>4.2326790023493173</v>
      </c>
      <c r="CG205" s="8">
        <v>4.0631509272477739</v>
      </c>
      <c r="CH205" s="8">
        <v>122.678</v>
      </c>
      <c r="CI205" s="8">
        <f t="shared" si="57"/>
        <v>1616.92</v>
      </c>
      <c r="CJ205">
        <v>116.586</v>
      </c>
      <c r="CK205">
        <v>474.726</v>
      </c>
      <c r="CL205">
        <v>1265.9359999999999</v>
      </c>
      <c r="CM205">
        <v>1977.1360000000002</v>
      </c>
      <c r="CN205">
        <f t="shared" si="50"/>
        <v>2451.0999999999995</v>
      </c>
      <c r="CO205" s="8">
        <v>3.856284709889394</v>
      </c>
      <c r="CP205" s="8">
        <v>3.2927765691203592</v>
      </c>
      <c r="CQ205" s="8">
        <v>3.4625207277502077</v>
      </c>
      <c r="CR205" s="48">
        <v>31.070555555555554</v>
      </c>
      <c r="CS205" s="7">
        <v>30.362222222222229</v>
      </c>
      <c r="CT205" s="7">
        <v>29.984999999999999</v>
      </c>
      <c r="CU205" s="7">
        <v>-0.48083333333333655</v>
      </c>
      <c r="CV205" s="7">
        <v>-1.06</v>
      </c>
      <c r="CW205" s="7">
        <v>-1.462361111111111</v>
      </c>
    </row>
    <row r="206" spans="1:101">
      <c r="A206" s="40">
        <v>42390</v>
      </c>
      <c r="B206" s="1">
        <f t="shared" si="62"/>
        <v>1</v>
      </c>
      <c r="C206" s="1">
        <f t="shared" si="63"/>
        <v>2016</v>
      </c>
      <c r="D206">
        <v>30.295000000000002</v>
      </c>
      <c r="E206">
        <v>30.265000000000001</v>
      </c>
      <c r="F206">
        <v>30.245000000000001</v>
      </c>
      <c r="G206">
        <v>30.195</v>
      </c>
      <c r="H206">
        <v>30.16</v>
      </c>
      <c r="I206">
        <v>30.155000000000001</v>
      </c>
      <c r="J206">
        <v>30.105</v>
      </c>
      <c r="K206">
        <v>30.19</v>
      </c>
      <c r="L206">
        <v>30.425000000000001</v>
      </c>
      <c r="M206">
        <v>30.305</v>
      </c>
      <c r="N206">
        <v>30.21</v>
      </c>
      <c r="O206">
        <v>29.87</v>
      </c>
      <c r="P206">
        <v>29.045000000000002</v>
      </c>
      <c r="Q206" s="7">
        <v>30.217500000000001</v>
      </c>
      <c r="R206" s="7">
        <v>30.233999999999998</v>
      </c>
      <c r="S206" s="7">
        <f t="shared" ref="S206:S246" si="72">AVERAGE(E206:M206)</f>
        <v>30.227222222222224</v>
      </c>
      <c r="T206" s="7">
        <v>30.2225</v>
      </c>
      <c r="U206" s="7">
        <v>30.112692307692306</v>
      </c>
      <c r="V206" s="7">
        <v>-0.57504088504088102</v>
      </c>
      <c r="W206">
        <v>27.501974197705106</v>
      </c>
      <c r="X206" s="54">
        <v>6</v>
      </c>
      <c r="Y206">
        <v>12.675807023141175</v>
      </c>
      <c r="Z206">
        <v>0.9054147873672268</v>
      </c>
      <c r="AA206">
        <v>1.2449453326299369</v>
      </c>
      <c r="AB206">
        <v>0.79223793894632344</v>
      </c>
      <c r="AC206">
        <v>0.4527073936836134</v>
      </c>
      <c r="AD206">
        <v>1.4712990294717434</v>
      </c>
      <c r="AE206">
        <v>0.79223793894632344</v>
      </c>
      <c r="AF206">
        <v>0.79223793894632344</v>
      </c>
      <c r="AG206">
        <v>1.5844758778926469</v>
      </c>
      <c r="AH206">
        <v>2.0371832715762599</v>
      </c>
      <c r="AI206">
        <v>1.1317684842090334</v>
      </c>
      <c r="AJ206">
        <v>1.4712990294717434</v>
      </c>
      <c r="AK206">
        <v>0.67906109052542007</v>
      </c>
      <c r="AL206">
        <v>0.90541478736722691</v>
      </c>
      <c r="AM206">
        <v>0.33953054526271004</v>
      </c>
      <c r="AN206">
        <v>0.2263536968418067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2.6156283610560584</v>
      </c>
      <c r="AV206">
        <v>0.64469972102836426</v>
      </c>
      <c r="AW206">
        <v>0.8086811701761023</v>
      </c>
      <c r="AX206">
        <v>0.58346508416833121</v>
      </c>
      <c r="AY206">
        <v>0.37342898349868192</v>
      </c>
      <c r="AZ206">
        <v>0.904743935253981</v>
      </c>
      <c r="BA206">
        <v>0.58346508416833121</v>
      </c>
      <c r="BB206">
        <v>0.58346508416833121</v>
      </c>
      <c r="BC206">
        <v>0.94952273223553008</v>
      </c>
      <c r="BD206">
        <v>1.1109305304977921</v>
      </c>
      <c r="BE206">
        <v>0.75695190951085412</v>
      </c>
      <c r="BF206">
        <v>0.904743935253981</v>
      </c>
      <c r="BG206">
        <v>0.5182347624992486</v>
      </c>
      <c r="BH206">
        <v>0.64469972102836426</v>
      </c>
      <c r="BI206">
        <v>0.2923192132234641</v>
      </c>
      <c r="BJ206">
        <v>0.20404529251520054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f t="shared" si="54"/>
        <v>1.9359532078564876</v>
      </c>
      <c r="BR206">
        <v>2.2011674869398759</v>
      </c>
      <c r="BS206">
        <v>1.7299285299925136</v>
      </c>
      <c r="BT206">
        <v>0.94952273223553008</v>
      </c>
      <c r="BU206">
        <v>2.6640891260467816</v>
      </c>
      <c r="BV206">
        <v>2.4044861876004968</v>
      </c>
      <c r="BW206">
        <v>30.056666666666665</v>
      </c>
      <c r="BX206">
        <v>98.798000000000016</v>
      </c>
      <c r="BY206" s="8">
        <v>4.0663513513513525</v>
      </c>
      <c r="BZ206" s="8">
        <v>333.49599999999998</v>
      </c>
      <c r="CA206" s="8">
        <v>663.44200000000001</v>
      </c>
      <c r="CB206" s="8">
        <v>1149.578</v>
      </c>
      <c r="CC206" s="8">
        <v>1543.0140000000001</v>
      </c>
      <c r="CD206" s="8">
        <v>3.7095810351435348</v>
      </c>
      <c r="CE206" s="8">
        <v>4.7446830880130229</v>
      </c>
      <c r="CF206" s="8">
        <v>4.3419815334518486</v>
      </c>
      <c r="CG206" s="8">
        <v>4.0736371030787781</v>
      </c>
      <c r="CH206" s="8">
        <v>34.54</v>
      </c>
      <c r="CI206" s="8">
        <f t="shared" si="57"/>
        <v>1517.098</v>
      </c>
      <c r="CJ206">
        <v>67.056000000000012</v>
      </c>
      <c r="CK206">
        <v>383.28599999999994</v>
      </c>
      <c r="CL206">
        <v>1221.9939999999999</v>
      </c>
      <c r="CM206">
        <v>1905.2540000000001</v>
      </c>
      <c r="CN206">
        <f t="shared" si="50"/>
        <v>2353.5639999999999</v>
      </c>
      <c r="CO206" s="8">
        <v>2.5559527851004744</v>
      </c>
      <c r="CP206" s="8">
        <v>3.856284709889394</v>
      </c>
      <c r="CQ206" s="8">
        <v>3.2927765691203592</v>
      </c>
      <c r="CR206" s="48">
        <v>30.618333333333332</v>
      </c>
      <c r="CS206" s="7">
        <v>31.070555555555554</v>
      </c>
      <c r="CT206" s="7">
        <v>30.362222222222229</v>
      </c>
      <c r="CU206" s="7">
        <v>-0.65043686868687089</v>
      </c>
      <c r="CV206" s="7">
        <v>-0.48083333333333655</v>
      </c>
      <c r="CW206" s="7">
        <v>-1.06</v>
      </c>
    </row>
    <row r="207" spans="1:101">
      <c r="A207" s="44">
        <v>42418</v>
      </c>
      <c r="B207" s="1">
        <f t="shared" si="62"/>
        <v>2</v>
      </c>
      <c r="C207" s="1">
        <f t="shared" si="63"/>
        <v>2016</v>
      </c>
      <c r="D207">
        <v>29.895</v>
      </c>
      <c r="E207">
        <v>29.925000000000001</v>
      </c>
      <c r="F207">
        <v>29.864999999999998</v>
      </c>
      <c r="G207">
        <v>29.805</v>
      </c>
      <c r="H207">
        <v>29.79</v>
      </c>
      <c r="I207">
        <v>29.76</v>
      </c>
      <c r="J207">
        <v>29.73</v>
      </c>
      <c r="K207">
        <v>29.74</v>
      </c>
      <c r="L207">
        <v>29.875</v>
      </c>
      <c r="M207">
        <v>29.905000000000001</v>
      </c>
      <c r="N207">
        <v>29.86</v>
      </c>
      <c r="O207">
        <v>29.745000000000001</v>
      </c>
      <c r="P207">
        <v>29.395</v>
      </c>
      <c r="Q207" s="7">
        <v>29.811249999999998</v>
      </c>
      <c r="R207" s="7">
        <v>29.828999999999997</v>
      </c>
      <c r="S207" s="7">
        <f t="shared" si="72"/>
        <v>29.821666666666665</v>
      </c>
      <c r="T207" s="7">
        <v>29.808750000000003</v>
      </c>
      <c r="U207" s="7">
        <v>29.791538461538458</v>
      </c>
      <c r="V207" s="7">
        <v>-0.75963636363637121</v>
      </c>
      <c r="W207">
        <v>23.99349189264807</v>
      </c>
      <c r="X207" s="54">
        <v>6</v>
      </c>
      <c r="Y207">
        <v>8.4882636315677509</v>
      </c>
      <c r="Z207">
        <v>0.67906109052542007</v>
      </c>
      <c r="AA207">
        <v>0</v>
      </c>
      <c r="AB207">
        <v>0.2263536968418067</v>
      </c>
      <c r="AC207">
        <v>0.11317684842090335</v>
      </c>
      <c r="AD207">
        <v>0.33953054526271004</v>
      </c>
      <c r="AE207">
        <v>0.33953054526271004</v>
      </c>
      <c r="AF207">
        <v>1.9240064231553569</v>
      </c>
      <c r="AG207">
        <v>1.5844758778926469</v>
      </c>
      <c r="AH207">
        <v>2.2635369684180668</v>
      </c>
      <c r="AI207">
        <v>1.8108295747344536</v>
      </c>
      <c r="AJ207">
        <v>1.9240064231553569</v>
      </c>
      <c r="AK207">
        <v>1.4712990294717436</v>
      </c>
      <c r="AL207">
        <v>1.4712990294717434</v>
      </c>
      <c r="AM207">
        <v>0.79223793894632344</v>
      </c>
      <c r="AN207">
        <v>0.4527073936836134</v>
      </c>
      <c r="AO207">
        <v>0</v>
      </c>
      <c r="AP207">
        <v>0.11317684842090335</v>
      </c>
      <c r="AQ207">
        <v>0</v>
      </c>
      <c r="AR207">
        <v>0</v>
      </c>
      <c r="AS207">
        <v>0</v>
      </c>
      <c r="AT207">
        <v>0</v>
      </c>
      <c r="AU207">
        <v>2.2500556276585328</v>
      </c>
      <c r="AV207">
        <v>0.5182347624992486</v>
      </c>
      <c r="AW207">
        <v>0</v>
      </c>
      <c r="AX207">
        <v>0.20404529251520054</v>
      </c>
      <c r="AY207">
        <v>0.10721795313111006</v>
      </c>
      <c r="AZ207">
        <v>0.2923192132234641</v>
      </c>
      <c r="BA207">
        <v>0.2923192132234641</v>
      </c>
      <c r="BB207">
        <v>1.0729547385866778</v>
      </c>
      <c r="BC207">
        <v>0.94952273223553008</v>
      </c>
      <c r="BD207">
        <v>1.1828115668727222</v>
      </c>
      <c r="BE207">
        <v>1.033479662101547</v>
      </c>
      <c r="BF207">
        <v>1.0729547385866778</v>
      </c>
      <c r="BG207">
        <v>0.904743935253981</v>
      </c>
      <c r="BH207">
        <v>0.904743935253981</v>
      </c>
      <c r="BI207">
        <v>0.58346508416833121</v>
      </c>
      <c r="BJ207">
        <v>0.37342898349868192</v>
      </c>
      <c r="BK207">
        <v>0</v>
      </c>
      <c r="BL207">
        <v>0.10721795313111006</v>
      </c>
      <c r="BM207">
        <v>0</v>
      </c>
      <c r="BN207">
        <v>0</v>
      </c>
      <c r="BO207">
        <v>0</v>
      </c>
      <c r="BP207">
        <v>0</v>
      </c>
      <c r="BQ207">
        <f t="shared" si="54"/>
        <v>1.4751914868693135</v>
      </c>
      <c r="BR207">
        <v>1.825538323340504</v>
      </c>
      <c r="BS207">
        <v>1.9456776886538989</v>
      </c>
      <c r="BT207">
        <v>1.3718399118205689</v>
      </c>
      <c r="BU207">
        <v>2.6156283610560584</v>
      </c>
      <c r="BV207">
        <v>2.1364917825043888</v>
      </c>
      <c r="BW207">
        <v>30.230555555555554</v>
      </c>
      <c r="BX207">
        <v>42.159999999999989</v>
      </c>
      <c r="BY207" s="8">
        <v>5.0651428571428569</v>
      </c>
      <c r="BZ207" s="8">
        <v>260.84800000000001</v>
      </c>
      <c r="CA207" s="8">
        <v>613.65</v>
      </c>
      <c r="CB207" s="8">
        <v>1107.9240000000002</v>
      </c>
      <c r="CC207" s="8">
        <v>1442.6820000000002</v>
      </c>
      <c r="CD207" s="8">
        <v>4.1373458259083264</v>
      </c>
      <c r="CE207" s="8">
        <v>4.7445200288499629</v>
      </c>
      <c r="CF207" s="8">
        <v>4.5704839965060362</v>
      </c>
      <c r="CG207" s="8">
        <v>4.2245142039191146</v>
      </c>
      <c r="CH207" s="8">
        <v>66.042000000000002</v>
      </c>
      <c r="CI207" s="8">
        <f t="shared" si="57"/>
        <v>1418.5499999999997</v>
      </c>
      <c r="CJ207">
        <v>64.77</v>
      </c>
      <c r="CK207">
        <v>248.41200000000001</v>
      </c>
      <c r="CL207">
        <v>1035.3040000000001</v>
      </c>
      <c r="CM207">
        <v>1869.44</v>
      </c>
      <c r="CN207">
        <f t="shared" si="50"/>
        <v>2238.7559999999999</v>
      </c>
      <c r="CO207" s="8">
        <v>2.6156283610560584</v>
      </c>
      <c r="CP207" s="8">
        <v>2.5559527851004744</v>
      </c>
      <c r="CQ207" s="8">
        <v>3.856284709889394</v>
      </c>
      <c r="CR207" s="48">
        <v>30.227222222222224</v>
      </c>
      <c r="CS207" s="7">
        <v>30.618333333333332</v>
      </c>
      <c r="CT207" s="7">
        <v>31.070555555555554</v>
      </c>
      <c r="CU207" s="7">
        <v>-0.57504088504088102</v>
      </c>
      <c r="CV207" s="7">
        <v>-0.65043686868687089</v>
      </c>
      <c r="CW207" s="7">
        <v>-0.48083333333333655</v>
      </c>
    </row>
    <row r="208" spans="1:101">
      <c r="A208" s="44">
        <v>42450</v>
      </c>
      <c r="B208" s="1">
        <f t="shared" si="62"/>
        <v>3</v>
      </c>
      <c r="C208" s="1">
        <f t="shared" si="63"/>
        <v>2016</v>
      </c>
      <c r="D208">
        <v>30.715</v>
      </c>
      <c r="E208">
        <v>30.675000000000001</v>
      </c>
      <c r="F208">
        <v>30.55</v>
      </c>
      <c r="G208">
        <v>30.515000000000001</v>
      </c>
      <c r="H208">
        <v>30.495000000000001</v>
      </c>
      <c r="I208">
        <v>30.55</v>
      </c>
      <c r="J208">
        <v>30.59</v>
      </c>
      <c r="K208">
        <v>30.63</v>
      </c>
      <c r="L208">
        <v>30.545000000000002</v>
      </c>
      <c r="M208">
        <v>30.375</v>
      </c>
      <c r="N208">
        <v>30.234999999999999</v>
      </c>
      <c r="O208">
        <v>30.07</v>
      </c>
      <c r="P208">
        <v>29.465</v>
      </c>
      <c r="Q208" s="7">
        <v>30.568750000000001</v>
      </c>
      <c r="R208" s="7">
        <v>30.564</v>
      </c>
      <c r="S208" s="7">
        <f t="shared" si="72"/>
        <v>30.547222222222224</v>
      </c>
      <c r="T208" s="7">
        <v>30.53125</v>
      </c>
      <c r="U208" s="7">
        <v>30.416153846153843</v>
      </c>
      <c r="V208" s="7">
        <v>-0.18347222222222115</v>
      </c>
      <c r="W208">
        <v>12.902160734725848</v>
      </c>
      <c r="X208" s="54">
        <v>5</v>
      </c>
      <c r="Y208">
        <v>9.1673247220931717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0.11317684842090335</v>
      </c>
      <c r="AI208">
        <v>0.2263536968418067</v>
      </c>
      <c r="AJ208">
        <v>0.67906109052542007</v>
      </c>
      <c r="AK208">
        <v>1.2449453326299369</v>
      </c>
      <c r="AL208">
        <v>0.67906109052542007</v>
      </c>
      <c r="AM208">
        <v>0.4527073936836134</v>
      </c>
      <c r="AN208">
        <v>0.33953054526271004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2.3191791196138323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0.10721795313111006</v>
      </c>
      <c r="BE208">
        <v>0.20404529251520054</v>
      </c>
      <c r="BF208">
        <v>0.5182347624992486</v>
      </c>
      <c r="BG208">
        <v>0.8086811701761023</v>
      </c>
      <c r="BH208">
        <v>0.5182347624992486</v>
      </c>
      <c r="BI208">
        <v>0.37342898349868192</v>
      </c>
      <c r="BJ208">
        <v>0.2923192132234641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f t="shared" si="54"/>
        <v>1.1997174992279391</v>
      </c>
      <c r="BR208">
        <v>0</v>
      </c>
      <c r="BS208">
        <v>0.70240005824331042</v>
      </c>
      <c r="BT208">
        <v>1.0729547385866778</v>
      </c>
      <c r="BU208">
        <v>1.1828115668727222</v>
      </c>
      <c r="BV208">
        <v>0.10721795313111006</v>
      </c>
      <c r="BW208">
        <v>30.458333333333332</v>
      </c>
      <c r="BX208">
        <v>90.929999999999993</v>
      </c>
      <c r="BY208" s="8">
        <v>4.0709687499999996</v>
      </c>
      <c r="BZ208" s="8">
        <v>231.88799999999998</v>
      </c>
      <c r="CA208" s="8">
        <v>555.7399999999999</v>
      </c>
      <c r="CB208" s="8">
        <v>1057.644</v>
      </c>
      <c r="CC208" s="8">
        <v>1379.6880000000001</v>
      </c>
      <c r="CD208" s="8">
        <v>4.400820986164736</v>
      </c>
      <c r="CE208" s="8">
        <v>4.3602341187622438</v>
      </c>
      <c r="CF208" s="8">
        <v>4.7791714965060361</v>
      </c>
      <c r="CG208" s="8">
        <v>4.2747144983031715</v>
      </c>
      <c r="CH208" s="8">
        <v>72.639999999999986</v>
      </c>
      <c r="CI208" s="8">
        <f t="shared" si="57"/>
        <v>1364.4479999999999</v>
      </c>
      <c r="CJ208">
        <v>68.071999999999989</v>
      </c>
      <c r="CK208">
        <v>199.898</v>
      </c>
      <c r="CL208">
        <v>674.62400000000002</v>
      </c>
      <c r="CM208">
        <v>1465.8340000000001</v>
      </c>
      <c r="CN208">
        <f t="shared" si="50"/>
        <v>2177.0340000000006</v>
      </c>
      <c r="CO208" s="8">
        <v>2.2500556276585328</v>
      </c>
      <c r="CP208" s="8">
        <v>2.6156283610560584</v>
      </c>
      <c r="CQ208" s="8">
        <v>2.5559527851004744</v>
      </c>
      <c r="CR208" s="48">
        <v>29.821666666666665</v>
      </c>
      <c r="CS208" s="7">
        <v>30.227222222222224</v>
      </c>
      <c r="CT208" s="7">
        <v>30.618333333333332</v>
      </c>
      <c r="CU208" s="7">
        <v>-0.75963636363637121</v>
      </c>
      <c r="CV208" s="7">
        <v>-0.57504088504088102</v>
      </c>
      <c r="CW208" s="7">
        <v>-0.65043686868687089</v>
      </c>
    </row>
    <row r="209" spans="1:101">
      <c r="A209" s="44">
        <v>42475</v>
      </c>
      <c r="B209" s="1">
        <f t="shared" si="62"/>
        <v>4</v>
      </c>
      <c r="C209" s="1">
        <f t="shared" si="63"/>
        <v>2016</v>
      </c>
      <c r="D209">
        <v>30.99</v>
      </c>
      <c r="E209">
        <v>30.99</v>
      </c>
      <c r="F209">
        <v>30.965</v>
      </c>
      <c r="G209">
        <v>30.9</v>
      </c>
      <c r="H209">
        <v>30.905000000000001</v>
      </c>
      <c r="I209">
        <v>30.914999999999999</v>
      </c>
      <c r="J209">
        <v>30.93</v>
      </c>
      <c r="K209">
        <v>30.995000000000001</v>
      </c>
      <c r="L209">
        <v>30.85</v>
      </c>
      <c r="M209">
        <v>30.704999999999998</v>
      </c>
      <c r="N209">
        <v>30.574999999999999</v>
      </c>
      <c r="O209">
        <v>30.204999999999998</v>
      </c>
      <c r="P209">
        <v>29.49</v>
      </c>
      <c r="Q209" s="7">
        <v>30.931249999999999</v>
      </c>
      <c r="R209" s="7">
        <v>30.914499999999997</v>
      </c>
      <c r="S209" s="7">
        <f t="shared" si="72"/>
        <v>30.906111111111109</v>
      </c>
      <c r="T209" s="7">
        <v>30.895625000000003</v>
      </c>
      <c r="U209" s="7">
        <v>30.724230769230765</v>
      </c>
      <c r="V209" s="7">
        <v>-0.30191388888889392</v>
      </c>
      <c r="W209">
        <v>6.5642572159131518</v>
      </c>
      <c r="X209" s="54">
        <v>5</v>
      </c>
      <c r="Y209">
        <v>6.3379035115705875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0.11317684842090335</v>
      </c>
      <c r="AN209">
        <v>0.11317684842090335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1.9930531767011759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0.10721795313111006</v>
      </c>
      <c r="BJ209">
        <v>0.10721795313111006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f t="shared" si="54"/>
        <v>1.096293995736177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30.637222222222224</v>
      </c>
      <c r="BX209">
        <v>60.195999999999998</v>
      </c>
      <c r="BY209" s="8">
        <v>4.4814000000000007</v>
      </c>
      <c r="BZ209" s="8">
        <v>193.28599999999997</v>
      </c>
      <c r="CA209" s="8">
        <v>526.78199999999993</v>
      </c>
      <c r="CB209" s="8">
        <v>856.72799999999995</v>
      </c>
      <c r="CC209" s="8">
        <v>1342.864</v>
      </c>
      <c r="CD209" s="8">
        <v>4.5391705357142857</v>
      </c>
      <c r="CE209" s="8">
        <v>4.12437578542891</v>
      </c>
      <c r="CF209" s="8">
        <v>4.6761789039134438</v>
      </c>
      <c r="CG209" s="8">
        <v>4.3912787840174579</v>
      </c>
      <c r="CH209" s="8">
        <v>146.304</v>
      </c>
      <c r="CI209" s="8">
        <f t="shared" si="57"/>
        <v>1387.83</v>
      </c>
      <c r="CJ209">
        <v>251.46</v>
      </c>
      <c r="CK209">
        <v>384.30200000000002</v>
      </c>
      <c r="CL209">
        <v>767.58799999999997</v>
      </c>
      <c r="CM209">
        <v>1606.2959999999998</v>
      </c>
      <c r="CN209">
        <f t="shared" si="50"/>
        <v>2289.556</v>
      </c>
      <c r="CO209" s="8">
        <v>2.3191791196138323</v>
      </c>
      <c r="CP209" s="8">
        <v>2.2500556276585328</v>
      </c>
      <c r="CQ209" s="8">
        <v>2.6156283610560584</v>
      </c>
      <c r="CR209" s="48">
        <v>30.547222222222224</v>
      </c>
      <c r="CS209" s="7">
        <v>29.821666666666665</v>
      </c>
      <c r="CT209" s="7">
        <v>30.227222222222224</v>
      </c>
      <c r="CU209" s="7">
        <v>-0.18347222222222115</v>
      </c>
      <c r="CV209" s="7">
        <v>-0.75963636363637121</v>
      </c>
      <c r="CW209" s="7">
        <v>-0.57504088504088102</v>
      </c>
    </row>
    <row r="210" spans="1:101">
      <c r="A210" s="44">
        <v>42503</v>
      </c>
      <c r="B210" s="1">
        <f t="shared" si="62"/>
        <v>5</v>
      </c>
      <c r="C210" s="1">
        <f t="shared" si="63"/>
        <v>2016</v>
      </c>
      <c r="D210" s="8">
        <v>31.11</v>
      </c>
      <c r="E210">
        <v>31.27</v>
      </c>
      <c r="F210">
        <v>31.565000000000001</v>
      </c>
      <c r="G210">
        <v>31.91</v>
      </c>
      <c r="H210">
        <v>31.914999999999999</v>
      </c>
      <c r="I210">
        <v>31.74</v>
      </c>
      <c r="J210">
        <v>31.914999999999999</v>
      </c>
      <c r="K210">
        <v>31.535</v>
      </c>
      <c r="L210">
        <v>31.16</v>
      </c>
      <c r="M210">
        <v>30.94</v>
      </c>
      <c r="N210">
        <v>30.695</v>
      </c>
      <c r="O210">
        <v>29.9</v>
      </c>
      <c r="P210">
        <v>29.395</v>
      </c>
      <c r="Q210" s="7">
        <v>31.626249999999999</v>
      </c>
      <c r="R210" s="7">
        <f t="shared" ref="R210" si="73">AVERAGE(D210:M210)</f>
        <v>31.506</v>
      </c>
      <c r="S210" s="7">
        <f t="shared" si="72"/>
        <v>31.549999999999997</v>
      </c>
      <c r="T210" s="7">
        <f t="shared" ref="T210" si="74">AVERAGE(F210:M210)</f>
        <v>31.584999999999997</v>
      </c>
      <c r="U210" s="7">
        <f t="shared" ref="U210" si="75">AVERAGE(D210:P210)</f>
        <v>31.157692307692304</v>
      </c>
      <c r="V210" s="7">
        <v>4.033333333332223E-2</v>
      </c>
      <c r="W210">
        <v>0.905414788401814</v>
      </c>
      <c r="X210" s="54">
        <v>4</v>
      </c>
      <c r="Y210">
        <v>0.9054147873672268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0.64469972102836426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f t="shared" si="54"/>
        <v>0.49755782714651792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30.663888888888884</v>
      </c>
      <c r="BX210">
        <v>211.08199999999999</v>
      </c>
      <c r="BY210" s="8">
        <v>3.9202500000000002</v>
      </c>
      <c r="BZ210" s="8">
        <v>362.20799999999997</v>
      </c>
      <c r="CA210" s="8">
        <v>623.05600000000004</v>
      </c>
      <c r="CB210" s="8">
        <v>975.85799999999995</v>
      </c>
      <c r="CC210" s="8">
        <v>1470.1320000000001</v>
      </c>
      <c r="CD210" s="8">
        <v>4.1575395833333326</v>
      </c>
      <c r="CE210" s="8">
        <v>4.14744270462083</v>
      </c>
      <c r="CF210" s="8">
        <v>4.5488598803444198</v>
      </c>
      <c r="CG210" s="8">
        <v>4.4672478932128605</v>
      </c>
      <c r="CH210" s="8">
        <v>440.19</v>
      </c>
      <c r="CI210" s="8">
        <f t="shared" si="57"/>
        <v>1782.306</v>
      </c>
      <c r="CJ210">
        <v>344.16999999999996</v>
      </c>
      <c r="CK210">
        <v>663.702</v>
      </c>
      <c r="CL210">
        <v>912.11400000000003</v>
      </c>
      <c r="CM210">
        <v>1699.0060000000003</v>
      </c>
      <c r="CN210">
        <f t="shared" si="50"/>
        <v>2533.1420000000003</v>
      </c>
      <c r="CO210" s="8">
        <v>1.9930531767011759</v>
      </c>
      <c r="CP210" s="8">
        <v>2.3191791196138323</v>
      </c>
      <c r="CQ210" s="8">
        <v>2.2500556276585328</v>
      </c>
      <c r="CR210" s="48">
        <v>30.906111111111109</v>
      </c>
      <c r="CS210" s="7">
        <v>30.547222222222224</v>
      </c>
      <c r="CT210" s="7">
        <v>29.821666666666665</v>
      </c>
      <c r="CU210" s="7">
        <v>-0.30191388888889392</v>
      </c>
      <c r="CV210" s="7">
        <v>-0.18347222222222115</v>
      </c>
      <c r="CW210" s="7">
        <v>-0.75963636363637121</v>
      </c>
    </row>
    <row r="211" spans="1:101">
      <c r="A211" s="44">
        <v>42534</v>
      </c>
      <c r="B211" s="1">
        <f t="shared" si="62"/>
        <v>6</v>
      </c>
      <c r="C211" s="1">
        <f t="shared" si="63"/>
        <v>2016</v>
      </c>
      <c r="D211">
        <v>32.365000000000002</v>
      </c>
      <c r="E211">
        <v>32.125</v>
      </c>
      <c r="F211">
        <v>31.94</v>
      </c>
      <c r="G211">
        <v>31.96</v>
      </c>
      <c r="H211">
        <v>32.255000000000003</v>
      </c>
      <c r="I211">
        <v>32.645000000000003</v>
      </c>
      <c r="J211">
        <v>32.645000000000003</v>
      </c>
      <c r="K211">
        <v>31.94</v>
      </c>
      <c r="L211">
        <v>31.38</v>
      </c>
      <c r="M211">
        <v>30.805</v>
      </c>
      <c r="N211">
        <v>30.425000000000001</v>
      </c>
      <c r="O211">
        <v>29.98</v>
      </c>
      <c r="P211">
        <v>29.4</v>
      </c>
      <c r="Q211" s="7">
        <v>32.111250000000005</v>
      </c>
      <c r="R211" s="7">
        <v>32.006000000000007</v>
      </c>
      <c r="S211" s="7">
        <f t="shared" si="72"/>
        <v>31.966111111111118</v>
      </c>
      <c r="T211" s="7">
        <v>31.946250000000003</v>
      </c>
      <c r="U211" s="7">
        <v>31.528076923076927</v>
      </c>
      <c r="V211" s="7">
        <v>0.4191111111111141</v>
      </c>
      <c r="W211">
        <v>0</v>
      </c>
      <c r="X211" s="54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f t="shared" si="54"/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30.16</v>
      </c>
      <c r="BX211">
        <v>420.12000000000012</v>
      </c>
      <c r="BY211" s="8">
        <v>2.1508387096774193</v>
      </c>
      <c r="BZ211" s="8">
        <v>691.39800000000014</v>
      </c>
      <c r="CA211" s="8">
        <v>923.28600000000006</v>
      </c>
      <c r="CB211" s="8">
        <v>1247.1379999999999</v>
      </c>
      <c r="CC211" s="8">
        <v>1749.0420000000001</v>
      </c>
      <c r="CD211" s="8">
        <v>3.5174962365591398</v>
      </c>
      <c r="CE211" s="8">
        <v>3.9591586113619379</v>
      </c>
      <c r="CF211" s="8">
        <v>4.0793214913612088</v>
      </c>
      <c r="CG211" s="8">
        <v>4.4637526815193125</v>
      </c>
      <c r="CH211" s="8">
        <v>298.18599999999998</v>
      </c>
      <c r="CI211" s="8">
        <f t="shared" si="57"/>
        <v>1705.3419999999999</v>
      </c>
      <c r="CJ211">
        <v>412.75</v>
      </c>
      <c r="CK211">
        <v>1008.3799999999999</v>
      </c>
      <c r="CL211">
        <v>1208.278</v>
      </c>
      <c r="CM211">
        <v>1683.0039999999999</v>
      </c>
      <c r="CN211">
        <f t="shared" si="50"/>
        <v>2474.2139999999999</v>
      </c>
      <c r="CO211" s="8">
        <v>0.64469972102836426</v>
      </c>
      <c r="CP211" s="8">
        <v>1.9930531767011759</v>
      </c>
      <c r="CQ211" s="8">
        <v>2.3191791196138323</v>
      </c>
      <c r="CR211" s="48">
        <v>31.549999999999997</v>
      </c>
      <c r="CS211" s="7">
        <v>30.906111111111109</v>
      </c>
      <c r="CT211" s="7">
        <v>30.547222222222224</v>
      </c>
      <c r="CU211" s="7">
        <v>4.033333333332223E-2</v>
      </c>
      <c r="CV211" s="7">
        <v>-0.30191388888889392</v>
      </c>
      <c r="CW211" s="7">
        <v>-0.18347222222222115</v>
      </c>
    </row>
    <row r="212" spans="1:101">
      <c r="A212" s="44">
        <v>42564</v>
      </c>
      <c r="B212" s="1">
        <f t="shared" si="62"/>
        <v>7</v>
      </c>
      <c r="C212" s="1">
        <f t="shared" si="63"/>
        <v>2016</v>
      </c>
      <c r="D212">
        <v>31.8</v>
      </c>
      <c r="E212">
        <v>31.6</v>
      </c>
      <c r="F212">
        <v>32.045000000000002</v>
      </c>
      <c r="G212">
        <v>32.215000000000003</v>
      </c>
      <c r="H212">
        <v>32.39</v>
      </c>
      <c r="I212">
        <v>33.35</v>
      </c>
      <c r="J212">
        <v>32.729999999999997</v>
      </c>
      <c r="K212">
        <v>32.024999999999999</v>
      </c>
      <c r="L212">
        <v>31.66</v>
      </c>
      <c r="M212">
        <v>31.08</v>
      </c>
      <c r="N212">
        <v>30.175000000000001</v>
      </c>
      <c r="O212">
        <v>29.6</v>
      </c>
      <c r="P212">
        <v>29</v>
      </c>
      <c r="Q212" s="7">
        <v>32.251874999999998</v>
      </c>
      <c r="R212" s="7">
        <v>32.089500000000001</v>
      </c>
      <c r="S212" s="7">
        <f t="shared" si="72"/>
        <v>32.121666666666663</v>
      </c>
      <c r="T212" s="7">
        <v>32.186875000000001</v>
      </c>
      <c r="U212" s="7">
        <v>31.513076923076923</v>
      </c>
      <c r="V212" s="7">
        <v>0.66956725146197726</v>
      </c>
      <c r="W212">
        <v>0</v>
      </c>
      <c r="X212" s="54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f t="shared" si="54"/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29.723333333333333</v>
      </c>
      <c r="BX212">
        <v>276.33600000000001</v>
      </c>
      <c r="BY212" s="8">
        <v>3.1993333333333336</v>
      </c>
      <c r="BZ212" s="8">
        <v>907.53800000000012</v>
      </c>
      <c r="CA212" s="8">
        <v>1100.8240000000001</v>
      </c>
      <c r="CB212" s="8">
        <v>1434.32</v>
      </c>
      <c r="CC212" s="8">
        <v>1764.2660000000001</v>
      </c>
      <c r="CD212" s="8">
        <v>3.0901406810035845</v>
      </c>
      <c r="CE212" s="8">
        <v>3.8146556083589354</v>
      </c>
      <c r="CF212" s="8">
        <v>3.779630750620468</v>
      </c>
      <c r="CG212" s="8">
        <v>4.2796693481859789</v>
      </c>
      <c r="CH212" s="8">
        <v>187.71199999999996</v>
      </c>
      <c r="CI212" s="8">
        <f t="shared" si="57"/>
        <v>1837.1679999999999</v>
      </c>
      <c r="CJ212">
        <v>210.31199999999998</v>
      </c>
      <c r="CK212">
        <v>967.23199999999997</v>
      </c>
      <c r="CL212">
        <v>1351.5339999999997</v>
      </c>
      <c r="CM212">
        <v>1734.8199999999997</v>
      </c>
      <c r="CN212">
        <f t="shared" ref="CN212:CN236" si="76">SUM(CJ201:CJ212)</f>
        <v>2573.5279999999998</v>
      </c>
      <c r="CO212" s="8">
        <v>0</v>
      </c>
      <c r="CP212" s="8">
        <v>0.64469972102836426</v>
      </c>
      <c r="CQ212" s="8">
        <v>1.9930531767011759</v>
      </c>
      <c r="CR212" s="48">
        <v>31.966111111111118</v>
      </c>
      <c r="CS212" s="7">
        <v>31.549999999999997</v>
      </c>
      <c r="CT212" s="7">
        <v>30.906111111111109</v>
      </c>
      <c r="CU212" s="7">
        <v>0.4191111111111141</v>
      </c>
      <c r="CV212" s="7">
        <v>4.033333333332223E-2</v>
      </c>
      <c r="CW212" s="7">
        <v>-0.30191388888889392</v>
      </c>
    </row>
    <row r="213" spans="1:101">
      <c r="A213" s="44">
        <v>42597</v>
      </c>
      <c r="B213" s="1">
        <f t="shared" si="62"/>
        <v>8</v>
      </c>
      <c r="C213" s="1">
        <f t="shared" si="63"/>
        <v>2016</v>
      </c>
      <c r="D213">
        <v>30.95</v>
      </c>
      <c r="E213">
        <v>30.86</v>
      </c>
      <c r="F213">
        <v>30.82</v>
      </c>
      <c r="G213">
        <v>30.745000000000001</v>
      </c>
      <c r="H213">
        <v>30.795000000000002</v>
      </c>
      <c r="I213">
        <v>31.734999999999999</v>
      </c>
      <c r="J213">
        <v>32.284999999999997</v>
      </c>
      <c r="K213">
        <v>32.229999999999997</v>
      </c>
      <c r="L213">
        <v>31.805</v>
      </c>
      <c r="M213">
        <v>31.67</v>
      </c>
      <c r="N213">
        <v>31.25</v>
      </c>
      <c r="O213">
        <v>29.925000000000001</v>
      </c>
      <c r="P213">
        <v>29.204999999999998</v>
      </c>
      <c r="Q213" s="7">
        <v>31.409374999999997</v>
      </c>
      <c r="R213" s="7">
        <v>31.389500000000005</v>
      </c>
      <c r="S213" s="7">
        <f t="shared" si="72"/>
        <v>31.438333333333333</v>
      </c>
      <c r="T213" s="7">
        <v>31.510624999999997</v>
      </c>
      <c r="U213" s="7">
        <v>31.098076923076924</v>
      </c>
      <c r="V213" s="7">
        <v>0.17169444444444792</v>
      </c>
      <c r="W213">
        <v>0</v>
      </c>
      <c r="X213" s="54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f t="shared" si="54"/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29.997777777777781</v>
      </c>
      <c r="BX213">
        <v>160.53600000000003</v>
      </c>
      <c r="BY213" s="8">
        <v>3.8636969696969694</v>
      </c>
      <c r="BZ213" s="8">
        <v>856.99200000000019</v>
      </c>
      <c r="CA213" s="8">
        <v>1219.2000000000003</v>
      </c>
      <c r="CB213" s="8">
        <v>1480.0480000000002</v>
      </c>
      <c r="CC213" s="8">
        <v>1832.8500000000001</v>
      </c>
      <c r="CD213" s="8">
        <v>3.0712896709025741</v>
      </c>
      <c r="CE213" s="8">
        <v>3.614414627117954</v>
      </c>
      <c r="CF213" s="8">
        <v>3.7887250267147445</v>
      </c>
      <c r="CG213" s="8">
        <v>4.179467327983958</v>
      </c>
      <c r="CH213" s="8">
        <v>99.571999999999989</v>
      </c>
      <c r="CI213" s="8">
        <f t="shared" si="57"/>
        <v>1873.7539999999997</v>
      </c>
      <c r="CJ213">
        <v>208.27999999999997</v>
      </c>
      <c r="CK213">
        <v>831.34199999999987</v>
      </c>
      <c r="CL213">
        <v>1495.0440000000001</v>
      </c>
      <c r="CM213">
        <v>1743.4560000000001</v>
      </c>
      <c r="CN213">
        <f t="shared" si="76"/>
        <v>2530.348</v>
      </c>
      <c r="CO213" s="8">
        <v>0</v>
      </c>
      <c r="CP213" s="8">
        <v>0</v>
      </c>
      <c r="CQ213" s="8">
        <v>0.64469972102836426</v>
      </c>
      <c r="CR213" s="48">
        <v>32.121666666666663</v>
      </c>
      <c r="CS213" s="7">
        <v>31.966111111111118</v>
      </c>
      <c r="CT213" s="7">
        <v>31.549999999999997</v>
      </c>
      <c r="CU213" s="7">
        <v>0.66956725146197726</v>
      </c>
      <c r="CV213" s="7">
        <v>0.4191111111111141</v>
      </c>
      <c r="CW213" s="7">
        <v>4.033333333332223E-2</v>
      </c>
    </row>
    <row r="214" spans="1:101">
      <c r="A214" s="44">
        <v>42633</v>
      </c>
      <c r="B214" s="1">
        <f t="shared" si="62"/>
        <v>9</v>
      </c>
      <c r="C214" s="1">
        <f t="shared" si="63"/>
        <v>2016</v>
      </c>
      <c r="D214">
        <v>30.645</v>
      </c>
      <c r="E214">
        <v>31.14</v>
      </c>
      <c r="F214">
        <v>31.29</v>
      </c>
      <c r="G214">
        <v>31.425000000000001</v>
      </c>
      <c r="H214">
        <v>31.52</v>
      </c>
      <c r="I214">
        <v>31.945</v>
      </c>
      <c r="J214">
        <v>32.505000000000003</v>
      </c>
      <c r="K214">
        <v>32.155000000000001</v>
      </c>
      <c r="L214">
        <v>31.675000000000001</v>
      </c>
      <c r="M214">
        <v>31.28</v>
      </c>
      <c r="N214">
        <v>31.085000000000001</v>
      </c>
      <c r="O214">
        <v>30.324999999999999</v>
      </c>
      <c r="P214">
        <v>29.36</v>
      </c>
      <c r="Q214" s="7">
        <v>31.706875</v>
      </c>
      <c r="R214" s="7">
        <v>31.557999999999993</v>
      </c>
      <c r="S214" s="7">
        <f t="shared" si="72"/>
        <v>31.659444444444446</v>
      </c>
      <c r="T214" s="7">
        <v>31.724375000000002</v>
      </c>
      <c r="U214" s="7">
        <v>31.257692307692302</v>
      </c>
      <c r="V214" s="7">
        <v>0.21208333333333584</v>
      </c>
      <c r="W214">
        <v>0</v>
      </c>
      <c r="X214" s="5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f t="shared" si="54"/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29.837222222222223</v>
      </c>
      <c r="BX214">
        <v>226.84200000000004</v>
      </c>
      <c r="BY214" s="8">
        <v>4.2120000000000006</v>
      </c>
      <c r="BZ214" s="8">
        <v>663.71400000000017</v>
      </c>
      <c r="CA214" s="8">
        <v>1355.1120000000003</v>
      </c>
      <c r="CB214" s="8">
        <v>1587.0000000000002</v>
      </c>
      <c r="CC214" s="8">
        <v>1910.8520000000001</v>
      </c>
      <c r="CD214" s="8">
        <v>3.7583434343434341</v>
      </c>
      <c r="CE214" s="8">
        <v>3.6379198354512869</v>
      </c>
      <c r="CF214" s="8">
        <v>3.8922202190224371</v>
      </c>
      <c r="CG214" s="8">
        <v>3.9990769771067654</v>
      </c>
      <c r="CH214" s="8">
        <v>209.30799999999996</v>
      </c>
      <c r="CI214" s="8">
        <f t="shared" si="57"/>
        <v>1928.1219999999998</v>
      </c>
      <c r="CJ214">
        <v>360.42599999999999</v>
      </c>
      <c r="CK214">
        <v>779.01799999999992</v>
      </c>
      <c r="CL214">
        <v>1787.3979999999997</v>
      </c>
      <c r="CM214">
        <v>1987.2959999999998</v>
      </c>
      <c r="CN214">
        <f t="shared" si="76"/>
        <v>2462.0219999999995</v>
      </c>
      <c r="CO214" s="8">
        <v>0</v>
      </c>
      <c r="CP214" s="8">
        <v>0</v>
      </c>
      <c r="CQ214" s="8">
        <v>0</v>
      </c>
      <c r="CR214" s="48">
        <v>31.438333333333333</v>
      </c>
      <c r="CS214" s="7">
        <v>32.121666666666663</v>
      </c>
      <c r="CT214" s="7">
        <v>31.966111111111118</v>
      </c>
      <c r="CU214" s="7">
        <v>0.17169444444444792</v>
      </c>
      <c r="CV214" s="7">
        <v>0.66956725146197726</v>
      </c>
      <c r="CW214" s="7">
        <v>0.4191111111111141</v>
      </c>
    </row>
    <row r="215" spans="1:101">
      <c r="A215" s="44">
        <v>42660</v>
      </c>
      <c r="B215" s="1">
        <f t="shared" si="62"/>
        <v>10</v>
      </c>
      <c r="C215" s="1">
        <f t="shared" si="63"/>
        <v>2016</v>
      </c>
      <c r="D215">
        <v>30.17</v>
      </c>
      <c r="E215">
        <v>31.32</v>
      </c>
      <c r="F215">
        <v>32.534999999999997</v>
      </c>
      <c r="G215">
        <v>32.634999999999998</v>
      </c>
      <c r="H215">
        <v>32.875</v>
      </c>
      <c r="I215">
        <v>32.630000000000003</v>
      </c>
      <c r="J215">
        <v>33.265000000000001</v>
      </c>
      <c r="K215">
        <v>32.520000000000003</v>
      </c>
      <c r="L215">
        <v>32.024999999999999</v>
      </c>
      <c r="M215">
        <v>31.84</v>
      </c>
      <c r="N215">
        <v>31.425000000000001</v>
      </c>
      <c r="O215">
        <v>30.754999999999999</v>
      </c>
      <c r="P215">
        <v>29.875</v>
      </c>
      <c r="Q215" s="7">
        <v>32.475625000000001</v>
      </c>
      <c r="R215" s="7">
        <v>32.181499999999993</v>
      </c>
      <c r="S215" s="7">
        <f t="shared" si="72"/>
        <v>32.405000000000001</v>
      </c>
      <c r="T215" s="7">
        <v>32.540624999999999</v>
      </c>
      <c r="U215" s="7">
        <v>31.836153846153842</v>
      </c>
      <c r="V215" s="7">
        <v>0.98</v>
      </c>
      <c r="W215">
        <v>0</v>
      </c>
      <c r="X215" s="54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f t="shared" si="54"/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29.091666666666665</v>
      </c>
      <c r="BX215">
        <v>218.19400000000002</v>
      </c>
      <c r="BY215" s="8">
        <v>4.3042592592592603</v>
      </c>
      <c r="BZ215" s="8">
        <v>605.57200000000012</v>
      </c>
      <c r="CA215" s="8">
        <v>1513.1100000000001</v>
      </c>
      <c r="CB215" s="8">
        <v>1706.3960000000002</v>
      </c>
      <c r="CC215" s="8">
        <v>2039.8920000000001</v>
      </c>
      <c r="CD215" s="8">
        <v>4.1266520763187442</v>
      </c>
      <c r="CE215" s="8">
        <v>3.6083963786611641</v>
      </c>
      <c r="CF215" s="8">
        <v>3.9186544310122051</v>
      </c>
      <c r="CG215" s="8">
        <v>3.8663860820450373</v>
      </c>
      <c r="CH215" s="8">
        <v>206.25399999999996</v>
      </c>
      <c r="CI215" s="8">
        <f t="shared" si="57"/>
        <v>2067.828</v>
      </c>
      <c r="CJ215">
        <v>438.15</v>
      </c>
      <c r="CK215">
        <v>1006.856</v>
      </c>
      <c r="CL215">
        <v>1974.0879999999997</v>
      </c>
      <c r="CM215">
        <v>2358.3899999999994</v>
      </c>
      <c r="CN215">
        <f t="shared" si="76"/>
        <v>2741.6759999999999</v>
      </c>
      <c r="CO215" s="8">
        <v>0</v>
      </c>
      <c r="CP215" s="8">
        <v>0</v>
      </c>
      <c r="CQ215" s="8">
        <v>0</v>
      </c>
      <c r="CR215" s="48">
        <v>31.659444444444446</v>
      </c>
      <c r="CS215" s="7">
        <v>31.438333333333333</v>
      </c>
      <c r="CT215" s="7">
        <v>32.121666666666663</v>
      </c>
      <c r="CU215" s="7">
        <v>0.21208333333333584</v>
      </c>
      <c r="CV215" s="7">
        <v>0.17169444444444792</v>
      </c>
      <c r="CW215" s="7">
        <v>0.66956725146197726</v>
      </c>
    </row>
    <row r="216" spans="1:101">
      <c r="A216" s="44">
        <v>42688</v>
      </c>
      <c r="B216" s="1">
        <f t="shared" si="62"/>
        <v>11</v>
      </c>
      <c r="C216" s="1">
        <f t="shared" si="63"/>
        <v>2016</v>
      </c>
      <c r="D216">
        <v>30.135000000000002</v>
      </c>
      <c r="E216">
        <v>31.055</v>
      </c>
      <c r="F216">
        <v>31.225000000000001</v>
      </c>
      <c r="G216">
        <v>31.21</v>
      </c>
      <c r="H216">
        <v>30.805</v>
      </c>
      <c r="I216">
        <v>31.76</v>
      </c>
      <c r="J216">
        <v>32.81</v>
      </c>
      <c r="K216">
        <v>32.655000000000001</v>
      </c>
      <c r="L216">
        <v>32.229999999999997</v>
      </c>
      <c r="M216">
        <v>31.89</v>
      </c>
      <c r="N216">
        <v>31.42</v>
      </c>
      <c r="O216">
        <v>30.63</v>
      </c>
      <c r="P216">
        <v>29.85</v>
      </c>
      <c r="Q216" s="7">
        <v>31.71875</v>
      </c>
      <c r="R216" s="7">
        <v>31.577499999999997</v>
      </c>
      <c r="S216" s="7">
        <f t="shared" si="72"/>
        <v>31.737777777777776</v>
      </c>
      <c r="T216" s="7">
        <v>31.823124999999997</v>
      </c>
      <c r="U216" s="7">
        <v>31.359615384615385</v>
      </c>
      <c r="V216" s="7">
        <v>0.18638888888888516</v>
      </c>
      <c r="W216">
        <v>0</v>
      </c>
      <c r="X216" s="54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f t="shared" si="54"/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29.099444444444444</v>
      </c>
      <c r="BX216">
        <v>83.052000000000035</v>
      </c>
      <c r="BY216" s="8">
        <v>3.7492857142857132</v>
      </c>
      <c r="BZ216" s="8">
        <v>528.08800000000008</v>
      </c>
      <c r="CA216" s="8">
        <v>1385.0800000000004</v>
      </c>
      <c r="CB216" s="8">
        <v>1747.2880000000005</v>
      </c>
      <c r="CC216" s="8">
        <v>2008.1360000000004</v>
      </c>
      <c r="CD216" s="8">
        <v>4.0885149911816585</v>
      </c>
      <c r="CE216" s="8">
        <v>3.5799023310421156</v>
      </c>
      <c r="CF216" s="8">
        <v>3.7724480818058552</v>
      </c>
      <c r="CG216" s="8">
        <v>3.863672517831473</v>
      </c>
      <c r="CH216" s="8">
        <v>165.86799999999999</v>
      </c>
      <c r="CI216" s="8">
        <f t="shared" si="57"/>
        <v>2049.2939999999999</v>
      </c>
      <c r="CJ216">
        <v>416.05199999999996</v>
      </c>
      <c r="CK216">
        <v>1214.6279999999997</v>
      </c>
      <c r="CL216">
        <v>2045.9699999999998</v>
      </c>
      <c r="CM216">
        <v>2709.672</v>
      </c>
      <c r="CN216">
        <f t="shared" si="76"/>
        <v>2958.0840000000003</v>
      </c>
      <c r="CO216" s="8">
        <v>0</v>
      </c>
      <c r="CP216" s="8">
        <v>0</v>
      </c>
      <c r="CQ216" s="8">
        <v>0</v>
      </c>
      <c r="CR216" s="48">
        <v>32.405000000000001</v>
      </c>
      <c r="CS216" s="7">
        <v>31.659444444444446</v>
      </c>
      <c r="CT216" s="7">
        <v>31.438333333333333</v>
      </c>
      <c r="CU216" s="7">
        <v>0.98</v>
      </c>
      <c r="CV216" s="7">
        <v>0.21208333333333584</v>
      </c>
      <c r="CW216" s="7">
        <v>0.17169444444444792</v>
      </c>
    </row>
    <row r="217" spans="1:101">
      <c r="A217" s="44">
        <v>42717</v>
      </c>
      <c r="B217" s="1">
        <f t="shared" si="62"/>
        <v>12</v>
      </c>
      <c r="C217" s="1">
        <f t="shared" si="63"/>
        <v>2016</v>
      </c>
      <c r="D217">
        <v>31.195</v>
      </c>
      <c r="E217">
        <v>31.094999999999999</v>
      </c>
      <c r="F217">
        <v>31.08</v>
      </c>
      <c r="G217">
        <v>31.254999999999999</v>
      </c>
      <c r="H217">
        <v>31.495000000000001</v>
      </c>
      <c r="I217">
        <v>31.87</v>
      </c>
      <c r="J217">
        <v>33.1</v>
      </c>
      <c r="K217">
        <v>33.185000000000002</v>
      </c>
      <c r="L217">
        <v>32.6</v>
      </c>
      <c r="M217">
        <v>32.21</v>
      </c>
      <c r="N217">
        <v>31.875</v>
      </c>
      <c r="O217">
        <v>31.465</v>
      </c>
      <c r="P217">
        <v>30.45</v>
      </c>
      <c r="Q217" s="7">
        <v>31.959999999999997</v>
      </c>
      <c r="R217" s="7">
        <v>31.908499999999997</v>
      </c>
      <c r="S217" s="7">
        <f t="shared" si="72"/>
        <v>31.987777777777776</v>
      </c>
      <c r="T217" s="7">
        <v>32.099375000000002</v>
      </c>
      <c r="U217" s="7">
        <v>31.75961538461538</v>
      </c>
      <c r="V217" s="7">
        <v>0.71900757575757268</v>
      </c>
      <c r="W217">
        <v>0</v>
      </c>
      <c r="X217" s="54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f t="shared" si="54"/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29.294999999999998</v>
      </c>
      <c r="BX217">
        <v>210.57199999999997</v>
      </c>
      <c r="BY217" s="8">
        <v>2.8813103448275865</v>
      </c>
      <c r="BZ217" s="8">
        <v>511.81799999999998</v>
      </c>
      <c r="CA217" s="8">
        <v>1175.5320000000002</v>
      </c>
      <c r="CB217" s="8">
        <v>1866.9300000000003</v>
      </c>
      <c r="CC217" s="8">
        <v>2098.8180000000002</v>
      </c>
      <c r="CD217" s="8">
        <v>3.6449517727908529</v>
      </c>
      <c r="CE217" s="8">
        <v>3.7016476035671437</v>
      </c>
      <c r="CF217" s="8">
        <v>3.6402638145644755</v>
      </c>
      <c r="CG217" s="8">
        <v>3.8304031074645413</v>
      </c>
      <c r="CH217" s="8">
        <v>165.09799999999993</v>
      </c>
      <c r="CI217" s="8">
        <f t="shared" si="57"/>
        <v>2091.7139999999995</v>
      </c>
      <c r="CJ217">
        <v>181.10200000000003</v>
      </c>
      <c r="CK217">
        <v>1035.3040000000001</v>
      </c>
      <c r="CL217">
        <v>1814.3219999999999</v>
      </c>
      <c r="CM217">
        <v>2822.7019999999998</v>
      </c>
      <c r="CN217">
        <f t="shared" si="76"/>
        <v>3022.6</v>
      </c>
      <c r="CO217" s="8">
        <v>0</v>
      </c>
      <c r="CP217" s="8">
        <v>0</v>
      </c>
      <c r="CQ217" s="8">
        <v>0</v>
      </c>
      <c r="CR217" s="48">
        <v>31.737777777777776</v>
      </c>
      <c r="CS217" s="7">
        <v>32.405000000000001</v>
      </c>
      <c r="CT217" s="7">
        <v>31.659444444444446</v>
      </c>
      <c r="CU217" s="7">
        <v>0.18638888888888516</v>
      </c>
      <c r="CV217" s="7">
        <v>0.98</v>
      </c>
      <c r="CW217" s="7">
        <v>0.21208333333333584</v>
      </c>
    </row>
    <row r="218" spans="1:101">
      <c r="A218" s="44">
        <v>42751</v>
      </c>
      <c r="B218" s="1">
        <f t="shared" si="62"/>
        <v>1</v>
      </c>
      <c r="C218" s="1">
        <f t="shared" si="63"/>
        <v>2017</v>
      </c>
      <c r="D218">
        <v>31.15</v>
      </c>
      <c r="E218">
        <v>31.335000000000001</v>
      </c>
      <c r="F218">
        <v>31.574999999999999</v>
      </c>
      <c r="G218">
        <v>31.745000000000001</v>
      </c>
      <c r="H218">
        <v>31.664999999999999</v>
      </c>
      <c r="I218">
        <v>31.844999999999999</v>
      </c>
      <c r="J218">
        <v>32.655000000000001</v>
      </c>
      <c r="K218">
        <v>32.770000000000003</v>
      </c>
      <c r="L218">
        <v>32.22</v>
      </c>
      <c r="M218">
        <v>31.91</v>
      </c>
      <c r="N218">
        <v>31.58</v>
      </c>
      <c r="O218">
        <v>31.265000000000001</v>
      </c>
      <c r="P218">
        <v>30.68</v>
      </c>
      <c r="Q218" s="7">
        <v>31.97625</v>
      </c>
      <c r="R218" s="7">
        <v>31.887000000000008</v>
      </c>
      <c r="S218" s="7">
        <f t="shared" si="72"/>
        <v>31.968888888888891</v>
      </c>
      <c r="T218" s="7">
        <v>32.048125000000006</v>
      </c>
      <c r="U218" s="7">
        <v>31.722692307692309</v>
      </c>
      <c r="V218" s="7">
        <v>1.1666257816257861</v>
      </c>
      <c r="W218">
        <v>0</v>
      </c>
      <c r="X218" s="54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f t="shared" si="54"/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29.331666666666667</v>
      </c>
      <c r="BX218">
        <v>264.88</v>
      </c>
      <c r="BY218" s="8">
        <v>3.2992058823529411</v>
      </c>
      <c r="BZ218" s="8">
        <v>558.50400000000002</v>
      </c>
      <c r="CA218" s="8">
        <v>1164.076</v>
      </c>
      <c r="CB218" s="8">
        <v>2071.614</v>
      </c>
      <c r="CC218" s="8">
        <v>2264.9</v>
      </c>
      <c r="CD218" s="8">
        <v>3.3099339804887471</v>
      </c>
      <c r="CE218" s="8">
        <v>3.7182930284037448</v>
      </c>
      <c r="CF218" s="8">
        <v>3.5089089126036916</v>
      </c>
      <c r="CG218" s="8">
        <v>3.7664743183813409</v>
      </c>
      <c r="CH218" s="8">
        <v>291.55599999999998</v>
      </c>
      <c r="CI218" s="8">
        <f t="shared" si="57"/>
        <v>2348.7299999999996</v>
      </c>
      <c r="CJ218">
        <v>337.82000000000005</v>
      </c>
      <c r="CK218">
        <v>934.97399999999993</v>
      </c>
      <c r="CL218">
        <v>1941.83</v>
      </c>
      <c r="CM218">
        <v>2909.0619999999994</v>
      </c>
      <c r="CN218">
        <f t="shared" si="76"/>
        <v>3293.364</v>
      </c>
      <c r="CO218" s="8">
        <v>0</v>
      </c>
      <c r="CP218" s="8">
        <v>0</v>
      </c>
      <c r="CQ218" s="8">
        <v>0</v>
      </c>
      <c r="CR218" s="48">
        <v>31.987777777777776</v>
      </c>
      <c r="CS218" s="7">
        <v>31.737777777777776</v>
      </c>
      <c r="CT218" s="7">
        <v>32.405000000000001</v>
      </c>
      <c r="CU218" s="7">
        <v>0.71900757575757268</v>
      </c>
      <c r="CV218" s="7">
        <v>0.18638888888888516</v>
      </c>
      <c r="CW218" s="7">
        <v>0.98</v>
      </c>
    </row>
    <row r="219" spans="1:101">
      <c r="A219" s="44">
        <v>42782</v>
      </c>
      <c r="B219" s="1">
        <f t="shared" si="62"/>
        <v>2</v>
      </c>
      <c r="C219" s="1">
        <f t="shared" si="63"/>
        <v>2017</v>
      </c>
      <c r="D219">
        <v>29.105</v>
      </c>
      <c r="E219">
        <v>29.37</v>
      </c>
      <c r="F219">
        <v>29.95</v>
      </c>
      <c r="G219">
        <v>30.31</v>
      </c>
      <c r="H219">
        <v>30.574999999999999</v>
      </c>
      <c r="I219">
        <v>30.59</v>
      </c>
      <c r="J219">
        <v>32.22</v>
      </c>
      <c r="K219">
        <v>32.380000000000003</v>
      </c>
      <c r="L219">
        <v>32.18</v>
      </c>
      <c r="M219">
        <v>31.77</v>
      </c>
      <c r="N219">
        <v>31.535</v>
      </c>
      <c r="O219">
        <v>31.33</v>
      </c>
      <c r="P219">
        <v>30.965</v>
      </c>
      <c r="Q219" s="7">
        <v>30.946874999999999</v>
      </c>
      <c r="R219" s="7">
        <v>30.844999999999999</v>
      </c>
      <c r="S219" s="7">
        <f t="shared" si="72"/>
        <v>31.03833333333333</v>
      </c>
      <c r="T219" s="7">
        <v>31.246874999999999</v>
      </c>
      <c r="U219" s="7">
        <v>30.944615384615382</v>
      </c>
      <c r="V219" s="7">
        <v>0.45703030303029379</v>
      </c>
      <c r="W219">
        <v>0</v>
      </c>
      <c r="X219" s="54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f t="shared" si="54"/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29.087777777777781</v>
      </c>
      <c r="BX219">
        <v>279.18200000000002</v>
      </c>
      <c r="BY219" s="8">
        <v>4.2070322580645163</v>
      </c>
      <c r="BZ219" s="8">
        <v>754.63400000000001</v>
      </c>
      <c r="CA219" s="8">
        <v>1282.7220000000002</v>
      </c>
      <c r="CB219" s="8">
        <v>2139.7139999999999</v>
      </c>
      <c r="CC219" s="8">
        <v>2501.9220000000005</v>
      </c>
      <c r="CD219" s="8">
        <v>3.4625161617483484</v>
      </c>
      <c r="CE219" s="8">
        <v>3.7755155764650028</v>
      </c>
      <c r="CF219" s="8">
        <v>3.5407736079441929</v>
      </c>
      <c r="CG219" s="8">
        <v>3.6949651017914786</v>
      </c>
      <c r="CH219" s="8">
        <v>246.91999999999996</v>
      </c>
      <c r="CI219" s="8">
        <f t="shared" si="57"/>
        <v>2529.6079999999997</v>
      </c>
      <c r="CJ219">
        <v>380.74599999999998</v>
      </c>
      <c r="CK219">
        <v>899.66800000000012</v>
      </c>
      <c r="CL219">
        <v>2114.2959999999998</v>
      </c>
      <c r="CM219">
        <v>2945.6379999999995</v>
      </c>
      <c r="CN219">
        <f t="shared" si="76"/>
        <v>3609.34</v>
      </c>
      <c r="CO219" s="8">
        <v>0</v>
      </c>
      <c r="CP219" s="8">
        <v>0</v>
      </c>
      <c r="CQ219" s="8">
        <v>0</v>
      </c>
      <c r="CR219" s="48">
        <v>31.968888888888891</v>
      </c>
      <c r="CS219" s="7">
        <v>31.987777777777776</v>
      </c>
      <c r="CT219" s="7">
        <v>31.737777777777776</v>
      </c>
      <c r="CU219" s="7">
        <v>1.1666257816257861</v>
      </c>
      <c r="CV219" s="7">
        <v>0.71900757575757268</v>
      </c>
      <c r="CW219" s="7">
        <v>0.18638888888888516</v>
      </c>
    </row>
    <row r="220" spans="1:101">
      <c r="A220" s="44">
        <v>42811</v>
      </c>
      <c r="B220" s="1">
        <f t="shared" si="62"/>
        <v>3</v>
      </c>
      <c r="C220" s="1">
        <f t="shared" si="63"/>
        <v>2017</v>
      </c>
      <c r="D220">
        <v>30.754999999999999</v>
      </c>
      <c r="E220">
        <v>30.805</v>
      </c>
      <c r="F220">
        <v>31.26</v>
      </c>
      <c r="G220">
        <v>32</v>
      </c>
      <c r="H220">
        <v>32.46</v>
      </c>
      <c r="I220">
        <v>32.71</v>
      </c>
      <c r="J220">
        <v>33.755000000000003</v>
      </c>
      <c r="K220">
        <v>33.225000000000001</v>
      </c>
      <c r="L220">
        <v>32.734999999999999</v>
      </c>
      <c r="M220">
        <v>32.380000000000003</v>
      </c>
      <c r="N220">
        <v>32.005000000000003</v>
      </c>
      <c r="O220">
        <v>31.67</v>
      </c>
      <c r="P220">
        <v>31.35</v>
      </c>
      <c r="Q220" s="7">
        <v>32.368749999999999</v>
      </c>
      <c r="R220" s="7">
        <v>32.208500000000001</v>
      </c>
      <c r="S220" s="7">
        <f t="shared" si="72"/>
        <v>32.369999999999997</v>
      </c>
      <c r="T220" s="7">
        <v>32.565624999999997</v>
      </c>
      <c r="U220" s="7">
        <v>32.085384615384619</v>
      </c>
      <c r="V220" s="7">
        <v>1.639305555555552</v>
      </c>
      <c r="W220">
        <v>0.452707394200907</v>
      </c>
      <c r="X220" s="54">
        <v>4</v>
      </c>
      <c r="Y220">
        <v>0.4527073936836134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0.37342898349868192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f t="shared" si="54"/>
        <v>0.31731052044665542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28.765555555555562</v>
      </c>
      <c r="BX220">
        <v>257.30400000000003</v>
      </c>
      <c r="BY220" s="8">
        <v>3.1086551724137932</v>
      </c>
      <c r="BZ220" s="8">
        <v>801.36599999999999</v>
      </c>
      <c r="CA220" s="8">
        <v>1313.1840000000002</v>
      </c>
      <c r="CB220" s="8">
        <v>1976.8980000000004</v>
      </c>
      <c r="CC220" s="8">
        <v>2668.2960000000003</v>
      </c>
      <c r="CD220" s="8">
        <v>3.5382977709437498</v>
      </c>
      <c r="CE220" s="8">
        <v>3.591624771867302</v>
      </c>
      <c r="CF220" s="8">
        <v>3.6471976593593456</v>
      </c>
      <c r="CG220" s="8">
        <v>3.614772303659294</v>
      </c>
      <c r="CH220" s="8">
        <v>261.62199999999996</v>
      </c>
      <c r="CI220" s="8">
        <f t="shared" si="57"/>
        <v>2718.5899999999997</v>
      </c>
      <c r="CJ220">
        <v>463.80400000000003</v>
      </c>
      <c r="CK220">
        <v>1182.3699999999999</v>
      </c>
      <c r="CL220">
        <v>2217.674</v>
      </c>
      <c r="CM220">
        <v>2996.692</v>
      </c>
      <c r="CN220">
        <f t="shared" si="76"/>
        <v>4005.0720000000001</v>
      </c>
      <c r="CO220" s="8">
        <v>0</v>
      </c>
      <c r="CP220" s="8">
        <v>0</v>
      </c>
      <c r="CQ220" s="8">
        <v>0</v>
      </c>
      <c r="CR220" s="48">
        <v>31.03833333333333</v>
      </c>
      <c r="CS220" s="7">
        <v>31.968888888888891</v>
      </c>
      <c r="CT220" s="7">
        <v>31.987777777777776</v>
      </c>
      <c r="CU220" s="7">
        <v>0.45703030303029379</v>
      </c>
      <c r="CV220" s="7">
        <v>1.1666257816257861</v>
      </c>
      <c r="CW220" s="7">
        <v>0.71900757575757268</v>
      </c>
    </row>
    <row r="221" spans="1:101">
      <c r="A221" s="44">
        <v>42842</v>
      </c>
      <c r="B221" s="1">
        <f t="shared" si="62"/>
        <v>4</v>
      </c>
      <c r="C221" s="1">
        <f t="shared" si="63"/>
        <v>2017</v>
      </c>
      <c r="D221">
        <v>31.7</v>
      </c>
      <c r="E221">
        <v>31.454999999999998</v>
      </c>
      <c r="F221">
        <v>31.395</v>
      </c>
      <c r="G221">
        <v>31.405000000000001</v>
      </c>
      <c r="H221">
        <v>31.31</v>
      </c>
      <c r="I221">
        <v>31.875</v>
      </c>
      <c r="J221">
        <v>33.43</v>
      </c>
      <c r="K221">
        <v>33.655000000000001</v>
      </c>
      <c r="L221">
        <v>33.244999999999997</v>
      </c>
      <c r="M221">
        <v>32.835000000000001</v>
      </c>
      <c r="N221">
        <v>32.555</v>
      </c>
      <c r="O221">
        <v>32.204999999999998</v>
      </c>
      <c r="P221">
        <v>31.855</v>
      </c>
      <c r="Q221" s="7">
        <v>32.221249999999998</v>
      </c>
      <c r="R221" s="7">
        <v>32.230499999999999</v>
      </c>
      <c r="S221" s="7">
        <f t="shared" si="72"/>
        <v>32.289444444444442</v>
      </c>
      <c r="T221" s="7">
        <v>32.393749999999997</v>
      </c>
      <c r="U221" s="7">
        <v>32.224615384615383</v>
      </c>
      <c r="V221" s="7">
        <v>1.0814194444444389</v>
      </c>
      <c r="W221">
        <v>0</v>
      </c>
      <c r="X221" s="54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f t="shared" si="54"/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29.293888888888894</v>
      </c>
      <c r="BX221">
        <v>163.58000000000001</v>
      </c>
      <c r="BY221" s="8">
        <v>3.2830967741935488</v>
      </c>
      <c r="BZ221" s="8">
        <v>700.06600000000014</v>
      </c>
      <c r="CA221" s="8">
        <v>1258.57</v>
      </c>
      <c r="CB221" s="8">
        <v>1864.1420000000001</v>
      </c>
      <c r="CC221" s="8">
        <v>2771.6800000000003</v>
      </c>
      <c r="CD221" s="8">
        <v>3.5329280682239528</v>
      </c>
      <c r="CE221" s="8">
        <v>3.4214310243563499</v>
      </c>
      <c r="CF221" s="8">
        <v>3.6565047083438142</v>
      </c>
      <c r="CG221" s="8">
        <v>3.5149137015087568</v>
      </c>
      <c r="CH221" s="8">
        <v>127.25599999999999</v>
      </c>
      <c r="CI221" s="8">
        <f t="shared" si="57"/>
        <v>2699.5419999999995</v>
      </c>
      <c r="CJ221">
        <v>140.71600000000001</v>
      </c>
      <c r="CK221">
        <v>985.26600000000008</v>
      </c>
      <c r="CL221">
        <v>1920.24</v>
      </c>
      <c r="CM221">
        <v>2927.0959999999995</v>
      </c>
      <c r="CN221">
        <f t="shared" si="76"/>
        <v>3894.328</v>
      </c>
      <c r="CO221" s="8">
        <v>0.37342898349868192</v>
      </c>
      <c r="CP221" s="8">
        <v>0</v>
      </c>
      <c r="CQ221" s="8">
        <v>0</v>
      </c>
      <c r="CR221" s="48">
        <v>32.369999999999997</v>
      </c>
      <c r="CS221" s="7">
        <v>31.03833333333333</v>
      </c>
      <c r="CT221" s="7">
        <v>31.968888888888891</v>
      </c>
      <c r="CU221" s="7">
        <v>1.639305555555552</v>
      </c>
      <c r="CV221" s="7">
        <v>0.45703030303029379</v>
      </c>
      <c r="CW221" s="7">
        <v>1.1666257816257861</v>
      </c>
    </row>
    <row r="222" spans="1:101">
      <c r="A222" s="44">
        <v>42872</v>
      </c>
      <c r="B222" s="1">
        <f t="shared" si="62"/>
        <v>5</v>
      </c>
      <c r="C222" s="1">
        <f t="shared" si="63"/>
        <v>2017</v>
      </c>
      <c r="D222">
        <v>29.265000000000001</v>
      </c>
      <c r="E222">
        <v>31.47</v>
      </c>
      <c r="F222">
        <v>31.585000000000001</v>
      </c>
      <c r="G222">
        <v>31.8</v>
      </c>
      <c r="H222">
        <v>31.774999999999999</v>
      </c>
      <c r="I222">
        <v>32.384999999999998</v>
      </c>
      <c r="J222">
        <v>33.234999999999999</v>
      </c>
      <c r="K222">
        <v>33.47</v>
      </c>
      <c r="L222">
        <v>33.31</v>
      </c>
      <c r="M222">
        <v>32.914999999999999</v>
      </c>
      <c r="N222">
        <v>32.619999999999997</v>
      </c>
      <c r="O222">
        <v>32.31</v>
      </c>
      <c r="P222">
        <v>32.125</v>
      </c>
      <c r="Q222" s="7">
        <v>32.378749999999997</v>
      </c>
      <c r="R222" s="7">
        <v>32.120999999999995</v>
      </c>
      <c r="S222" s="7">
        <f t="shared" si="72"/>
        <v>32.438333333333333</v>
      </c>
      <c r="T222" s="7">
        <v>32.559374999999996</v>
      </c>
      <c r="U222" s="7">
        <v>32.174230769230768</v>
      </c>
      <c r="V222" s="7">
        <v>0.92866666666665765</v>
      </c>
      <c r="W222">
        <v>0.11317684855022675</v>
      </c>
      <c r="X222" s="54">
        <v>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0.11317684842090335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0.10721795313111006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f t="shared" ref="BQ222:BQ246" si="77">LN(SUM(AU222:AZ222)+1)</f>
        <v>0</v>
      </c>
      <c r="BR222">
        <v>0.10721795313111006</v>
      </c>
      <c r="BS222">
        <v>0</v>
      </c>
      <c r="BT222">
        <v>0</v>
      </c>
      <c r="BU222">
        <v>0.10721795313111006</v>
      </c>
      <c r="BV222">
        <v>0.10721795313111006</v>
      </c>
      <c r="BW222">
        <v>29.729999999999993</v>
      </c>
      <c r="BX222">
        <v>219.70999999999998</v>
      </c>
      <c r="BY222" s="8">
        <v>3.1958666666666664</v>
      </c>
      <c r="BZ222" s="8">
        <v>640.59400000000005</v>
      </c>
      <c r="CA222" s="8">
        <v>1395.2280000000001</v>
      </c>
      <c r="CB222" s="8">
        <v>1923.3160000000003</v>
      </c>
      <c r="CC222" s="8">
        <v>2780.308</v>
      </c>
      <c r="CD222" s="8">
        <v>3.195872871091336</v>
      </c>
      <c r="CE222" s="8">
        <v>3.3291945164198427</v>
      </c>
      <c r="CF222" s="8">
        <v>3.5823013413404476</v>
      </c>
      <c r="CG222" s="8">
        <v>3.4545484237309783</v>
      </c>
      <c r="CH222" s="8">
        <v>277.10599999999988</v>
      </c>
      <c r="CI222" s="8">
        <f t="shared" si="57"/>
        <v>2536.4579999999992</v>
      </c>
      <c r="CJ222">
        <v>320.29400000000004</v>
      </c>
      <c r="CK222">
        <v>924.81400000000008</v>
      </c>
      <c r="CL222">
        <v>1824.4820000000002</v>
      </c>
      <c r="CM222">
        <v>3039.11</v>
      </c>
      <c r="CN222">
        <f t="shared" si="76"/>
        <v>3870.4520000000002</v>
      </c>
      <c r="CO222" s="8">
        <v>0</v>
      </c>
      <c r="CP222" s="8">
        <v>0.37342898349868192</v>
      </c>
      <c r="CQ222" s="8">
        <v>0</v>
      </c>
      <c r="CR222" s="48">
        <v>32.289444444444442</v>
      </c>
      <c r="CS222" s="7">
        <v>32.369999999999997</v>
      </c>
      <c r="CT222" s="7">
        <v>31.03833333333333</v>
      </c>
      <c r="CU222" s="7">
        <v>1.0814194444444389</v>
      </c>
      <c r="CV222" s="7">
        <v>1.639305555555552</v>
      </c>
      <c r="CW222" s="7">
        <v>0.45703030303029379</v>
      </c>
    </row>
    <row r="223" spans="1:101">
      <c r="A223" s="40">
        <v>42902</v>
      </c>
      <c r="B223" s="1">
        <f t="shared" si="62"/>
        <v>6</v>
      </c>
      <c r="C223" s="1">
        <f t="shared" si="63"/>
        <v>2017</v>
      </c>
      <c r="D223">
        <v>31.605</v>
      </c>
      <c r="E223">
        <v>31.99</v>
      </c>
      <c r="F223">
        <v>32.784999999999997</v>
      </c>
      <c r="G223">
        <v>32.704999999999998</v>
      </c>
      <c r="H223">
        <v>32.844999999999999</v>
      </c>
      <c r="I223">
        <v>33.5</v>
      </c>
      <c r="J223">
        <v>34.159999999999997</v>
      </c>
      <c r="K223">
        <v>33.93</v>
      </c>
      <c r="L223">
        <v>33.414999999999999</v>
      </c>
      <c r="M223">
        <v>33.024999999999999</v>
      </c>
      <c r="N223">
        <v>32.645000000000003</v>
      </c>
      <c r="O223">
        <v>32.380000000000003</v>
      </c>
      <c r="P223">
        <v>32.145000000000003</v>
      </c>
      <c r="Q223" s="7">
        <v>33.166249999999998</v>
      </c>
      <c r="R223" s="7">
        <v>32.995999999999995</v>
      </c>
      <c r="S223" s="7">
        <f t="shared" si="72"/>
        <v>33.150555555555549</v>
      </c>
      <c r="T223" s="7">
        <v>33.295624999999994</v>
      </c>
      <c r="U223" s="7">
        <v>32.856153846153845</v>
      </c>
      <c r="V223" s="7">
        <v>1.6035555555555447</v>
      </c>
      <c r="W223">
        <v>0</v>
      </c>
      <c r="X223" s="54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f t="shared" si="77"/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29.503333333333337</v>
      </c>
      <c r="BX223">
        <v>294.37400000000002</v>
      </c>
      <c r="BY223" s="8">
        <v>2.3727586206896554</v>
      </c>
      <c r="BZ223" s="8">
        <v>677.66399999999999</v>
      </c>
      <c r="CA223" s="8">
        <v>1479.03</v>
      </c>
      <c r="CB223" s="8">
        <v>1990.8480000000002</v>
      </c>
      <c r="CC223" s="8">
        <v>2654.5620000000008</v>
      </c>
      <c r="CD223" s="8">
        <v>2.950574020516624</v>
      </c>
      <c r="CE223" s="8">
        <v>3.2444358957301866</v>
      </c>
      <c r="CF223" s="8">
        <v>3.3779411880837427</v>
      </c>
      <c r="CG223" s="8">
        <v>3.4730417496486652</v>
      </c>
      <c r="CH223" s="8">
        <v>304.04600000000005</v>
      </c>
      <c r="CI223" s="8">
        <f t="shared" si="57"/>
        <v>2542.3179999999993</v>
      </c>
      <c r="CJ223">
        <v>394.46199999999999</v>
      </c>
      <c r="CK223">
        <v>855.47199999999998</v>
      </c>
      <c r="CL223">
        <v>2037.8420000000001</v>
      </c>
      <c r="CM223">
        <v>3073.1459999999997</v>
      </c>
      <c r="CN223">
        <f t="shared" si="76"/>
        <v>3852.1640000000002</v>
      </c>
      <c r="CO223" s="8">
        <v>0</v>
      </c>
      <c r="CP223" s="8">
        <v>0</v>
      </c>
      <c r="CQ223" s="8">
        <v>0.37342898349868192</v>
      </c>
      <c r="CR223" s="48">
        <v>32.438333333333333</v>
      </c>
      <c r="CS223" s="7">
        <v>32.289444444444442</v>
      </c>
      <c r="CT223" s="7">
        <v>32.369999999999997</v>
      </c>
      <c r="CU223" s="7">
        <v>0.92866666666665765</v>
      </c>
      <c r="CV223" s="7">
        <v>1.0814194444444389</v>
      </c>
      <c r="CW223" s="7">
        <v>1.639305555555552</v>
      </c>
    </row>
    <row r="224" spans="1:101">
      <c r="A224" s="40">
        <v>42929</v>
      </c>
      <c r="B224" s="1">
        <f t="shared" si="62"/>
        <v>7</v>
      </c>
      <c r="C224" s="1">
        <f t="shared" si="63"/>
        <v>2017</v>
      </c>
      <c r="D224">
        <v>31.62</v>
      </c>
      <c r="E224">
        <v>31.645</v>
      </c>
      <c r="F224">
        <v>31.99</v>
      </c>
      <c r="G224">
        <v>32.11</v>
      </c>
      <c r="H224">
        <v>32.045000000000002</v>
      </c>
      <c r="I224">
        <v>32.384999999999998</v>
      </c>
      <c r="J224">
        <v>34.055</v>
      </c>
      <c r="K224">
        <v>34.155000000000001</v>
      </c>
      <c r="L224">
        <v>33.549999999999997</v>
      </c>
      <c r="M224">
        <v>33.08</v>
      </c>
      <c r="N224">
        <v>32.805</v>
      </c>
      <c r="O224">
        <v>32.619999999999997</v>
      </c>
      <c r="P224">
        <v>32.36</v>
      </c>
      <c r="Q224" s="7">
        <v>32.741875</v>
      </c>
      <c r="R224" s="7">
        <v>32.663499999999999</v>
      </c>
      <c r="S224" s="7">
        <f t="shared" si="72"/>
        <v>32.779444444444444</v>
      </c>
      <c r="T224" s="7">
        <v>32.921250000000001</v>
      </c>
      <c r="U224" s="7">
        <v>32.64769230769231</v>
      </c>
      <c r="V224" s="7">
        <v>1.3273450292397584</v>
      </c>
      <c r="W224">
        <v>0</v>
      </c>
      <c r="X224" s="5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f t="shared" si="77"/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29.312222222222221</v>
      </c>
      <c r="BX224">
        <v>236.23000000000002</v>
      </c>
      <c r="BY224" s="8">
        <v>2.3216785714285715</v>
      </c>
      <c r="BZ224" s="8">
        <v>750.31400000000008</v>
      </c>
      <c r="CA224" s="8">
        <v>1450.38</v>
      </c>
      <c r="CB224" s="8">
        <v>2008.884</v>
      </c>
      <c r="CC224" s="8">
        <v>2614.4559999999997</v>
      </c>
      <c r="CD224" s="8">
        <v>2.6301012862616311</v>
      </c>
      <c r="CE224" s="8">
        <v>3.0815146772427919</v>
      </c>
      <c r="CF224" s="8">
        <v>3.1576544449914437</v>
      </c>
      <c r="CG224" s="8">
        <v>3.3999038528232686</v>
      </c>
      <c r="CH224" s="8">
        <v>378.45</v>
      </c>
      <c r="CI224" s="8">
        <f t="shared" si="57"/>
        <v>2733.0559999999996</v>
      </c>
      <c r="CJ224">
        <v>589.02600000000007</v>
      </c>
      <c r="CK224">
        <v>1303.7819999999999</v>
      </c>
      <c r="CL224">
        <v>2289.0479999999998</v>
      </c>
      <c r="CM224">
        <v>3224.0219999999999</v>
      </c>
      <c r="CN224">
        <f t="shared" si="76"/>
        <v>4230.8779999999997</v>
      </c>
      <c r="CO224" s="8">
        <v>0</v>
      </c>
      <c r="CP224" s="8">
        <v>0</v>
      </c>
      <c r="CQ224" s="8">
        <v>0</v>
      </c>
      <c r="CR224" s="48">
        <v>33.150555555555549</v>
      </c>
      <c r="CS224" s="7">
        <v>32.438333333333333</v>
      </c>
      <c r="CT224" s="7">
        <v>32.289444444444442</v>
      </c>
      <c r="CU224" s="7">
        <v>1.6035555555555447</v>
      </c>
      <c r="CV224" s="7">
        <v>0.92866666666665765</v>
      </c>
      <c r="CW224" s="7">
        <v>1.0814194444444389</v>
      </c>
    </row>
    <row r="225" spans="1:101">
      <c r="A225" s="44">
        <v>42962</v>
      </c>
      <c r="B225" s="1">
        <f t="shared" si="62"/>
        <v>8</v>
      </c>
      <c r="C225" s="1">
        <f t="shared" si="63"/>
        <v>2017</v>
      </c>
      <c r="D225">
        <v>32.19</v>
      </c>
      <c r="E225">
        <v>33.524999999999999</v>
      </c>
      <c r="F225">
        <v>33.68</v>
      </c>
      <c r="G225">
        <v>33.76</v>
      </c>
      <c r="H225">
        <v>34.384999999999998</v>
      </c>
      <c r="I225">
        <v>34.9</v>
      </c>
      <c r="J225">
        <v>35.424999999999997</v>
      </c>
      <c r="K225">
        <v>34.935000000000002</v>
      </c>
      <c r="L225">
        <v>34.354999999999997</v>
      </c>
      <c r="M225">
        <v>33.905000000000001</v>
      </c>
      <c r="N225">
        <v>33.57</v>
      </c>
      <c r="O225">
        <v>32.94</v>
      </c>
      <c r="P225">
        <v>32.39</v>
      </c>
      <c r="Q225" s="7">
        <v>34.370625000000004</v>
      </c>
      <c r="R225" s="7">
        <v>34.106000000000009</v>
      </c>
      <c r="S225" s="7">
        <f t="shared" si="72"/>
        <v>34.318888888888893</v>
      </c>
      <c r="T225" s="7">
        <v>34.418124999999996</v>
      </c>
      <c r="U225" s="7">
        <v>33.843076923076929</v>
      </c>
      <c r="V225" s="7">
        <v>3.0522500000000079</v>
      </c>
      <c r="W225">
        <v>0</v>
      </c>
      <c r="X225" s="54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f t="shared" si="77"/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28.312222222222221</v>
      </c>
      <c r="BX225">
        <v>307.58600000000007</v>
      </c>
      <c r="BY225" s="8">
        <v>3.5740429292929301</v>
      </c>
      <c r="BZ225" s="8">
        <v>838.19</v>
      </c>
      <c r="CA225" s="8">
        <v>1478.7840000000001</v>
      </c>
      <c r="CB225" s="8">
        <v>2233.4180000000001</v>
      </c>
      <c r="CC225" s="8">
        <v>2761.5060000000008</v>
      </c>
      <c r="CD225" s="8">
        <v>2.7561600404703857</v>
      </c>
      <c r="CE225" s="8">
        <v>2.976016455780861</v>
      </c>
      <c r="CF225" s="8">
        <v>3.1381830244366902</v>
      </c>
      <c r="CG225" s="8">
        <v>3.3757660161229315</v>
      </c>
      <c r="CH225" s="8">
        <v>214.124</v>
      </c>
      <c r="CI225" s="8">
        <f t="shared" si="57"/>
        <v>2847.6079999999993</v>
      </c>
      <c r="CJ225">
        <v>329.94599999999997</v>
      </c>
      <c r="CK225">
        <v>1313.434</v>
      </c>
      <c r="CL225">
        <v>2238.248</v>
      </c>
      <c r="CM225">
        <v>3137.9160000000002</v>
      </c>
      <c r="CN225">
        <f t="shared" si="76"/>
        <v>4352.5439999999999</v>
      </c>
      <c r="CO225" s="8">
        <v>0</v>
      </c>
      <c r="CP225" s="8">
        <v>0</v>
      </c>
      <c r="CQ225" s="8">
        <v>0</v>
      </c>
      <c r="CR225" s="48">
        <v>32.779444444444444</v>
      </c>
      <c r="CS225" s="7">
        <v>33.150555555555549</v>
      </c>
      <c r="CT225" s="7">
        <v>32.438333333333333</v>
      </c>
      <c r="CU225" s="7">
        <v>1.3273450292397584</v>
      </c>
      <c r="CV225" s="7">
        <v>1.6035555555555447</v>
      </c>
      <c r="CW225" s="7">
        <v>0.92866666666665765</v>
      </c>
    </row>
    <row r="226" spans="1:101" s="8" customFormat="1">
      <c r="A226" s="49">
        <v>42993</v>
      </c>
      <c r="B226" s="47">
        <f t="shared" si="62"/>
        <v>9</v>
      </c>
      <c r="C226" s="47">
        <f t="shared" si="63"/>
        <v>2017</v>
      </c>
      <c r="D226" s="8">
        <v>31.555</v>
      </c>
      <c r="E226" s="8">
        <v>32.44</v>
      </c>
      <c r="F226" s="8">
        <v>33.104999999999997</v>
      </c>
      <c r="G226" s="8">
        <v>33.045000000000002</v>
      </c>
      <c r="H226" s="8">
        <v>33.090000000000003</v>
      </c>
      <c r="I226" s="8">
        <v>34.215000000000003</v>
      </c>
      <c r="J226" s="8">
        <v>35.69</v>
      </c>
      <c r="K226" s="8">
        <v>35.15</v>
      </c>
      <c r="L226" s="8">
        <v>34.405000000000001</v>
      </c>
      <c r="M226" s="8">
        <v>33.875</v>
      </c>
      <c r="N226" s="8">
        <v>33.435000000000002</v>
      </c>
      <c r="O226" s="8">
        <v>33.04</v>
      </c>
      <c r="P226" s="8">
        <v>32.384999999999998</v>
      </c>
      <c r="Q226" s="48">
        <v>33.892499999999998</v>
      </c>
      <c r="R226" s="48">
        <v>33.656999999999996</v>
      </c>
      <c r="S226" s="48">
        <f t="shared" si="72"/>
        <v>33.890555555555551</v>
      </c>
      <c r="T226" s="48">
        <v>34.071875000000006</v>
      </c>
      <c r="U226" s="48">
        <v>33.494615384615379</v>
      </c>
      <c r="V226" s="48">
        <v>2.4431944444444404</v>
      </c>
      <c r="X226" s="54">
        <v>0</v>
      </c>
      <c r="BW226" s="8">
        <v>28.33666666666667</v>
      </c>
      <c r="BX226" s="8">
        <v>225.29999999999998</v>
      </c>
      <c r="BY226" s="8">
        <v>2.6842486559139784</v>
      </c>
      <c r="BZ226" s="8">
        <v>769.11599999999999</v>
      </c>
      <c r="CA226" s="8">
        <v>1446.78</v>
      </c>
      <c r="CB226" s="8">
        <v>2248.1460000000002</v>
      </c>
      <c r="CC226" s="8">
        <v>2759.9640000000009</v>
      </c>
      <c r="CD226" s="8">
        <v>2.8599900522118262</v>
      </c>
      <c r="CE226" s="8">
        <v>2.9052820363642251</v>
      </c>
      <c r="CF226" s="8">
        <v>3.1162872812240665</v>
      </c>
      <c r="CG226" s="8">
        <v>3.2484534041157631</v>
      </c>
      <c r="CH226" s="8">
        <v>414.77</v>
      </c>
      <c r="CI226" s="8">
        <f t="shared" si="57"/>
        <v>3053.0699999999997</v>
      </c>
      <c r="CJ226" s="8">
        <v>480.06</v>
      </c>
      <c r="CK226" s="8">
        <v>1399.0319999999999</v>
      </c>
      <c r="CL226" s="8">
        <v>2254.5039999999999</v>
      </c>
      <c r="CM226" s="8">
        <v>3436.8740000000003</v>
      </c>
      <c r="CN226" s="8">
        <f t="shared" si="76"/>
        <v>4472.1780000000008</v>
      </c>
      <c r="CO226" s="8">
        <v>0</v>
      </c>
      <c r="CP226" s="8">
        <v>0</v>
      </c>
      <c r="CQ226" s="8">
        <v>0</v>
      </c>
      <c r="CR226" s="48">
        <v>34.318888888888893</v>
      </c>
      <c r="CS226" s="48">
        <v>32.779444444444444</v>
      </c>
      <c r="CT226" s="48">
        <v>33.150555555555549</v>
      </c>
      <c r="CU226" s="48">
        <v>3.0522500000000079</v>
      </c>
      <c r="CV226" s="48">
        <v>1.3273450292397584</v>
      </c>
      <c r="CW226" s="48">
        <v>1.6035555555555447</v>
      </c>
    </row>
    <row r="227" spans="1:101" s="8" customFormat="1">
      <c r="A227" s="49">
        <v>43032</v>
      </c>
      <c r="B227" s="47">
        <f t="shared" si="62"/>
        <v>10</v>
      </c>
      <c r="C227" s="47">
        <f t="shared" si="63"/>
        <v>2017</v>
      </c>
      <c r="D227" s="8">
        <v>30.195</v>
      </c>
      <c r="E227" s="8">
        <v>30.975000000000001</v>
      </c>
      <c r="F227" s="8">
        <v>31.36</v>
      </c>
      <c r="G227" s="8">
        <v>31.855</v>
      </c>
      <c r="H227" s="8">
        <v>31.97</v>
      </c>
      <c r="I227" s="8">
        <v>32.28</v>
      </c>
      <c r="J227" s="8">
        <v>34.734999999999999</v>
      </c>
      <c r="K227" s="8">
        <v>35.405000000000001</v>
      </c>
      <c r="L227" s="8">
        <v>34.865000000000002</v>
      </c>
      <c r="M227" s="8">
        <v>34.299999999999997</v>
      </c>
      <c r="N227" s="8">
        <v>33.825000000000003</v>
      </c>
      <c r="O227" s="8">
        <v>33.375</v>
      </c>
      <c r="P227" s="8">
        <v>32.880000000000003</v>
      </c>
      <c r="Q227" s="48">
        <v>32.930624999999999</v>
      </c>
      <c r="R227" s="48">
        <v>32.793999999999997</v>
      </c>
      <c r="S227" s="48">
        <f t="shared" si="72"/>
        <v>33.082777777777778</v>
      </c>
      <c r="T227" s="48">
        <v>33.346249999999998</v>
      </c>
      <c r="U227" s="48">
        <v>32.924615384615386</v>
      </c>
      <c r="V227" s="48">
        <v>1.66</v>
      </c>
      <c r="W227" s="8">
        <v>0</v>
      </c>
      <c r="X227" s="54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f t="shared" si="77"/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27.650555555555556</v>
      </c>
      <c r="BX227" s="8">
        <v>422.63600000000014</v>
      </c>
      <c r="BY227" s="8">
        <v>3.2079032258064522</v>
      </c>
      <c r="BZ227" s="8">
        <v>955.52200000000016</v>
      </c>
      <c r="CA227" s="8">
        <v>1705.8360000000002</v>
      </c>
      <c r="CB227" s="8">
        <v>2405.902</v>
      </c>
      <c r="CC227" s="8">
        <v>2964.4060000000004</v>
      </c>
      <c r="CD227" s="8">
        <v>3.1553982703377872</v>
      </c>
      <c r="CE227" s="8">
        <v>2.8927497782997089</v>
      </c>
      <c r="CF227" s="8">
        <v>3.1061425416077899</v>
      </c>
      <c r="CG227" s="8">
        <v>3.1570904013280292</v>
      </c>
      <c r="CH227" s="8">
        <v>171.18600000000001</v>
      </c>
      <c r="CI227" s="8">
        <f t="shared" si="57"/>
        <v>3018.002</v>
      </c>
      <c r="CJ227" s="8">
        <v>356.36200000000002</v>
      </c>
      <c r="CK227" s="8">
        <v>1166.3679999999999</v>
      </c>
      <c r="CL227" s="8">
        <v>2470.1499999999996</v>
      </c>
      <c r="CM227" s="8">
        <v>3455.4160000000002</v>
      </c>
      <c r="CN227" s="8">
        <f t="shared" si="76"/>
        <v>4390.3899999999994</v>
      </c>
      <c r="CP227" s="8">
        <v>0</v>
      </c>
      <c r="CQ227" s="8">
        <v>0</v>
      </c>
      <c r="CR227" s="48">
        <v>33.890555555555551</v>
      </c>
      <c r="CS227" s="48">
        <v>34.318888888888893</v>
      </c>
      <c r="CT227" s="48">
        <v>32.779444444444444</v>
      </c>
      <c r="CU227" s="48">
        <v>2.4431944444444404</v>
      </c>
      <c r="CV227" s="48">
        <v>3.0522500000000079</v>
      </c>
      <c r="CW227" s="48">
        <v>1.3273450292397584</v>
      </c>
    </row>
    <row r="228" spans="1:101">
      <c r="A228" s="44">
        <v>43053</v>
      </c>
      <c r="B228" s="1">
        <f t="shared" si="62"/>
        <v>11</v>
      </c>
      <c r="C228" s="1">
        <f t="shared" si="63"/>
        <v>2017</v>
      </c>
      <c r="D228">
        <v>31.085000000000001</v>
      </c>
      <c r="E228">
        <v>32</v>
      </c>
      <c r="F228">
        <v>32.104999999999997</v>
      </c>
      <c r="G228">
        <v>32.43</v>
      </c>
      <c r="H228">
        <v>32.47</v>
      </c>
      <c r="I228">
        <v>33.335000000000001</v>
      </c>
      <c r="J228">
        <v>34.78</v>
      </c>
      <c r="K228">
        <v>34.72</v>
      </c>
      <c r="L228">
        <v>34.034999999999997</v>
      </c>
      <c r="M228">
        <v>33.56</v>
      </c>
      <c r="N228">
        <v>33.28</v>
      </c>
      <c r="O228">
        <v>32.905000000000001</v>
      </c>
      <c r="P228">
        <v>32.475000000000001</v>
      </c>
      <c r="Q228" s="7">
        <v>33.234375</v>
      </c>
      <c r="R228" s="7">
        <v>33.052000000000007</v>
      </c>
      <c r="S228" s="7">
        <f t="shared" si="72"/>
        <v>33.270555555555553</v>
      </c>
      <c r="T228" s="7">
        <v>33.429375</v>
      </c>
      <c r="U228" s="7">
        <v>33.01384615384616</v>
      </c>
      <c r="V228" s="7">
        <v>1.7191666666666627</v>
      </c>
      <c r="W228">
        <v>0</v>
      </c>
      <c r="X228" s="54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f t="shared" si="77"/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27.961111111111112</v>
      </c>
      <c r="BX228">
        <v>217.93599999999998</v>
      </c>
      <c r="BY228" s="8">
        <v>4.0411034482758632</v>
      </c>
      <c r="BZ228" s="8">
        <v>865.87200000000007</v>
      </c>
      <c r="CA228" s="8">
        <v>1704.0620000000001</v>
      </c>
      <c r="CB228" s="8">
        <v>2344.6560000000004</v>
      </c>
      <c r="CC228" s="8">
        <v>3099.2900000000004</v>
      </c>
      <c r="CD228" s="8">
        <v>3.3110851099987642</v>
      </c>
      <c r="CE228" s="8">
        <v>3.0336225752345753</v>
      </c>
      <c r="CF228" s="8">
        <v>3.0877060071868287</v>
      </c>
      <c r="CG228" s="8">
        <v>3.1814085458272086</v>
      </c>
      <c r="CH228" s="8">
        <v>199.39800000000002</v>
      </c>
      <c r="CI228" s="8">
        <f t="shared" si="57"/>
        <v>3051.5319999999997</v>
      </c>
      <c r="CJ228">
        <v>242.57000000000002</v>
      </c>
      <c r="CK228">
        <v>1078.9920000000002</v>
      </c>
      <c r="CL228">
        <v>2392.4259999999999</v>
      </c>
      <c r="CM228">
        <v>3317.24</v>
      </c>
      <c r="CN228">
        <f t="shared" si="76"/>
        <v>4216.9080000000004</v>
      </c>
      <c r="CO228" s="8">
        <v>0</v>
      </c>
      <c r="CQ228" s="8">
        <v>0</v>
      </c>
      <c r="CR228" s="48">
        <v>33.082777777777778</v>
      </c>
      <c r="CS228" s="7">
        <v>33.890555555555551</v>
      </c>
      <c r="CT228" s="7">
        <v>34.318888888888893</v>
      </c>
      <c r="CU228" s="7">
        <v>1.66</v>
      </c>
      <c r="CV228" s="7">
        <v>2.4431944444444404</v>
      </c>
      <c r="CW228" s="7">
        <v>3.0522500000000079</v>
      </c>
    </row>
    <row r="229" spans="1:101">
      <c r="A229" s="40">
        <v>43083</v>
      </c>
      <c r="B229" s="1">
        <f t="shared" si="62"/>
        <v>12</v>
      </c>
      <c r="C229" s="1">
        <f t="shared" si="63"/>
        <v>2017</v>
      </c>
      <c r="D229">
        <v>31.445</v>
      </c>
      <c r="E229">
        <v>31.295000000000002</v>
      </c>
      <c r="F229">
        <v>31.745000000000001</v>
      </c>
      <c r="G229">
        <v>31.81</v>
      </c>
      <c r="H229">
        <v>31.900000000000002</v>
      </c>
      <c r="I229">
        <v>32.450000000000003</v>
      </c>
      <c r="J229">
        <v>33.5</v>
      </c>
      <c r="K229">
        <v>33.894999999999996</v>
      </c>
      <c r="L229">
        <v>33.340000000000003</v>
      </c>
      <c r="M229">
        <v>32.954999999999998</v>
      </c>
      <c r="N229">
        <v>32.775000000000006</v>
      </c>
      <c r="O229">
        <v>32.520000000000003</v>
      </c>
      <c r="P229">
        <v>32.174999999999997</v>
      </c>
      <c r="Q229" s="7">
        <v>32.491875000000007</v>
      </c>
      <c r="R229" s="7">
        <v>32.433499999999995</v>
      </c>
      <c r="S229" s="7">
        <f t="shared" si="72"/>
        <v>32.543333333333337</v>
      </c>
      <c r="T229" s="7">
        <v>32.699375000000003</v>
      </c>
      <c r="U229" s="7">
        <v>32.446538461538459</v>
      </c>
      <c r="V229" s="7">
        <v>1.2745631313131334</v>
      </c>
      <c r="W229">
        <v>0</v>
      </c>
      <c r="X229" s="54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f t="shared" si="77"/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28.08944444444445</v>
      </c>
      <c r="BX229">
        <v>204.97200000000001</v>
      </c>
      <c r="BY229" s="8">
        <v>3.3355999999999999</v>
      </c>
      <c r="BZ229" s="8">
        <v>845.5440000000001</v>
      </c>
      <c r="CA229" s="8">
        <v>1614.66</v>
      </c>
      <c r="CB229" s="8">
        <v>2292.3240000000005</v>
      </c>
      <c r="CC229" s="8">
        <v>3093.6900000000005</v>
      </c>
      <c r="CD229" s="8">
        <v>3.5282022246941049</v>
      </c>
      <c r="CE229" s="8">
        <v>3.194096138452966</v>
      </c>
      <c r="CF229" s="8">
        <v>3.1129220991408513</v>
      </c>
      <c r="CG229" s="8">
        <v>3.2192660170915759</v>
      </c>
      <c r="CH229" s="8">
        <v>285.214</v>
      </c>
      <c r="CI229" s="8">
        <f t="shared" si="57"/>
        <v>3171.6479999999997</v>
      </c>
      <c r="CJ229">
        <v>454.40599999999995</v>
      </c>
      <c r="CK229">
        <v>1053.338</v>
      </c>
      <c r="CL229">
        <v>2452.37</v>
      </c>
      <c r="CM229">
        <v>3307.8420000000001</v>
      </c>
      <c r="CN229">
        <f t="shared" si="76"/>
        <v>4490.2120000000004</v>
      </c>
      <c r="CO229" s="8">
        <v>0</v>
      </c>
      <c r="CP229" s="8">
        <v>0</v>
      </c>
      <c r="CR229" s="48">
        <v>33.270555555555553</v>
      </c>
      <c r="CS229" s="7">
        <v>33.082777777777778</v>
      </c>
      <c r="CT229" s="7">
        <v>33.890555555555551</v>
      </c>
      <c r="CU229" s="7">
        <v>1.7191666666666627</v>
      </c>
      <c r="CV229" s="7">
        <v>1.66</v>
      </c>
      <c r="CW229" s="7">
        <v>2.4431944444444404</v>
      </c>
    </row>
    <row r="230" spans="1:101">
      <c r="A230" s="44">
        <v>43115</v>
      </c>
      <c r="B230" s="1">
        <f t="shared" si="62"/>
        <v>1</v>
      </c>
      <c r="C230" s="1">
        <f t="shared" si="63"/>
        <v>2018</v>
      </c>
      <c r="D230">
        <v>29.33</v>
      </c>
      <c r="E230">
        <v>31.234999999999999</v>
      </c>
      <c r="F230">
        <v>31.765000000000001</v>
      </c>
      <c r="G230">
        <v>31.824999999999999</v>
      </c>
      <c r="H230">
        <v>31.984999999999999</v>
      </c>
      <c r="I230">
        <v>32.204999999999998</v>
      </c>
      <c r="J230">
        <v>33.9</v>
      </c>
      <c r="K230">
        <v>33.879999999999995</v>
      </c>
      <c r="L230">
        <v>33.305</v>
      </c>
      <c r="M230">
        <v>32.954999999999998</v>
      </c>
      <c r="N230">
        <v>32.659999999999997</v>
      </c>
      <c r="O230">
        <v>32.4</v>
      </c>
      <c r="P230">
        <v>32.075000000000003</v>
      </c>
      <c r="Q230" s="7">
        <v>32.512499999999996</v>
      </c>
      <c r="R230" s="7">
        <v>32.238500000000002</v>
      </c>
      <c r="S230" s="7">
        <f t="shared" si="72"/>
        <v>32.56166666666666</v>
      </c>
      <c r="T230" s="7">
        <v>32.727499999999999</v>
      </c>
      <c r="U230" s="7">
        <v>32.270769230769226</v>
      </c>
      <c r="V230" s="7">
        <v>1.7594035594035553</v>
      </c>
      <c r="W230">
        <v>0</v>
      </c>
      <c r="X230" s="54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f t="shared" si="77"/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27.981111111111112</v>
      </c>
      <c r="BX230">
        <v>265.154</v>
      </c>
      <c r="BY230" s="8">
        <v>3.1914375000000006</v>
      </c>
      <c r="BZ230" s="8">
        <v>688.06200000000001</v>
      </c>
      <c r="CA230" s="8">
        <v>1643.5840000000001</v>
      </c>
      <c r="CB230" s="8">
        <v>2393.8980000000001</v>
      </c>
      <c r="CC230" s="8">
        <v>3093.9640000000004</v>
      </c>
      <c r="CD230" s="8">
        <v>3.5227136494252882</v>
      </c>
      <c r="CE230" s="8">
        <v>3.3390559598815375</v>
      </c>
      <c r="CF230" s="8">
        <v>3.1027377353415684</v>
      </c>
      <c r="CG230" s="8">
        <v>3.2102853185621645</v>
      </c>
      <c r="CH230" s="8">
        <v>209.548</v>
      </c>
      <c r="CI230" s="8">
        <f t="shared" si="57"/>
        <v>3089.6400000000003</v>
      </c>
      <c r="CJ230">
        <v>212.852</v>
      </c>
      <c r="CK230">
        <v>909.82799999999997</v>
      </c>
      <c r="CL230">
        <v>2076.1959999999999</v>
      </c>
      <c r="CM230">
        <v>3379.9780000000001</v>
      </c>
      <c r="CN230">
        <f t="shared" si="76"/>
        <v>4365.2439999999997</v>
      </c>
      <c r="CO230" s="8">
        <v>0</v>
      </c>
      <c r="CP230" s="8">
        <v>0</v>
      </c>
      <c r="CQ230" s="8">
        <v>0</v>
      </c>
      <c r="CR230" s="48">
        <v>32.543333333333337</v>
      </c>
      <c r="CS230" s="7">
        <v>33.270555555555553</v>
      </c>
      <c r="CT230" s="7">
        <v>33.082777777777778</v>
      </c>
      <c r="CU230" s="7">
        <v>1.2745631313131334</v>
      </c>
      <c r="CV230" s="7">
        <v>1.7191666666666627</v>
      </c>
      <c r="CW230" s="7">
        <v>1.66</v>
      </c>
    </row>
    <row r="231" spans="1:101">
      <c r="A231" s="44">
        <v>43144</v>
      </c>
      <c r="B231" s="1">
        <f t="shared" si="62"/>
        <v>2</v>
      </c>
      <c r="C231" s="1">
        <f t="shared" si="63"/>
        <v>2018</v>
      </c>
      <c r="D231">
        <v>29.565000000000001</v>
      </c>
      <c r="E231">
        <v>31.015000000000001</v>
      </c>
      <c r="F231">
        <v>32.305</v>
      </c>
      <c r="G231">
        <v>32.42</v>
      </c>
      <c r="H231">
        <v>32.385000000000005</v>
      </c>
      <c r="I231">
        <v>32.700000000000003</v>
      </c>
      <c r="J231">
        <v>33.594999999999999</v>
      </c>
      <c r="K231">
        <v>33.674999999999997</v>
      </c>
      <c r="L231">
        <v>33.265000000000001</v>
      </c>
      <c r="M231">
        <v>32.844999999999999</v>
      </c>
      <c r="N231">
        <v>32.655000000000001</v>
      </c>
      <c r="O231">
        <v>32.364999999999995</v>
      </c>
      <c r="P231">
        <v>32.15</v>
      </c>
      <c r="Q231" s="7">
        <v>32.669999999999995</v>
      </c>
      <c r="R231" s="7">
        <v>32.376999999999995</v>
      </c>
      <c r="S231" s="7">
        <f t="shared" si="72"/>
        <v>32.689444444444433</v>
      </c>
      <c r="T231" s="7">
        <v>32.898749999999993</v>
      </c>
      <c r="U231" s="7">
        <v>32.379999999999995</v>
      </c>
      <c r="V231" s="7">
        <v>2.1081414141413966</v>
      </c>
      <c r="W231">
        <v>0.452707394200907</v>
      </c>
      <c r="X231" s="54">
        <v>4</v>
      </c>
      <c r="Y231">
        <v>0.4527073936836134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0.37342898349868192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f t="shared" si="77"/>
        <v>0.31731052044665542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28.274444444444445</v>
      </c>
      <c r="BX231">
        <v>303.99399999999997</v>
      </c>
      <c r="BY231" s="8">
        <v>2.8857931034482753</v>
      </c>
      <c r="BZ231" s="8">
        <v>774.11999999999989</v>
      </c>
      <c r="CA231" s="8">
        <v>1639.992</v>
      </c>
      <c r="CB231" s="8">
        <v>2478.1820000000002</v>
      </c>
      <c r="CC231" s="8">
        <v>3118.7760000000007</v>
      </c>
      <c r="CD231" s="8">
        <v>3.1376102011494251</v>
      </c>
      <c r="CE231" s="8">
        <v>3.2243476555740944</v>
      </c>
      <c r="CF231" s="8">
        <v>3.0682851172061918</v>
      </c>
      <c r="CG231" s="8">
        <v>3.1001820556774775</v>
      </c>
      <c r="CH231" s="8">
        <v>252.68</v>
      </c>
      <c r="CI231" s="8">
        <f t="shared" si="57"/>
        <v>3095.4</v>
      </c>
      <c r="CJ231">
        <v>229.36199999999999</v>
      </c>
      <c r="CK231">
        <v>896.61999999999989</v>
      </c>
      <c r="CL231">
        <v>1975.6119999999999</v>
      </c>
      <c r="CM231">
        <v>3289.0459999999994</v>
      </c>
      <c r="CN231">
        <f t="shared" si="76"/>
        <v>4213.8599999999997</v>
      </c>
      <c r="CO231" s="8">
        <v>0</v>
      </c>
      <c r="CP231" s="8">
        <v>0</v>
      </c>
      <c r="CQ231" s="8">
        <v>0</v>
      </c>
      <c r="CR231" s="48">
        <v>32.56166666666666</v>
      </c>
      <c r="CS231" s="7">
        <v>32.543333333333337</v>
      </c>
      <c r="CT231" s="7">
        <v>33.270555555555553</v>
      </c>
      <c r="CU231" s="7">
        <v>1.7594035594035553</v>
      </c>
      <c r="CV231" s="7">
        <v>1.2745631313131334</v>
      </c>
      <c r="CW231" s="7">
        <v>1.7191666666666627</v>
      </c>
    </row>
    <row r="232" spans="1:101">
      <c r="A232" s="44">
        <v>43172</v>
      </c>
      <c r="B232" s="1">
        <f t="shared" si="62"/>
        <v>3</v>
      </c>
      <c r="C232" s="1">
        <f t="shared" si="63"/>
        <v>2018</v>
      </c>
      <c r="D232">
        <v>31.185000000000002</v>
      </c>
      <c r="E232">
        <v>31.195</v>
      </c>
      <c r="F232">
        <v>31.09</v>
      </c>
      <c r="G232">
        <v>31.045000000000002</v>
      </c>
      <c r="H232">
        <v>31.045000000000002</v>
      </c>
      <c r="I232">
        <v>31.060000000000002</v>
      </c>
      <c r="J232">
        <v>32.39</v>
      </c>
      <c r="K232">
        <v>32.375</v>
      </c>
      <c r="L232">
        <v>32.495000000000005</v>
      </c>
      <c r="M232">
        <v>32.72</v>
      </c>
      <c r="N232">
        <v>32.724999999999994</v>
      </c>
      <c r="O232">
        <v>32.489999999999995</v>
      </c>
      <c r="P232">
        <v>32.28</v>
      </c>
      <c r="Q232" s="7">
        <v>31.586874999999999</v>
      </c>
      <c r="R232" s="7">
        <v>31.660000000000004</v>
      </c>
      <c r="S232" s="7">
        <f t="shared" si="72"/>
        <v>31.712777777777774</v>
      </c>
      <c r="T232" s="7">
        <v>31.7775</v>
      </c>
      <c r="U232" s="7">
        <v>31.853461538461541</v>
      </c>
      <c r="V232" s="7">
        <v>0.98208333333332831</v>
      </c>
      <c r="W232">
        <v>0.33953054565068025</v>
      </c>
      <c r="X232" s="54">
        <v>4</v>
      </c>
      <c r="Y232">
        <v>0.2263536968418067</v>
      </c>
      <c r="Z232">
        <v>0.11317684842090335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0.20404529251520054</v>
      </c>
      <c r="AV232">
        <v>0.10721795313111006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f t="shared" si="77"/>
        <v>0.27099098221886403</v>
      </c>
      <c r="BR232">
        <v>0.10721795313111006</v>
      </c>
      <c r="BS232">
        <v>0</v>
      </c>
      <c r="BT232">
        <v>0</v>
      </c>
      <c r="BU232">
        <v>0.10721795313111006</v>
      </c>
      <c r="BV232">
        <v>0.10721795313111006</v>
      </c>
      <c r="BW232">
        <v>28.529444444444444</v>
      </c>
      <c r="BX232">
        <v>53.587999999999994</v>
      </c>
      <c r="BY232" s="8">
        <v>3.5509999999999997</v>
      </c>
      <c r="BZ232" s="8">
        <v>622.73599999999988</v>
      </c>
      <c r="CA232" s="8">
        <v>1468.28</v>
      </c>
      <c r="CB232" s="8">
        <v>2237.3960000000002</v>
      </c>
      <c r="CC232" s="8">
        <v>2915.0600000000009</v>
      </c>
      <c r="CD232" s="8">
        <v>3.2094102011494257</v>
      </c>
      <c r="CE232" s="8">
        <v>3.3688062129217649</v>
      </c>
      <c r="CF232" s="8">
        <v>3.1992008260184521</v>
      </c>
      <c r="CG232" s="8">
        <v>3.1370441246429954</v>
      </c>
      <c r="CH232" s="8">
        <v>53.594000000000001</v>
      </c>
      <c r="CI232" s="8">
        <f t="shared" si="57"/>
        <v>2887.3719999999998</v>
      </c>
      <c r="CJ232">
        <v>69.849999999999994</v>
      </c>
      <c r="CK232">
        <v>512.06400000000008</v>
      </c>
      <c r="CL232">
        <v>1565.4020000000003</v>
      </c>
      <c r="CM232">
        <v>2964.4340000000002</v>
      </c>
      <c r="CN232">
        <f t="shared" si="76"/>
        <v>3819.9059999999999</v>
      </c>
      <c r="CO232" s="8">
        <v>0.37342898349868192</v>
      </c>
      <c r="CP232" s="8">
        <v>0</v>
      </c>
      <c r="CQ232" s="8">
        <v>0</v>
      </c>
      <c r="CR232" s="48">
        <v>32.689444444444433</v>
      </c>
      <c r="CS232" s="7">
        <v>32.56166666666666</v>
      </c>
      <c r="CT232" s="7">
        <v>32.543333333333337</v>
      </c>
      <c r="CU232" s="7">
        <v>2.1081414141413966</v>
      </c>
      <c r="CV232" s="7">
        <v>1.7594035594035553</v>
      </c>
      <c r="CW232" s="7">
        <v>1.2745631313131334</v>
      </c>
    </row>
    <row r="233" spans="1:101">
      <c r="A233" s="44">
        <v>43206</v>
      </c>
      <c r="B233" s="1">
        <f t="shared" si="62"/>
        <v>4</v>
      </c>
      <c r="C233" s="1">
        <f t="shared" si="63"/>
        <v>2018</v>
      </c>
      <c r="D233">
        <v>31.155000000000001</v>
      </c>
      <c r="E233">
        <v>31.12</v>
      </c>
      <c r="F233">
        <v>31.324999999999999</v>
      </c>
      <c r="G233">
        <v>31.204999999999998</v>
      </c>
      <c r="H233">
        <v>31.22</v>
      </c>
      <c r="I233">
        <v>31.98</v>
      </c>
      <c r="J233">
        <v>32.664999999999999</v>
      </c>
      <c r="K233">
        <v>32.664999999999999</v>
      </c>
      <c r="L233">
        <v>32.125</v>
      </c>
      <c r="M233">
        <v>31.965</v>
      </c>
      <c r="N233">
        <v>31.795000000000002</v>
      </c>
      <c r="O233">
        <v>31.71</v>
      </c>
      <c r="P233">
        <v>31.695</v>
      </c>
      <c r="Q233" s="7">
        <v>31.788124999999997</v>
      </c>
      <c r="R233" s="7">
        <v>31.742499999999996</v>
      </c>
      <c r="S233" s="7">
        <f t="shared" si="72"/>
        <v>31.807777777777776</v>
      </c>
      <c r="T233" s="7">
        <v>31.893750000000001</v>
      </c>
      <c r="U233" s="7">
        <v>31.74038461538461</v>
      </c>
      <c r="V233" s="7">
        <v>0.59975277777777336</v>
      </c>
      <c r="W233">
        <v>1.2449453340524943</v>
      </c>
      <c r="X233" s="54">
        <v>4</v>
      </c>
      <c r="Y233">
        <v>1.1317684842090334</v>
      </c>
      <c r="Z233">
        <v>0.11317684842090335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0.75695190951085412</v>
      </c>
      <c r="AV233">
        <v>0.10721795313111006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f t="shared" si="77"/>
        <v>0.62281584013829783</v>
      </c>
      <c r="BR233">
        <v>0.10721795313111006</v>
      </c>
      <c r="BS233">
        <v>0</v>
      </c>
      <c r="BT233">
        <v>0</v>
      </c>
      <c r="BU233">
        <v>0.10721795313111006</v>
      </c>
      <c r="BV233">
        <v>0.10721795313111006</v>
      </c>
      <c r="BW233">
        <v>28.91277777777778</v>
      </c>
      <c r="BX233">
        <v>120.65600000000001</v>
      </c>
      <c r="BY233" s="8">
        <v>4.2149117647058816</v>
      </c>
      <c r="BZ233" s="8">
        <v>478.238</v>
      </c>
      <c r="CA233" s="8">
        <v>1166.3</v>
      </c>
      <c r="CB233" s="8">
        <v>2121.8220000000001</v>
      </c>
      <c r="CC233" s="8">
        <v>2872.1360000000004</v>
      </c>
      <c r="CD233" s="8">
        <v>3.550568289384719</v>
      </c>
      <c r="CE233" s="8">
        <v>3.5366409694050032</v>
      </c>
      <c r="CF233" s="8">
        <v>3.4095600697159312</v>
      </c>
      <c r="CG233" s="8">
        <v>3.214695373852356</v>
      </c>
      <c r="CH233" s="8">
        <v>169.17400000000001</v>
      </c>
      <c r="CI233" s="8">
        <f t="shared" si="57"/>
        <v>2929.2899999999995</v>
      </c>
      <c r="CJ233">
        <v>209.54999999999998</v>
      </c>
      <c r="CK233">
        <v>508.76199999999994</v>
      </c>
      <c r="CL233">
        <v>1418.5899999999997</v>
      </c>
      <c r="CM233">
        <v>2584.9579999999996</v>
      </c>
      <c r="CN233">
        <f t="shared" si="76"/>
        <v>3888.7400000000002</v>
      </c>
      <c r="CO233" s="8">
        <v>0.20404529251520054</v>
      </c>
      <c r="CP233" s="8">
        <v>0.37342898349868192</v>
      </c>
      <c r="CQ233" s="8">
        <v>0</v>
      </c>
      <c r="CR233" s="48">
        <v>31.712777777777774</v>
      </c>
      <c r="CS233" s="7">
        <v>32.689444444444433</v>
      </c>
      <c r="CT233" s="7">
        <v>32.56166666666666</v>
      </c>
      <c r="CU233" s="7">
        <v>0.98208333333332831</v>
      </c>
      <c r="CV233" s="7">
        <v>2.1081414141413966</v>
      </c>
      <c r="CW233" s="7">
        <v>1.7594035594035553</v>
      </c>
    </row>
    <row r="234" spans="1:101">
      <c r="A234" s="44">
        <v>43234</v>
      </c>
      <c r="B234" s="1">
        <f t="shared" si="62"/>
        <v>5</v>
      </c>
      <c r="C234" s="1">
        <f t="shared" si="63"/>
        <v>2018</v>
      </c>
      <c r="D234">
        <v>32.314999999999998</v>
      </c>
      <c r="E234">
        <v>32.164999999999999</v>
      </c>
      <c r="F234">
        <v>32.085000000000001</v>
      </c>
      <c r="G234">
        <v>32.274999999999999</v>
      </c>
      <c r="H234">
        <v>32.4</v>
      </c>
      <c r="I234">
        <v>33.674999999999997</v>
      </c>
      <c r="J234">
        <v>33.635000000000005</v>
      </c>
      <c r="K234">
        <v>33.090000000000003</v>
      </c>
      <c r="L234">
        <v>32.67</v>
      </c>
      <c r="M234">
        <v>32.405000000000001</v>
      </c>
      <c r="N234">
        <v>32.200000000000003</v>
      </c>
      <c r="O234">
        <v>32.049999999999997</v>
      </c>
      <c r="P234">
        <v>31.884999999999998</v>
      </c>
      <c r="Q234" s="7">
        <v>32.749375000000001</v>
      </c>
      <c r="R234" s="7">
        <v>32.671500000000002</v>
      </c>
      <c r="S234" s="7">
        <f t="shared" si="72"/>
        <v>32.711111111111109</v>
      </c>
      <c r="T234" s="7">
        <v>32.779375000000002</v>
      </c>
      <c r="U234" s="7">
        <v>32.526923076923076</v>
      </c>
      <c r="V234" s="7">
        <v>1.2014444444444337</v>
      </c>
      <c r="W234">
        <v>0.2263536971004535</v>
      </c>
      <c r="X234" s="54">
        <v>4</v>
      </c>
      <c r="Y234">
        <v>0.2263536968418067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0.20404529251520054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f t="shared" si="77"/>
        <v>0.185686964547183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29.08</v>
      </c>
      <c r="BX234">
        <v>132.58800000000002</v>
      </c>
      <c r="BY234" s="8">
        <v>2.4604999999999997</v>
      </c>
      <c r="BZ234" s="8">
        <v>306.83199999999999</v>
      </c>
      <c r="CA234" s="8">
        <v>1080.9519999999998</v>
      </c>
      <c r="CB234" s="8">
        <v>1946.8239999999998</v>
      </c>
      <c r="CC234" s="8">
        <v>2785.0140000000006</v>
      </c>
      <c r="CD234" s="8">
        <v>3.408803921568627</v>
      </c>
      <c r="CE234" s="8">
        <v>3.2732070613590261</v>
      </c>
      <c r="CF234" s="8">
        <v>3.2858330775722719</v>
      </c>
      <c r="CG234" s="8">
        <v>3.1534148182968003</v>
      </c>
      <c r="CH234" s="8">
        <v>167.39599999999999</v>
      </c>
      <c r="CI234" s="8">
        <f t="shared" si="57"/>
        <v>2819.58</v>
      </c>
      <c r="CJ234">
        <v>276.09800000000001</v>
      </c>
      <c r="CK234">
        <v>555.49799999999993</v>
      </c>
      <c r="CL234">
        <v>1452.1179999999999</v>
      </c>
      <c r="CM234">
        <v>2531.1099999999997</v>
      </c>
      <c r="CN234">
        <f t="shared" si="76"/>
        <v>3844.5439999999999</v>
      </c>
      <c r="CO234" s="8">
        <v>0.75695190951085412</v>
      </c>
      <c r="CP234" s="8">
        <v>0.20404529251520054</v>
      </c>
      <c r="CQ234" s="8">
        <v>0.37342898349868192</v>
      </c>
      <c r="CR234" s="48">
        <v>31.807777777777776</v>
      </c>
      <c r="CS234" s="7">
        <v>31.712777777777774</v>
      </c>
      <c r="CT234" s="7">
        <v>32.689444444444433</v>
      </c>
      <c r="CU234" s="7">
        <v>0.59975277777777336</v>
      </c>
      <c r="CV234" s="7">
        <v>0.98208333333332831</v>
      </c>
      <c r="CW234" s="7">
        <v>2.1081414141413966</v>
      </c>
    </row>
    <row r="235" spans="1:101">
      <c r="A235" s="44">
        <v>43264</v>
      </c>
      <c r="B235" s="1">
        <f t="shared" si="62"/>
        <v>6</v>
      </c>
      <c r="C235" s="1">
        <f t="shared" si="63"/>
        <v>2018</v>
      </c>
      <c r="D235">
        <v>31.324999999999999</v>
      </c>
      <c r="E235">
        <v>31.225000000000001</v>
      </c>
      <c r="F235">
        <v>31.54</v>
      </c>
      <c r="G235">
        <v>31.594999999999999</v>
      </c>
      <c r="H235">
        <v>31.675000000000001</v>
      </c>
      <c r="I235">
        <v>32.635000000000005</v>
      </c>
      <c r="J235">
        <v>33.22</v>
      </c>
      <c r="K235">
        <v>33.164999999999999</v>
      </c>
      <c r="L235">
        <v>32.81</v>
      </c>
      <c r="M235">
        <v>32.495000000000005</v>
      </c>
      <c r="N235">
        <v>32.33</v>
      </c>
      <c r="O235">
        <v>32.28</v>
      </c>
      <c r="P235">
        <v>32.120000000000005</v>
      </c>
      <c r="Q235" s="7">
        <v>32.233125000000001</v>
      </c>
      <c r="R235" s="7">
        <v>32.168500000000002</v>
      </c>
      <c r="S235" s="7">
        <f t="shared" si="72"/>
        <v>32.262222222222221</v>
      </c>
      <c r="T235" s="7">
        <v>32.391874999999999</v>
      </c>
      <c r="U235" s="7">
        <v>32.185769230769225</v>
      </c>
      <c r="V235" s="7">
        <v>0.71522222222221643</v>
      </c>
      <c r="W235">
        <v>1.6976527282534013</v>
      </c>
      <c r="X235" s="54">
        <v>4</v>
      </c>
      <c r="Y235">
        <v>1.6976527263135504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0.99238203427256433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f t="shared" si="77"/>
        <v>0.68933092504752946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29.141111111111115</v>
      </c>
      <c r="BX235">
        <v>182.13</v>
      </c>
      <c r="BY235" s="8">
        <v>3.1914333333333333</v>
      </c>
      <c r="BZ235" s="8">
        <v>435.37400000000002</v>
      </c>
      <c r="CA235" s="8">
        <v>1058.1099999999997</v>
      </c>
      <c r="CB235" s="8">
        <v>1903.654</v>
      </c>
      <c r="CC235" s="8">
        <v>2672.7700000000004</v>
      </c>
      <c r="CD235" s="8">
        <v>3.2889483660130714</v>
      </c>
      <c r="CE235" s="8">
        <v>3.2491792835812485</v>
      </c>
      <c r="CF235" s="8">
        <v>3.3421869306188672</v>
      </c>
      <c r="CG235" s="8">
        <v>3.2216377110171073</v>
      </c>
      <c r="CH235" s="8">
        <v>180.08199999999999</v>
      </c>
      <c r="CI235" s="8">
        <f t="shared" si="57"/>
        <v>2695.616</v>
      </c>
      <c r="CJ235">
        <v>294.64000000000004</v>
      </c>
      <c r="CK235">
        <v>780.28800000000001</v>
      </c>
      <c r="CL235">
        <v>1292.3519999999999</v>
      </c>
      <c r="CM235">
        <v>2345.69</v>
      </c>
      <c r="CN235">
        <f t="shared" si="76"/>
        <v>3744.7219999999998</v>
      </c>
      <c r="CO235" s="8">
        <v>0.20404529251520054</v>
      </c>
      <c r="CP235" s="8">
        <v>0.75695190951085412</v>
      </c>
      <c r="CQ235" s="8">
        <v>0.20404529251520054</v>
      </c>
      <c r="CR235" s="48">
        <v>32.711111111111109</v>
      </c>
      <c r="CS235" s="7">
        <v>31.807777777777776</v>
      </c>
      <c r="CT235" s="7">
        <v>31.712777777777774</v>
      </c>
      <c r="CU235" s="7">
        <v>1.2014444444444337</v>
      </c>
      <c r="CV235" s="7">
        <v>0.59975277777777336</v>
      </c>
      <c r="CW235" s="7">
        <v>0.98208333333332831</v>
      </c>
    </row>
    <row r="236" spans="1:101">
      <c r="A236" s="44">
        <v>43297</v>
      </c>
      <c r="B236" s="1">
        <f t="shared" si="62"/>
        <v>7</v>
      </c>
      <c r="C236" s="1">
        <f t="shared" si="63"/>
        <v>2018</v>
      </c>
      <c r="D236">
        <v>28.815000000000001</v>
      </c>
      <c r="E236">
        <v>29.17</v>
      </c>
      <c r="F236">
        <v>29.76</v>
      </c>
      <c r="G236">
        <v>30.245000000000001</v>
      </c>
      <c r="H236">
        <v>30.42</v>
      </c>
      <c r="I236">
        <v>32.090000000000003</v>
      </c>
      <c r="J236">
        <v>32.634999999999998</v>
      </c>
      <c r="K236">
        <v>32.69</v>
      </c>
      <c r="L236">
        <v>32.234999999999999</v>
      </c>
      <c r="M236">
        <v>31.95</v>
      </c>
      <c r="N236">
        <v>31.77</v>
      </c>
      <c r="O236">
        <v>31.754999999999999</v>
      </c>
      <c r="P236">
        <v>31.614999999999998</v>
      </c>
      <c r="Q236" s="7">
        <v>31.155625000000001</v>
      </c>
      <c r="R236" s="7">
        <v>31.000999999999998</v>
      </c>
      <c r="S236" s="7">
        <f t="shared" si="72"/>
        <v>31.24388888888889</v>
      </c>
      <c r="T236" s="7">
        <v>31.503124999999997</v>
      </c>
      <c r="U236" s="7">
        <v>31.165384615384614</v>
      </c>
      <c r="V236" s="7">
        <v>-0.20821052631579562</v>
      </c>
      <c r="W236">
        <v>1.2449453340524943</v>
      </c>
      <c r="X236" s="54">
        <v>4</v>
      </c>
      <c r="Y236">
        <v>0.9054147873672268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0.11317684842090335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0.11317684842090335</v>
      </c>
      <c r="AN236">
        <v>0.11317684842090335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0.64469972102836426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0.10721795313111006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0.10721795313111006</v>
      </c>
      <c r="BJ236">
        <v>0.10721795313111006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f t="shared" si="77"/>
        <v>0.49755782714651792</v>
      </c>
      <c r="BR236">
        <v>0.10721795313111006</v>
      </c>
      <c r="BS236">
        <v>0</v>
      </c>
      <c r="BT236">
        <v>0</v>
      </c>
      <c r="BU236">
        <v>0.10721795313111006</v>
      </c>
      <c r="BV236">
        <v>0.10721795313111006</v>
      </c>
      <c r="BW236">
        <v>29.017777777777773</v>
      </c>
      <c r="BX236">
        <v>256.55</v>
      </c>
      <c r="BY236" s="8">
        <v>4.2279090909090913</v>
      </c>
      <c r="BZ236" s="8">
        <v>571.26800000000003</v>
      </c>
      <c r="CA236" s="8">
        <v>1049.5060000000001</v>
      </c>
      <c r="CB236" s="8">
        <v>1737.568</v>
      </c>
      <c r="CC236" s="8">
        <v>2693.0900000000006</v>
      </c>
      <c r="CD236" s="8">
        <v>3.2932808080808083</v>
      </c>
      <c r="CE236" s="8">
        <v>3.4219245487327634</v>
      </c>
      <c r="CF236" s="8">
        <v>3.4555209156302715</v>
      </c>
      <c r="CG236" s="8">
        <v>3.3804902543071509</v>
      </c>
      <c r="CH236" s="8">
        <v>195.08799999999999</v>
      </c>
      <c r="CI236" s="8">
        <f t="shared" si="57"/>
        <v>2512.2540000000004</v>
      </c>
      <c r="CJ236">
        <v>411.22600000000006</v>
      </c>
      <c r="CK236">
        <v>981.96400000000017</v>
      </c>
      <c r="CL236">
        <v>1490.7259999999999</v>
      </c>
      <c r="CM236">
        <v>2400.5540000000001</v>
      </c>
      <c r="CN236">
        <f t="shared" si="76"/>
        <v>3566.922</v>
      </c>
      <c r="CO236" s="8">
        <v>0.99238203427256433</v>
      </c>
      <c r="CP236" s="8">
        <v>0.20404529251520054</v>
      </c>
      <c r="CQ236" s="8">
        <v>0.75695190951085412</v>
      </c>
      <c r="CR236" s="48">
        <v>32.262222222222221</v>
      </c>
      <c r="CS236" s="7">
        <v>32.711111111111109</v>
      </c>
      <c r="CT236" s="7">
        <v>31.807777777777776</v>
      </c>
      <c r="CU236" s="7">
        <v>0.71522222222221643</v>
      </c>
      <c r="CV236" s="7">
        <v>1.2014444444444337</v>
      </c>
      <c r="CW236" s="7">
        <v>0.59975277777777336</v>
      </c>
    </row>
    <row r="237" spans="1:101">
      <c r="A237" s="44">
        <v>43327</v>
      </c>
      <c r="B237" s="1">
        <f t="shared" si="62"/>
        <v>8</v>
      </c>
      <c r="C237" s="1">
        <f t="shared" si="63"/>
        <v>2018</v>
      </c>
      <c r="D237">
        <v>29.5</v>
      </c>
      <c r="E237">
        <v>30.774999999999999</v>
      </c>
      <c r="F237">
        <v>30.97</v>
      </c>
      <c r="G237">
        <v>31.335000000000001</v>
      </c>
      <c r="H237">
        <v>31.72</v>
      </c>
      <c r="I237">
        <v>32.984999999999999</v>
      </c>
      <c r="J237">
        <v>33.57</v>
      </c>
      <c r="K237">
        <v>32.82</v>
      </c>
      <c r="L237">
        <v>32.365000000000002</v>
      </c>
      <c r="M237">
        <v>32.085000000000001</v>
      </c>
      <c r="N237">
        <v>31.945</v>
      </c>
      <c r="O237">
        <v>31.71</v>
      </c>
      <c r="P237">
        <v>31.535</v>
      </c>
      <c r="Q237" s="7">
        <v>32.067499999999995</v>
      </c>
      <c r="R237" s="7">
        <v>31.8125</v>
      </c>
      <c r="S237" s="7">
        <f t="shared" si="72"/>
        <v>32.069444444444436</v>
      </c>
      <c r="T237" s="7">
        <v>32.231250000000003</v>
      </c>
      <c r="U237" s="7">
        <v>31.793461538461539</v>
      </c>
      <c r="V237" s="7">
        <v>0.80280555555555111</v>
      </c>
      <c r="W237">
        <v>0.6790610913013605</v>
      </c>
      <c r="X237" s="54">
        <v>4</v>
      </c>
      <c r="Y237">
        <v>0.2263536968418067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0.11317684842090335</v>
      </c>
      <c r="AM237">
        <v>0</v>
      </c>
      <c r="AN237">
        <v>0.11317684842090335</v>
      </c>
      <c r="AO237">
        <v>0.11317684842090335</v>
      </c>
      <c r="AP237">
        <v>0</v>
      </c>
      <c r="AQ237">
        <v>0</v>
      </c>
      <c r="AR237">
        <v>0</v>
      </c>
      <c r="AS237">
        <v>0.11317684842090335</v>
      </c>
      <c r="AT237">
        <v>0</v>
      </c>
      <c r="AU237">
        <v>0.20404529251520054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0.10721795313111006</v>
      </c>
      <c r="BI237">
        <v>0</v>
      </c>
      <c r="BJ237">
        <v>0.10721795313111006</v>
      </c>
      <c r="BK237">
        <v>0.10721795313111006</v>
      </c>
      <c r="BL237">
        <v>0</v>
      </c>
      <c r="BM237">
        <v>0</v>
      </c>
      <c r="BN237">
        <v>0</v>
      </c>
      <c r="BO237">
        <v>0.10721795313111006</v>
      </c>
      <c r="BP237">
        <v>0</v>
      </c>
      <c r="BQ237">
        <f t="shared" si="77"/>
        <v>0.185686964547183</v>
      </c>
      <c r="BR237">
        <v>0</v>
      </c>
      <c r="BS237">
        <v>0</v>
      </c>
      <c r="BT237">
        <v>0.10721795313111006</v>
      </c>
      <c r="BU237">
        <v>0</v>
      </c>
      <c r="BV237">
        <v>0</v>
      </c>
      <c r="BW237">
        <v>28.61055555555555</v>
      </c>
      <c r="BX237">
        <f>70.108+30.48</f>
        <v>100.58800000000001</v>
      </c>
      <c r="BY237" s="8">
        <v>5.1353</v>
      </c>
      <c r="BZ237" s="8">
        <v>539.26800000000003</v>
      </c>
      <c r="CA237" s="8">
        <v>846.09999999999991</v>
      </c>
      <c r="CB237" s="8">
        <v>1620.2199999999998</v>
      </c>
      <c r="CC237" s="8">
        <v>2486.0920000000001</v>
      </c>
      <c r="CD237" s="8">
        <v>4.1848808080808082</v>
      </c>
      <c r="CE237" s="8">
        <v>3.7968423648247178</v>
      </c>
      <c r="CF237" s="8">
        <v>3.5770983102662868</v>
      </c>
      <c r="CG237" s="8">
        <v>3.5105950101994061</v>
      </c>
      <c r="CH237" s="8">
        <v>162.31200000000001</v>
      </c>
      <c r="CI237" s="8">
        <f t="shared" si="57"/>
        <v>2460.442</v>
      </c>
      <c r="CO237" s="8">
        <v>0.64469972102836426</v>
      </c>
      <c r="CP237" s="8">
        <v>0.99238203427256433</v>
      </c>
      <c r="CQ237" s="8">
        <v>0.20404529251520054</v>
      </c>
      <c r="CR237" s="48">
        <v>31.24388888888889</v>
      </c>
      <c r="CS237" s="7">
        <v>32.262222222222221</v>
      </c>
      <c r="CT237" s="7">
        <v>32.711111111111109</v>
      </c>
      <c r="CU237" s="7">
        <v>-0.20821052631579562</v>
      </c>
      <c r="CV237" s="7">
        <v>0.71522222222221643</v>
      </c>
      <c r="CW237" s="7">
        <v>1.2014444444444337</v>
      </c>
    </row>
    <row r="238" spans="1:101">
      <c r="A238" s="40">
        <v>43360</v>
      </c>
      <c r="B238" s="1">
        <f t="shared" si="62"/>
        <v>9</v>
      </c>
      <c r="C238" s="1">
        <f t="shared" si="63"/>
        <v>2018</v>
      </c>
      <c r="D238">
        <v>30.785</v>
      </c>
      <c r="E238">
        <v>30.58</v>
      </c>
      <c r="F238">
        <v>30.61</v>
      </c>
      <c r="G238">
        <v>30.895</v>
      </c>
      <c r="H238">
        <v>31.61</v>
      </c>
      <c r="I238">
        <v>33.134999999999998</v>
      </c>
      <c r="J238">
        <v>33.545000000000002</v>
      </c>
      <c r="K238">
        <v>33.17</v>
      </c>
      <c r="L238">
        <v>32.695</v>
      </c>
      <c r="M238">
        <v>32.344999999999999</v>
      </c>
      <c r="N238">
        <v>32.085000000000001</v>
      </c>
      <c r="O238">
        <v>31.89</v>
      </c>
      <c r="P238">
        <v>31.73</v>
      </c>
      <c r="Q238" s="7">
        <v>32.03</v>
      </c>
      <c r="R238" s="7">
        <v>31.937000000000001</v>
      </c>
      <c r="S238" s="7">
        <f t="shared" si="72"/>
        <v>32.065000000000005</v>
      </c>
      <c r="T238" s="7">
        <v>32.250624999999999</v>
      </c>
      <c r="U238" s="7">
        <v>31.928846153846152</v>
      </c>
      <c r="V238" s="7">
        <v>0.6176388888888944</v>
      </c>
      <c r="W238">
        <v>5.2061350333104306</v>
      </c>
      <c r="X238" s="54">
        <v>5</v>
      </c>
      <c r="Y238">
        <v>3.7348359978898111</v>
      </c>
      <c r="Z238">
        <v>0.11317684842090335</v>
      </c>
      <c r="AA238">
        <v>0.11317684842090335</v>
      </c>
      <c r="AB238">
        <v>0.11317684842090335</v>
      </c>
      <c r="AC238">
        <v>0.11317684842090335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0.11317684842090335</v>
      </c>
      <c r="AK238">
        <v>0.2263536968418067</v>
      </c>
      <c r="AL238">
        <v>0.11317684842090335</v>
      </c>
      <c r="AM238">
        <v>0.11317684842090335</v>
      </c>
      <c r="AN238">
        <v>0</v>
      </c>
      <c r="AO238">
        <v>0.11317684842090335</v>
      </c>
      <c r="AP238">
        <v>0.11317684842090335</v>
      </c>
      <c r="AQ238">
        <v>0.11317684842090335</v>
      </c>
      <c r="AR238">
        <v>0</v>
      </c>
      <c r="AS238">
        <v>0</v>
      </c>
      <c r="AT238">
        <v>0.11317684842090335</v>
      </c>
      <c r="AU238">
        <v>1.5549470899008813</v>
      </c>
      <c r="AV238">
        <v>0.10721795313111006</v>
      </c>
      <c r="AW238">
        <v>0.10721795313111006</v>
      </c>
      <c r="AX238">
        <v>0.10721795313111006</v>
      </c>
      <c r="AY238">
        <v>0.10721795313111006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0.10721795313111006</v>
      </c>
      <c r="BG238">
        <v>0.20404529251520054</v>
      </c>
      <c r="BH238">
        <v>0.10721795313111006</v>
      </c>
      <c r="BI238">
        <v>0.10721795313111006</v>
      </c>
      <c r="BJ238">
        <v>0</v>
      </c>
      <c r="BK238">
        <v>0.10721795313111006</v>
      </c>
      <c r="BL238">
        <v>0.10721795313111006</v>
      </c>
      <c r="BM238">
        <v>0.10721795313111006</v>
      </c>
      <c r="BN238">
        <v>0</v>
      </c>
      <c r="BO238">
        <v>0</v>
      </c>
      <c r="BP238">
        <v>0.10721795313111006</v>
      </c>
      <c r="BQ238">
        <f t="shared" si="77"/>
        <v>1.0932039909640801</v>
      </c>
      <c r="BR238">
        <v>0.37342898349868192</v>
      </c>
      <c r="BS238">
        <v>0.10721795313111006</v>
      </c>
      <c r="BT238">
        <v>0.2923192132234641</v>
      </c>
      <c r="BU238">
        <v>0.58346508416833121</v>
      </c>
      <c r="BV238">
        <v>0.37342898349868192</v>
      </c>
      <c r="BW238">
        <v>28.88944444444445</v>
      </c>
      <c r="BX238">
        <f>131.832+34.036</f>
        <v>165.86799999999999</v>
      </c>
      <c r="BY238" s="8">
        <v>5.404727272727273</v>
      </c>
      <c r="BZ238" s="8">
        <v>523.00600000000009</v>
      </c>
      <c r="CA238" s="8">
        <v>958.37999999999988</v>
      </c>
      <c r="CB238" s="8">
        <v>1581.1159999999995</v>
      </c>
      <c r="CC238" s="8">
        <v>2426.6600000000003</v>
      </c>
      <c r="CD238" s="8">
        <v>4.9226454545454548</v>
      </c>
      <c r="CE238" s="8">
        <v>4.1057969102792633</v>
      </c>
      <c r="CF238" s="8">
        <v>3.8070013405693168</v>
      </c>
      <c r="CG238" s="8">
        <v>3.7373015616005141</v>
      </c>
      <c r="CH238" s="8">
        <v>74.674000000000007</v>
      </c>
      <c r="CI238" s="8">
        <f t="shared" si="57"/>
        <v>2120.346</v>
      </c>
      <c r="CO238" s="8">
        <v>0.20404529251520054</v>
      </c>
      <c r="CP238" s="8">
        <v>0.64469972102836426</v>
      </c>
      <c r="CQ238" s="8">
        <v>0.99238203427256433</v>
      </c>
      <c r="CR238" s="48">
        <v>32.069444444444436</v>
      </c>
      <c r="CS238" s="7">
        <v>31.24388888888889</v>
      </c>
      <c r="CT238" s="7">
        <v>32.262222222222221</v>
      </c>
      <c r="CU238" s="7">
        <v>0.80280555555555111</v>
      </c>
      <c r="CV238" s="7">
        <v>-0.20821052631579562</v>
      </c>
      <c r="CW238" s="7">
        <v>0.71522222222221643</v>
      </c>
    </row>
    <row r="239" spans="1:101">
      <c r="A239" s="44">
        <v>43395</v>
      </c>
      <c r="B239" s="1">
        <f t="shared" si="62"/>
        <v>10</v>
      </c>
      <c r="C239" s="1">
        <f t="shared" si="63"/>
        <v>2018</v>
      </c>
      <c r="D239">
        <v>31.395</v>
      </c>
      <c r="E239">
        <v>32.72</v>
      </c>
      <c r="F239">
        <v>33.094999999999999</v>
      </c>
      <c r="G239">
        <v>33.18</v>
      </c>
      <c r="H239">
        <v>33.085000000000001</v>
      </c>
      <c r="I239">
        <v>33.734999999999999</v>
      </c>
      <c r="J239">
        <v>33.704999999999998</v>
      </c>
      <c r="K239">
        <v>33.24</v>
      </c>
      <c r="L239">
        <v>32.825000000000003</v>
      </c>
      <c r="M239">
        <v>32.545000000000002</v>
      </c>
      <c r="N239">
        <v>32.31</v>
      </c>
      <c r="O239">
        <v>32.094999999999999</v>
      </c>
      <c r="P239">
        <v>31.864999999999998</v>
      </c>
      <c r="Q239" s="7">
        <v>33.198124999999997</v>
      </c>
      <c r="R239" s="7">
        <v>32.952500000000001</v>
      </c>
      <c r="S239" s="7">
        <f t="shared" si="72"/>
        <v>33.125555555555557</v>
      </c>
      <c r="T239" s="7">
        <v>33.176250000000003</v>
      </c>
      <c r="U239" s="7">
        <v>32.753461538461536</v>
      </c>
      <c r="V239" s="7">
        <v>1.71</v>
      </c>
      <c r="W239">
        <v>20.598186436141265</v>
      </c>
      <c r="X239" s="54">
        <v>6</v>
      </c>
      <c r="Y239">
        <v>16.18428932418918</v>
      </c>
      <c r="Z239">
        <v>1.2449453326299369</v>
      </c>
      <c r="AA239">
        <v>0.67906109052542007</v>
      </c>
      <c r="AB239">
        <v>0.9054147873672268</v>
      </c>
      <c r="AC239">
        <v>0.2263536968418067</v>
      </c>
      <c r="AD239">
        <v>0.11317684842090335</v>
      </c>
      <c r="AE239">
        <v>0.2263536968418067</v>
      </c>
      <c r="AF239">
        <v>0</v>
      </c>
      <c r="AG239">
        <v>0.11317684842090335</v>
      </c>
      <c r="AH239">
        <v>0.11317684842090335</v>
      </c>
      <c r="AI239">
        <v>0.11317684842090335</v>
      </c>
      <c r="AJ239">
        <v>0</v>
      </c>
      <c r="AK239">
        <v>0.11317684842090335</v>
      </c>
      <c r="AL239">
        <v>0.11317684842090335</v>
      </c>
      <c r="AM239">
        <v>0.11317684842090335</v>
      </c>
      <c r="AN239">
        <v>0</v>
      </c>
      <c r="AO239">
        <v>0.11317684842090335</v>
      </c>
      <c r="AP239">
        <v>0</v>
      </c>
      <c r="AQ239">
        <v>0.11317684842090335</v>
      </c>
      <c r="AR239">
        <v>0.11317684842090335</v>
      </c>
      <c r="AS239">
        <v>0</v>
      </c>
      <c r="AT239">
        <v>0</v>
      </c>
      <c r="AU239">
        <v>2.8439955550206788</v>
      </c>
      <c r="AV239">
        <v>0.8086811701761023</v>
      </c>
      <c r="AW239">
        <v>0.5182347624992486</v>
      </c>
      <c r="AX239">
        <v>0.64469972102836426</v>
      </c>
      <c r="AY239">
        <v>0.20404529251520054</v>
      </c>
      <c r="AZ239">
        <v>0.10721795313111006</v>
      </c>
      <c r="BA239">
        <v>0.20404529251520054</v>
      </c>
      <c r="BB239">
        <v>0</v>
      </c>
      <c r="BC239">
        <v>0.10721795313111006</v>
      </c>
      <c r="BD239">
        <v>0.10721795313111006</v>
      </c>
      <c r="BE239">
        <v>0.10721795313111006</v>
      </c>
      <c r="BF239">
        <v>0</v>
      </c>
      <c r="BG239">
        <v>0.10721795313111006</v>
      </c>
      <c r="BH239">
        <v>0.10721795313111006</v>
      </c>
      <c r="BI239">
        <v>0.10721795313111006</v>
      </c>
      <c r="BJ239">
        <v>0</v>
      </c>
      <c r="BK239">
        <v>0.10721795313111006</v>
      </c>
      <c r="BL239">
        <v>0</v>
      </c>
      <c r="BM239">
        <v>0.10721795313111006</v>
      </c>
      <c r="BN239">
        <v>0.10721795313111006</v>
      </c>
      <c r="BO239">
        <v>0</v>
      </c>
      <c r="BP239">
        <v>0</v>
      </c>
      <c r="BQ239">
        <f t="shared" si="77"/>
        <v>1.8126847429787774</v>
      </c>
      <c r="BR239">
        <v>1.5059605782648584</v>
      </c>
      <c r="BS239">
        <v>0.20404529251520054</v>
      </c>
      <c r="BT239">
        <v>0.20404529251520054</v>
      </c>
      <c r="BU239">
        <v>1.5785688985800692</v>
      </c>
      <c r="BV239">
        <v>1.5307537638859918</v>
      </c>
      <c r="BW239">
        <v>29.138888888888889</v>
      </c>
      <c r="BX239">
        <f>40.638+46.994</f>
        <v>87.632000000000005</v>
      </c>
      <c r="BY239" s="8">
        <v>4.0216857142857156</v>
      </c>
      <c r="BZ239" s="8">
        <v>354.08800000000002</v>
      </c>
      <c r="CA239" s="8">
        <v>925.35599999999999</v>
      </c>
      <c r="CB239" s="8">
        <v>1403.5940000000001</v>
      </c>
      <c r="CC239" s="8">
        <v>2091.6559999999999</v>
      </c>
      <c r="CD239" s="8">
        <v>4.8539043290043296</v>
      </c>
      <c r="CE239" s="8">
        <v>4.0735925685425691</v>
      </c>
      <c r="CF239" s="8">
        <v>3.8992511421566189</v>
      </c>
      <c r="CG239" s="8">
        <v>3.8051167689737859</v>
      </c>
      <c r="CH239" s="8">
        <v>105.42</v>
      </c>
      <c r="CI239" s="8">
        <f t="shared" si="57"/>
        <v>2054.5800000000004</v>
      </c>
      <c r="CO239" s="8">
        <v>1.5549470899008813</v>
      </c>
      <c r="CP239" s="8">
        <v>0.20404529251520054</v>
      </c>
      <c r="CQ239" s="8">
        <v>0.64469972102836426</v>
      </c>
      <c r="CR239" s="48">
        <v>32.065000000000005</v>
      </c>
      <c r="CS239" s="7">
        <v>32.069444444444436</v>
      </c>
      <c r="CT239" s="7">
        <v>31.24388888888889</v>
      </c>
      <c r="CU239" s="7">
        <v>0.6176388888888944</v>
      </c>
      <c r="CV239" s="7">
        <v>0.80280555555555111</v>
      </c>
      <c r="CW239" s="7">
        <v>-0.20821052631579562</v>
      </c>
    </row>
    <row r="240" spans="1:101">
      <c r="A240" s="44">
        <v>43419</v>
      </c>
      <c r="B240" s="1">
        <f t="shared" si="62"/>
        <v>11</v>
      </c>
      <c r="C240" s="1">
        <f t="shared" si="63"/>
        <v>2018</v>
      </c>
      <c r="D240">
        <v>30.865000000000002</v>
      </c>
      <c r="E240">
        <v>31.744999999999997</v>
      </c>
      <c r="F240">
        <v>31.8</v>
      </c>
      <c r="G240">
        <v>31.765000000000001</v>
      </c>
      <c r="H240">
        <v>32.064999999999998</v>
      </c>
      <c r="I240">
        <v>32.765000000000001</v>
      </c>
      <c r="J240">
        <v>33.049999999999997</v>
      </c>
      <c r="K240">
        <v>32.950000000000003</v>
      </c>
      <c r="L240">
        <v>32.56</v>
      </c>
      <c r="M240">
        <v>32.325000000000003</v>
      </c>
      <c r="N240">
        <v>32.195</v>
      </c>
      <c r="O240">
        <v>31.965</v>
      </c>
      <c r="P240">
        <v>31.82</v>
      </c>
      <c r="Q240" s="7">
        <v>32.337499999999999</v>
      </c>
      <c r="R240" s="7">
        <v>32.189</v>
      </c>
      <c r="S240" s="7">
        <f t="shared" si="72"/>
        <v>32.336111111111109</v>
      </c>
      <c r="T240" s="7">
        <v>32.409999999999997</v>
      </c>
      <c r="U240" s="7">
        <v>32.143846153846148</v>
      </c>
      <c r="V240" s="7">
        <v>0.78472222222221788</v>
      </c>
      <c r="W240">
        <v>14.826167160079706</v>
      </c>
      <c r="X240" s="54">
        <v>5</v>
      </c>
      <c r="Y240">
        <v>7.8092025410423318</v>
      </c>
      <c r="Z240">
        <v>2.9425980589434872</v>
      </c>
      <c r="AA240">
        <v>0.4527073936836134</v>
      </c>
      <c r="AB240">
        <v>0.4527073936836134</v>
      </c>
      <c r="AC240">
        <v>0.33953054526271004</v>
      </c>
      <c r="AD240">
        <v>0.2263536968418067</v>
      </c>
      <c r="AE240">
        <v>0.2263536968418067</v>
      </c>
      <c r="AF240">
        <v>0.2263536968418067</v>
      </c>
      <c r="AG240">
        <v>0.4527073936836134</v>
      </c>
      <c r="AH240">
        <v>0.2263536968418067</v>
      </c>
      <c r="AI240">
        <v>0.2263536968418067</v>
      </c>
      <c r="AJ240">
        <v>0.33953054526271004</v>
      </c>
      <c r="AK240">
        <v>0</v>
      </c>
      <c r="AL240">
        <v>0.2263536968418067</v>
      </c>
      <c r="AM240">
        <v>0.4527073936836134</v>
      </c>
      <c r="AN240">
        <v>0</v>
      </c>
      <c r="AO240">
        <v>0.2263536968418067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2.175796918375803</v>
      </c>
      <c r="AV240">
        <v>1.3718399118205689</v>
      </c>
      <c r="AW240">
        <v>0.37342898349868192</v>
      </c>
      <c r="AX240">
        <v>0.37342898349868192</v>
      </c>
      <c r="AY240">
        <v>0.2923192132234641</v>
      </c>
      <c r="AZ240">
        <v>0.20404529251520054</v>
      </c>
      <c r="BA240">
        <v>0.20404529251520054</v>
      </c>
      <c r="BB240">
        <v>0.20404529251520054</v>
      </c>
      <c r="BC240">
        <v>0.37342898349868192</v>
      </c>
      <c r="BD240">
        <v>0.20404529251520054</v>
      </c>
      <c r="BE240">
        <v>0.20404529251520054</v>
      </c>
      <c r="BF240">
        <v>0.2923192132234641</v>
      </c>
      <c r="BG240">
        <v>0</v>
      </c>
      <c r="BH240">
        <v>0.20404529251520054</v>
      </c>
      <c r="BI240">
        <v>0.37342898349868192</v>
      </c>
      <c r="BJ240">
        <v>0</v>
      </c>
      <c r="BK240">
        <v>0.20404529251520054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f t="shared" si="77"/>
        <v>1.7562806921329979</v>
      </c>
      <c r="BR240">
        <v>1.8436103218166955</v>
      </c>
      <c r="BS240">
        <v>0.58346508416833121</v>
      </c>
      <c r="BT240">
        <v>0.20404529251520054</v>
      </c>
      <c r="BU240">
        <v>1.9617201968167715</v>
      </c>
      <c r="BV240">
        <v>1.8788030859600191</v>
      </c>
      <c r="BW240">
        <v>29.045555555555552</v>
      </c>
      <c r="BX240">
        <f>58.426+180.596</f>
        <v>239.02199999999999</v>
      </c>
      <c r="BY240" s="8">
        <v>3.660083333333334</v>
      </c>
      <c r="BZ240" s="8">
        <v>492.52199999999999</v>
      </c>
      <c r="CA240" s="8">
        <v>1031.79</v>
      </c>
      <c r="CB240" s="8">
        <v>1338.6219999999998</v>
      </c>
      <c r="CC240" s="8">
        <v>2112.7419999999997</v>
      </c>
      <c r="CD240" s="8">
        <v>4.3621654401154411</v>
      </c>
      <c r="CE240" s="8">
        <v>4.2735231240981237</v>
      </c>
      <c r="CF240" s="8">
        <v>3.9852833899216256</v>
      </c>
      <c r="CG240" s="8">
        <v>3.7733650927285751</v>
      </c>
      <c r="CH240" s="8">
        <v>509.78799999999995</v>
      </c>
      <c r="CI240" s="8">
        <f t="shared" si="57"/>
        <v>2364.9700000000003</v>
      </c>
      <c r="CJ240">
        <v>404.36799999999999</v>
      </c>
      <c r="CO240" s="8">
        <v>2.8439955550206788</v>
      </c>
      <c r="CP240" s="8">
        <v>1.5549470899008813</v>
      </c>
      <c r="CQ240" s="8">
        <v>0.20404529251520054</v>
      </c>
      <c r="CR240" s="48">
        <v>33.125555555555557</v>
      </c>
      <c r="CS240" s="7">
        <v>32.065000000000005</v>
      </c>
      <c r="CT240" s="7">
        <v>32.069444444444436</v>
      </c>
      <c r="CU240" s="7">
        <v>1.71</v>
      </c>
      <c r="CV240" s="7">
        <v>0.6176388888888944</v>
      </c>
      <c r="CW240" s="7">
        <v>0.80280555555555111</v>
      </c>
    </row>
    <row r="241" spans="1:101">
      <c r="A241" s="44">
        <v>43446</v>
      </c>
      <c r="B241" s="1">
        <f t="shared" si="62"/>
        <v>12</v>
      </c>
      <c r="C241" s="1">
        <f t="shared" si="63"/>
        <v>2018</v>
      </c>
      <c r="D241">
        <v>31</v>
      </c>
      <c r="E241">
        <v>30.92</v>
      </c>
      <c r="F241">
        <v>31.225000000000001</v>
      </c>
      <c r="G241">
        <v>31.565000000000001</v>
      </c>
      <c r="H241">
        <v>32.435000000000002</v>
      </c>
      <c r="I241">
        <v>33.89</v>
      </c>
      <c r="J241">
        <v>33.96</v>
      </c>
      <c r="K241">
        <v>33.57</v>
      </c>
      <c r="L241">
        <v>33.104999999999997</v>
      </c>
      <c r="M241">
        <v>32.945</v>
      </c>
      <c r="N241">
        <v>32.700000000000003</v>
      </c>
      <c r="O241">
        <v>32.445</v>
      </c>
      <c r="P241">
        <v>32.125</v>
      </c>
      <c r="Q241" s="7">
        <f t="shared" ref="Q241:Q246" si="78">AVERAGE(E241:L241)</f>
        <v>32.583750000000002</v>
      </c>
      <c r="R241" s="7">
        <f t="shared" ref="R241:R243" si="79">AVERAGE(D241:M241)</f>
        <v>32.461500000000008</v>
      </c>
      <c r="S241" s="7">
        <f t="shared" si="72"/>
        <v>32.623888888888892</v>
      </c>
      <c r="T241" s="7">
        <f t="shared" ref="T241:T243" si="80">AVERAGE(F241:M241)</f>
        <v>32.836874999999999</v>
      </c>
      <c r="U241" s="7">
        <f t="shared" ref="U241:U243" si="81">AVERAGE(D241:P241)</f>
        <v>32.45269230769231</v>
      </c>
      <c r="V241" s="7">
        <v>1.0494116161616169</v>
      </c>
      <c r="W241">
        <v>12.56263018907517</v>
      </c>
      <c r="X241" s="54">
        <v>5</v>
      </c>
      <c r="Y241">
        <v>2.6030675136807773</v>
      </c>
      <c r="Z241">
        <v>2.0371832715762603</v>
      </c>
      <c r="AA241">
        <v>1.8108295747344534</v>
      </c>
      <c r="AB241">
        <v>0.90541478736722669</v>
      </c>
      <c r="AC241">
        <v>0.79223793894632344</v>
      </c>
      <c r="AD241">
        <v>0.33953054526271004</v>
      </c>
      <c r="AE241">
        <v>0.4527073936836134</v>
      </c>
      <c r="AF241">
        <v>0.4527073936836134</v>
      </c>
      <c r="AG241">
        <v>0.11317684842090335</v>
      </c>
      <c r="AH241">
        <v>0.11317684842090335</v>
      </c>
      <c r="AI241">
        <v>0.56588424210451671</v>
      </c>
      <c r="AJ241">
        <v>0.56588424210451671</v>
      </c>
      <c r="AK241">
        <v>0.33953054526271004</v>
      </c>
      <c r="AL241">
        <v>0.4527073936836134</v>
      </c>
      <c r="AM241">
        <v>0.33953054526271004</v>
      </c>
      <c r="AN241">
        <v>0.33953054526271004</v>
      </c>
      <c r="AO241">
        <v>0.2263536968418067</v>
      </c>
      <c r="AP241">
        <v>0</v>
      </c>
      <c r="AQ241">
        <v>0</v>
      </c>
      <c r="AR241">
        <v>0.11317684842090335</v>
      </c>
      <c r="AS241">
        <v>0</v>
      </c>
      <c r="AT241">
        <v>0</v>
      </c>
      <c r="AU241">
        <f t="shared" ref="AU241:AV246" si="82">LN(Y241+1)</f>
        <v>1.2817855697754603</v>
      </c>
      <c r="AV241">
        <f t="shared" si="82"/>
        <v>1.1109305304977921</v>
      </c>
      <c r="AW241">
        <f t="shared" ref="AW241:BJ246" si="83">LN(AA241+1)</f>
        <v>1.033479662101547</v>
      </c>
      <c r="AX241">
        <f t="shared" si="83"/>
        <v>0.64469972102836415</v>
      </c>
      <c r="AY241">
        <f t="shared" si="83"/>
        <v>0.58346508416833121</v>
      </c>
      <c r="AZ241">
        <f t="shared" si="83"/>
        <v>0.2923192132234641</v>
      </c>
      <c r="BA241">
        <f t="shared" si="83"/>
        <v>0.37342898349868192</v>
      </c>
      <c r="BB241">
        <f t="shared" si="83"/>
        <v>0.37342898349868192</v>
      </c>
      <c r="BC241">
        <f t="shared" si="83"/>
        <v>0.10721795313111006</v>
      </c>
      <c r="BD241">
        <f t="shared" si="83"/>
        <v>0.10721795313111006</v>
      </c>
      <c r="BE241">
        <f t="shared" si="83"/>
        <v>0.44845067536294375</v>
      </c>
      <c r="BF241">
        <f t="shared" si="83"/>
        <v>0.44845067536294375</v>
      </c>
      <c r="BG241">
        <f t="shared" si="83"/>
        <v>0.2923192132234641</v>
      </c>
      <c r="BH241">
        <f t="shared" si="83"/>
        <v>0.37342898349868192</v>
      </c>
      <c r="BI241">
        <f t="shared" si="83"/>
        <v>0.2923192132234641</v>
      </c>
      <c r="BJ241">
        <f t="shared" si="83"/>
        <v>0.2923192132234641</v>
      </c>
      <c r="BK241">
        <f t="shared" ref="BK241:BP246" si="84">LN(AO241+1)</f>
        <v>0.20404529251520054</v>
      </c>
      <c r="BL241">
        <f t="shared" si="84"/>
        <v>0</v>
      </c>
      <c r="BM241">
        <f t="shared" si="84"/>
        <v>0</v>
      </c>
      <c r="BN241">
        <f t="shared" si="84"/>
        <v>0.10721795313111006</v>
      </c>
      <c r="BO241">
        <f t="shared" si="84"/>
        <v>0</v>
      </c>
      <c r="BP241">
        <f t="shared" si="84"/>
        <v>0</v>
      </c>
      <c r="BQ241">
        <f t="shared" si="77"/>
        <v>1.7828330437719542</v>
      </c>
      <c r="BR241">
        <f>LN(SUM(Z241:AG241)+1)</f>
        <v>2.0673421070580824</v>
      </c>
      <c r="BS241">
        <f>LN(SUM(AH241:AJ241)+1)</f>
        <v>0.8086811701761023</v>
      </c>
      <c r="BT241">
        <f>LN(SUM(AK241:AL241)+1)</f>
        <v>0.58346508416833121</v>
      </c>
      <c r="BU241">
        <f>LN(SUM(Z241:AK241)+1)</f>
        <v>2.2500556276585328</v>
      </c>
      <c r="BV241">
        <f>LN(SUM(Z236:AH241)+1)</f>
        <v>2.8763952942563602</v>
      </c>
      <c r="BW241">
        <v>28.011666666666667</v>
      </c>
      <c r="BX241">
        <v>438.98599999999999</v>
      </c>
      <c r="BY241" s="8">
        <v>3.2183703703703705</v>
      </c>
      <c r="BZ241" s="8">
        <v>765.64</v>
      </c>
      <c r="CA241" s="8">
        <v>1288.6460000000002</v>
      </c>
      <c r="CB241" s="8">
        <v>1724.02</v>
      </c>
      <c r="CC241" s="8">
        <v>2346.7559999999994</v>
      </c>
      <c r="CD241" s="8">
        <v>3.6333798059964733</v>
      </c>
      <c r="CE241" s="8">
        <v>4.2780126302709638</v>
      </c>
      <c r="CF241" s="8">
        <v>3.9483245421850004</v>
      </c>
      <c r="CG241" s="8">
        <v>3.7635959569261064</v>
      </c>
      <c r="CH241" s="8">
        <v>226.82800000000006</v>
      </c>
      <c r="CI241" s="8">
        <f t="shared" ref="CI241:CI246" si="85">SUM(CH230:CH241)</f>
        <v>2306.5839999999998</v>
      </c>
      <c r="CO241" s="8">
        <v>2.175796918375803</v>
      </c>
      <c r="CP241" s="8">
        <v>2.8439955550206788</v>
      </c>
      <c r="CQ241" s="8">
        <v>1.5549470899008813</v>
      </c>
      <c r="CR241" s="48">
        <v>32.336111111111109</v>
      </c>
      <c r="CS241" s="7">
        <v>33.125555555555557</v>
      </c>
      <c r="CT241" s="7">
        <v>32.065000000000005</v>
      </c>
      <c r="CU241" s="7">
        <v>0.78472222222221788</v>
      </c>
      <c r="CV241" s="7">
        <v>1.71</v>
      </c>
      <c r="CW241" s="7">
        <v>0.6176388888888944</v>
      </c>
    </row>
    <row r="242" spans="1:101">
      <c r="A242" s="44">
        <v>43479</v>
      </c>
      <c r="B242" s="1">
        <f t="shared" si="62"/>
        <v>1</v>
      </c>
      <c r="C242" s="1">
        <f t="shared" si="63"/>
        <v>2019</v>
      </c>
      <c r="D242">
        <v>29.684999999999999</v>
      </c>
      <c r="E242">
        <v>29.664999999999999</v>
      </c>
      <c r="F242">
        <v>29.79</v>
      </c>
      <c r="G242">
        <v>29.855</v>
      </c>
      <c r="H242">
        <v>30.4</v>
      </c>
      <c r="I242">
        <v>31.184999999999999</v>
      </c>
      <c r="J242">
        <v>31.94</v>
      </c>
      <c r="K242">
        <v>32.65</v>
      </c>
      <c r="L242">
        <v>32.344999999999999</v>
      </c>
      <c r="M242">
        <v>32.33</v>
      </c>
      <c r="N242">
        <v>32.265000000000001</v>
      </c>
      <c r="O242">
        <v>32.01</v>
      </c>
      <c r="P242">
        <v>31.785</v>
      </c>
      <c r="Q242" s="7">
        <f t="shared" si="78"/>
        <v>30.978750000000002</v>
      </c>
      <c r="R242" s="7">
        <f t="shared" si="79"/>
        <v>30.984499999999997</v>
      </c>
      <c r="S242" s="7">
        <f t="shared" si="72"/>
        <v>31.128888888888891</v>
      </c>
      <c r="T242" s="7">
        <f t="shared" si="80"/>
        <v>31.311875000000001</v>
      </c>
      <c r="U242" s="7">
        <f t="shared" si="81"/>
        <v>31.223461538461535</v>
      </c>
      <c r="V242" s="7">
        <v>6.1373256373254748E-2</v>
      </c>
      <c r="W242">
        <v>9.8463858238697277</v>
      </c>
      <c r="X242" s="54">
        <v>5</v>
      </c>
      <c r="Y242">
        <v>0.56588424210451671</v>
      </c>
      <c r="Z242">
        <v>0.33953054526271004</v>
      </c>
      <c r="AA242">
        <v>0</v>
      </c>
      <c r="AB242">
        <v>0</v>
      </c>
      <c r="AC242">
        <v>0.4527073936836134</v>
      </c>
      <c r="AD242">
        <v>1.0185916357881302</v>
      </c>
      <c r="AE242">
        <v>0.90541478736722691</v>
      </c>
      <c r="AF242">
        <v>0.4527073936836134</v>
      </c>
      <c r="AG242">
        <v>0.56588424210451671</v>
      </c>
      <c r="AH242">
        <v>0.67906109052542007</v>
      </c>
      <c r="AI242">
        <v>0.67906109052542007</v>
      </c>
      <c r="AJ242">
        <v>0.4527073936836134</v>
      </c>
      <c r="AK242">
        <v>0.4527073936836134</v>
      </c>
      <c r="AL242">
        <v>1.1317684842090334</v>
      </c>
      <c r="AM242">
        <v>1.1317684842090334</v>
      </c>
      <c r="AN242">
        <v>0.56588424210451671</v>
      </c>
      <c r="AO242">
        <v>0.33953054526271004</v>
      </c>
      <c r="AP242">
        <v>0.11317684842090335</v>
      </c>
      <c r="AQ242">
        <v>0</v>
      </c>
      <c r="AR242">
        <v>0</v>
      </c>
      <c r="AS242">
        <v>0</v>
      </c>
      <c r="AT242">
        <v>0</v>
      </c>
      <c r="AU242">
        <f t="shared" si="82"/>
        <v>0.44845067536294375</v>
      </c>
      <c r="AV242">
        <f t="shared" si="82"/>
        <v>0.2923192132234641</v>
      </c>
      <c r="AW242">
        <f t="shared" si="83"/>
        <v>0</v>
      </c>
      <c r="AX242">
        <f t="shared" si="83"/>
        <v>0</v>
      </c>
      <c r="AY242">
        <f t="shared" si="83"/>
        <v>0.37342898349868192</v>
      </c>
      <c r="AZ242">
        <f t="shared" si="83"/>
        <v>0.70240005824331042</v>
      </c>
      <c r="BA242">
        <f t="shared" si="83"/>
        <v>0.64469972102836426</v>
      </c>
      <c r="BB242">
        <f t="shared" si="83"/>
        <v>0.37342898349868192</v>
      </c>
      <c r="BC242">
        <f t="shared" si="83"/>
        <v>0.44845067536294375</v>
      </c>
      <c r="BD242">
        <f t="shared" si="83"/>
        <v>0.5182347624992486</v>
      </c>
      <c r="BE242">
        <f t="shared" si="83"/>
        <v>0.5182347624992486</v>
      </c>
      <c r="BF242">
        <f t="shared" si="83"/>
        <v>0.37342898349868192</v>
      </c>
      <c r="BG242">
        <f t="shared" si="83"/>
        <v>0.37342898349868192</v>
      </c>
      <c r="BH242">
        <f t="shared" si="83"/>
        <v>0.75695190951085412</v>
      </c>
      <c r="BI242">
        <f t="shared" si="83"/>
        <v>0.75695190951085412</v>
      </c>
      <c r="BJ242">
        <f t="shared" si="83"/>
        <v>0.44845067536294375</v>
      </c>
      <c r="BK242">
        <f t="shared" si="84"/>
        <v>0.2923192132234641</v>
      </c>
      <c r="BL242">
        <f t="shared" si="84"/>
        <v>0.10721795313111006</v>
      </c>
      <c r="BM242">
        <f t="shared" si="84"/>
        <v>0</v>
      </c>
      <c r="BN242">
        <f t="shared" si="84"/>
        <v>0</v>
      </c>
      <c r="BO242">
        <f t="shared" si="84"/>
        <v>0</v>
      </c>
      <c r="BP242">
        <f t="shared" si="84"/>
        <v>0</v>
      </c>
      <c r="BQ242">
        <f t="shared" si="77"/>
        <v>1.035530104007687</v>
      </c>
      <c r="BR242">
        <f>LN(SUM(Z242:AG242)+1)</f>
        <v>1.5549470899008813</v>
      </c>
      <c r="BS242">
        <f t="shared" ref="BS242:BS243" si="86">LN(SUM(AH242:AJ242)+1)</f>
        <v>1.033479662101547</v>
      </c>
      <c r="BT242">
        <f t="shared" ref="BT242:BT243" si="87">LN(SUM(AK242:AL242)+1)</f>
        <v>0.94952273223553008</v>
      </c>
      <c r="BU242">
        <f t="shared" ref="BU242:BU243" si="88">LN(SUM(Z242:AK242)+1)</f>
        <v>1.9456776886538987</v>
      </c>
      <c r="BV242">
        <f t="shared" ref="BV242:BV243" si="89">LN(SUM(Z237:AH242)+1)</f>
        <v>3.0933531365038798</v>
      </c>
      <c r="BW242">
        <v>27.436111111111106</v>
      </c>
      <c r="BX242">
        <v>277.37400000000002</v>
      </c>
      <c r="BY242" s="8">
        <v>3.7252727272727268</v>
      </c>
      <c r="BZ242" s="8">
        <v>955.38200000000006</v>
      </c>
      <c r="CA242" s="8">
        <v>1309.47</v>
      </c>
      <c r="CB242" s="8">
        <v>1880.7380000000001</v>
      </c>
      <c r="CC242" s="8">
        <v>2358.9759999999997</v>
      </c>
      <c r="CD242" s="8">
        <v>3.5345754769921438</v>
      </c>
      <c r="CE242" s="8">
        <v>4.1942399029982367</v>
      </c>
      <c r="CF242" s="8">
        <v>3.8939202046924271</v>
      </c>
      <c r="CG242" s="8">
        <v>3.8080822258654998</v>
      </c>
      <c r="CH242" s="8">
        <v>244.10400000000001</v>
      </c>
      <c r="CI242" s="8">
        <f t="shared" si="85"/>
        <v>2341.14</v>
      </c>
      <c r="CO242" s="8">
        <v>1.2817855697754603</v>
      </c>
      <c r="CP242" s="8">
        <v>2.175796918375803</v>
      </c>
      <c r="CQ242" s="8">
        <v>2.8439955550206788</v>
      </c>
      <c r="CR242" s="48">
        <v>32.623888888888892</v>
      </c>
      <c r="CS242" s="7">
        <v>32.336111111111109</v>
      </c>
      <c r="CT242" s="7">
        <v>33.125555555555557</v>
      </c>
      <c r="CU242" s="7">
        <v>1.0494116161616169</v>
      </c>
      <c r="CV242" s="7">
        <v>0.78472222222221788</v>
      </c>
      <c r="CW242" s="7">
        <v>1.71</v>
      </c>
    </row>
    <row r="243" spans="1:101">
      <c r="A243" s="44">
        <v>43509</v>
      </c>
      <c r="B243" s="1">
        <f t="shared" si="62"/>
        <v>2</v>
      </c>
      <c r="C243" s="1">
        <f t="shared" si="63"/>
        <v>2019</v>
      </c>
      <c r="D243">
        <v>29.92</v>
      </c>
      <c r="E243">
        <v>29.92</v>
      </c>
      <c r="F243">
        <v>29.905000000000001</v>
      </c>
      <c r="G243">
        <v>29.89</v>
      </c>
      <c r="H243">
        <v>29.79</v>
      </c>
      <c r="I243">
        <v>29.73</v>
      </c>
      <c r="J243">
        <v>29.715</v>
      </c>
      <c r="K243">
        <v>30.01</v>
      </c>
      <c r="L243">
        <v>30.855</v>
      </c>
      <c r="M243">
        <v>31.36</v>
      </c>
      <c r="N243">
        <v>31.39</v>
      </c>
      <c r="O243">
        <v>31.355</v>
      </c>
      <c r="P243">
        <v>31.26</v>
      </c>
      <c r="Q243" s="7">
        <f t="shared" si="78"/>
        <v>29.976874999999996</v>
      </c>
      <c r="R243" s="7">
        <f t="shared" si="79"/>
        <v>30.109500000000004</v>
      </c>
      <c r="S243" s="7">
        <f t="shared" si="72"/>
        <v>30.130555555555549</v>
      </c>
      <c r="T243" s="7">
        <f t="shared" si="80"/>
        <v>30.156874999999999</v>
      </c>
      <c r="U243" s="7">
        <f t="shared" si="81"/>
        <v>30.392307692307693</v>
      </c>
      <c r="V243" s="7">
        <v>-0.48857575757575944</v>
      </c>
      <c r="W243">
        <v>27.501974197705099</v>
      </c>
      <c r="X243" s="54">
        <v>6</v>
      </c>
      <c r="Y243">
        <v>18.674179989449055</v>
      </c>
      <c r="Z243">
        <v>0</v>
      </c>
      <c r="AA243">
        <v>0</v>
      </c>
      <c r="AB243">
        <v>0</v>
      </c>
      <c r="AC243">
        <v>0.11317684842090335</v>
      </c>
      <c r="AD243">
        <v>0.2263536968418067</v>
      </c>
      <c r="AE243">
        <v>0.2263536968418067</v>
      </c>
      <c r="AF243">
        <v>0.33953054526271004</v>
      </c>
      <c r="AG243">
        <v>0.67906109052542019</v>
      </c>
      <c r="AH243">
        <v>0.2263536968418067</v>
      </c>
      <c r="AI243">
        <v>0.2263536968418067</v>
      </c>
      <c r="AJ243">
        <v>0.2263536968418067</v>
      </c>
      <c r="AK243">
        <v>1.0185916357881302</v>
      </c>
      <c r="AL243">
        <v>1.3581221810508401</v>
      </c>
      <c r="AM243">
        <v>0.9054147873672268</v>
      </c>
      <c r="AN243">
        <v>0.79223793894632344</v>
      </c>
      <c r="AO243">
        <v>0.33953054526271004</v>
      </c>
      <c r="AP243">
        <v>1.1317684842090334</v>
      </c>
      <c r="AQ243">
        <v>0.79223793894632344</v>
      </c>
      <c r="AR243">
        <v>0.2263536968418067</v>
      </c>
      <c r="AS243">
        <v>0</v>
      </c>
      <c r="AT243">
        <v>0</v>
      </c>
      <c r="AU243">
        <f t="shared" si="82"/>
        <v>2.979307115643262</v>
      </c>
      <c r="AV243">
        <f t="shared" si="82"/>
        <v>0</v>
      </c>
      <c r="AW243">
        <f t="shared" si="83"/>
        <v>0</v>
      </c>
      <c r="AX243">
        <f t="shared" si="83"/>
        <v>0</v>
      </c>
      <c r="AY243">
        <f t="shared" si="83"/>
        <v>0.10721795313111006</v>
      </c>
      <c r="AZ243">
        <f t="shared" si="83"/>
        <v>0.20404529251520054</v>
      </c>
      <c r="BA243">
        <f t="shared" si="83"/>
        <v>0.20404529251520054</v>
      </c>
      <c r="BB243">
        <f t="shared" si="83"/>
        <v>0.2923192132234641</v>
      </c>
      <c r="BC243">
        <f t="shared" si="83"/>
        <v>0.51823476249924871</v>
      </c>
      <c r="BD243">
        <f t="shared" si="83"/>
        <v>0.20404529251520054</v>
      </c>
      <c r="BE243">
        <f t="shared" si="83"/>
        <v>0.20404529251520054</v>
      </c>
      <c r="BF243">
        <f t="shared" si="83"/>
        <v>0.20404529251520054</v>
      </c>
      <c r="BG243">
        <f t="shared" si="83"/>
        <v>0.70240005824331042</v>
      </c>
      <c r="BH243">
        <f t="shared" si="83"/>
        <v>0.85786561631598945</v>
      </c>
      <c r="BI243">
        <f t="shared" si="83"/>
        <v>0.64469972102836426</v>
      </c>
      <c r="BJ243">
        <f t="shared" si="83"/>
        <v>0.58346508416833121</v>
      </c>
      <c r="BK243">
        <f t="shared" si="84"/>
        <v>0.2923192132234641</v>
      </c>
      <c r="BL243">
        <f t="shared" si="84"/>
        <v>0.75695190951085412</v>
      </c>
      <c r="BM243">
        <f t="shared" si="84"/>
        <v>0.58346508416833121</v>
      </c>
      <c r="BN243">
        <f t="shared" si="84"/>
        <v>0.20404529251520054</v>
      </c>
      <c r="BO243">
        <f t="shared" si="84"/>
        <v>0</v>
      </c>
      <c r="BP243">
        <f t="shared" si="84"/>
        <v>0</v>
      </c>
      <c r="BQ243">
        <f t="shared" si="77"/>
        <v>1.4564196754522289</v>
      </c>
      <c r="BR243">
        <f>LN(SUM(Z243:AG243)+1)</f>
        <v>0.94952273223553008</v>
      </c>
      <c r="BS243">
        <f t="shared" si="86"/>
        <v>0.5182347624992486</v>
      </c>
      <c r="BT243">
        <f t="shared" si="87"/>
        <v>1.2169029930208481</v>
      </c>
      <c r="BU243">
        <f t="shared" si="88"/>
        <v>1.4544502233937888</v>
      </c>
      <c r="BV243">
        <f t="shared" si="89"/>
        <v>3.1722756429391135</v>
      </c>
      <c r="BW243">
        <v>28.13111111111111</v>
      </c>
      <c r="BX243">
        <v>121.16400000000002</v>
      </c>
      <c r="BY243" s="8">
        <v>3.4853666666666658</v>
      </c>
      <c r="BZ243" s="8">
        <v>837.524</v>
      </c>
      <c r="CA243" s="8">
        <v>1330.046</v>
      </c>
      <c r="CB243" s="8">
        <v>1869.3139999999999</v>
      </c>
      <c r="CC243" s="8">
        <v>2176.1460000000002</v>
      </c>
      <c r="CD243" s="8">
        <v>3.4763365881032544</v>
      </c>
      <c r="CE243" s="8">
        <v>3.919251014109348</v>
      </c>
      <c r="CF243" s="8">
        <v>4.0077942787665002</v>
      </c>
      <c r="CG243" s="8">
        <v>3.8580466894670327</v>
      </c>
      <c r="CH243" s="8">
        <v>55.12</v>
      </c>
      <c r="CI243" s="8">
        <f t="shared" si="85"/>
        <v>2143.58</v>
      </c>
      <c r="CO243" s="8">
        <v>0.44845067536294375</v>
      </c>
      <c r="CP243" s="8">
        <v>1.2817855697754603</v>
      </c>
      <c r="CQ243" s="8">
        <v>2.175796918375803</v>
      </c>
      <c r="CR243" s="48">
        <v>31.128888888888891</v>
      </c>
      <c r="CS243" s="7">
        <v>32.623888888888892</v>
      </c>
      <c r="CT243" s="7">
        <v>32.336111111111109</v>
      </c>
      <c r="CU243" s="7">
        <v>6.1373256373254748E-2</v>
      </c>
      <c r="CV243" s="7">
        <v>1.0494116161616169</v>
      </c>
      <c r="CW243" s="7">
        <v>0.78472222222221788</v>
      </c>
    </row>
    <row r="244" spans="1:101">
      <c r="A244" s="44">
        <v>43539</v>
      </c>
      <c r="B244">
        <v>3</v>
      </c>
      <c r="C244" s="1">
        <f t="shared" si="63"/>
        <v>2019</v>
      </c>
      <c r="D244">
        <v>29.745000000000001</v>
      </c>
      <c r="E244">
        <v>29.72</v>
      </c>
      <c r="F244">
        <v>29.645</v>
      </c>
      <c r="G244">
        <v>29.515000000000001</v>
      </c>
      <c r="H244">
        <v>29.605</v>
      </c>
      <c r="I244">
        <v>29.754999999999999</v>
      </c>
      <c r="J244">
        <v>30</v>
      </c>
      <c r="K244">
        <v>30.105</v>
      </c>
      <c r="L244">
        <v>30.17</v>
      </c>
      <c r="M244">
        <v>30.26</v>
      </c>
      <c r="N244">
        <v>30.234999999999999</v>
      </c>
      <c r="O244">
        <v>30.215</v>
      </c>
      <c r="P244">
        <v>30.145</v>
      </c>
      <c r="Q244" s="7">
        <f t="shared" si="78"/>
        <v>29.814374999999998</v>
      </c>
      <c r="R244" s="7">
        <f t="shared" ref="R244:R246" si="90">AVERAGE(D244:M244)</f>
        <v>29.851999999999997</v>
      </c>
      <c r="S244" s="7">
        <f t="shared" si="72"/>
        <v>29.863888888888887</v>
      </c>
      <c r="T244" s="7">
        <f t="shared" ref="T244:T246" si="91">AVERAGE(F244:M244)</f>
        <v>29.881874999999994</v>
      </c>
      <c r="U244" s="7">
        <f t="shared" ref="U244:U246" si="92">AVERAGE(D244:P244)</f>
        <v>29.931923076923074</v>
      </c>
      <c r="V244" s="7">
        <v>-0.86680555555555827</v>
      </c>
      <c r="W244">
        <v>72.320006223594902</v>
      </c>
      <c r="X244" s="54">
        <v>6</v>
      </c>
      <c r="Y244">
        <v>64.737157296756735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0.11317684842090335</v>
      </c>
      <c r="AF244">
        <v>0</v>
      </c>
      <c r="AG244">
        <v>0</v>
      </c>
      <c r="AH244">
        <v>0</v>
      </c>
      <c r="AI244">
        <v>0.11317684842090335</v>
      </c>
      <c r="AJ244">
        <v>0.33953054526271004</v>
      </c>
      <c r="AK244">
        <v>0.4527073936836134</v>
      </c>
      <c r="AL244">
        <v>0.90541478736722691</v>
      </c>
      <c r="AM244">
        <v>1.3581221810508401</v>
      </c>
      <c r="AN244">
        <v>1.1317684842090334</v>
      </c>
      <c r="AO244">
        <v>1.3581221810508401</v>
      </c>
      <c r="AP244">
        <v>0.90541478736722691</v>
      </c>
      <c r="AQ244">
        <v>0.56588424210451671</v>
      </c>
      <c r="AR244">
        <v>0</v>
      </c>
      <c r="AS244">
        <v>0.2263536968418067</v>
      </c>
      <c r="AT244">
        <v>0.11317684842090335</v>
      </c>
      <c r="AU244">
        <f t="shared" si="82"/>
        <v>4.1856643256941419</v>
      </c>
      <c r="AV244">
        <f t="shared" ref="AV244:AV246" si="93">LN(Z244+1)</f>
        <v>0</v>
      </c>
      <c r="AW244">
        <f t="shared" si="83"/>
        <v>0</v>
      </c>
      <c r="AX244">
        <f t="shared" si="83"/>
        <v>0</v>
      </c>
      <c r="AY244">
        <f t="shared" si="83"/>
        <v>0</v>
      </c>
      <c r="AZ244">
        <f t="shared" si="83"/>
        <v>0</v>
      </c>
      <c r="BA244">
        <f t="shared" si="83"/>
        <v>0.10721795313111006</v>
      </c>
      <c r="BB244">
        <f t="shared" si="83"/>
        <v>0</v>
      </c>
      <c r="BC244">
        <f t="shared" si="83"/>
        <v>0</v>
      </c>
      <c r="BD244">
        <f t="shared" si="83"/>
        <v>0</v>
      </c>
      <c r="BE244">
        <f t="shared" si="83"/>
        <v>0.10721795313111006</v>
      </c>
      <c r="BF244">
        <f t="shared" si="83"/>
        <v>0.2923192132234641</v>
      </c>
      <c r="BG244">
        <f t="shared" si="83"/>
        <v>0.37342898349868192</v>
      </c>
      <c r="BH244">
        <f t="shared" si="83"/>
        <v>0.64469972102836426</v>
      </c>
      <c r="BI244">
        <f t="shared" si="83"/>
        <v>0.85786561631598945</v>
      </c>
      <c r="BJ244">
        <f t="shared" si="83"/>
        <v>0.75695190951085412</v>
      </c>
      <c r="BK244">
        <f t="shared" si="84"/>
        <v>0.85786561631598945</v>
      </c>
      <c r="BL244">
        <f t="shared" si="84"/>
        <v>0.64469972102836426</v>
      </c>
      <c r="BM244">
        <f t="shared" si="84"/>
        <v>0.44845067536294375</v>
      </c>
      <c r="BN244">
        <f t="shared" si="84"/>
        <v>0</v>
      </c>
      <c r="BO244">
        <f t="shared" si="84"/>
        <v>0.20404529251520054</v>
      </c>
      <c r="BP244">
        <f t="shared" si="84"/>
        <v>0.10721795313111006</v>
      </c>
      <c r="BQ244">
        <f t="shared" si="77"/>
        <v>1.6458979580054189</v>
      </c>
      <c r="BR244">
        <f t="shared" ref="BR244:BR246" si="94">LN(SUM(Z244:AG244)+1)</f>
        <v>0.10721795313111006</v>
      </c>
      <c r="BS244">
        <f t="shared" ref="BS244:BS246" si="95">LN(SUM(AH244:AJ244)+1)</f>
        <v>0.37342898349868192</v>
      </c>
      <c r="BT244">
        <f t="shared" ref="BT244:BT246" si="96">LN(SUM(AK244:AL244)+1)</f>
        <v>0.85786561631598957</v>
      </c>
      <c r="BU244">
        <f t="shared" ref="BU244:BU246" si="97">LN(SUM(Z244:AK244)+1)</f>
        <v>0.70240005824331042</v>
      </c>
      <c r="BV244">
        <f t="shared" ref="BV244:BV246" si="98">LN(SUM(Z239:AH244)+1)</f>
        <v>3.1579443514974326</v>
      </c>
      <c r="BW244">
        <v>28.606111111111115</v>
      </c>
      <c r="BX244">
        <v>60.958000000000006</v>
      </c>
      <c r="BY244" s="8">
        <v>3.5084137931034491</v>
      </c>
      <c r="BZ244" s="8">
        <v>459.49600000000004</v>
      </c>
      <c r="CA244" s="8">
        <v>1225.1360000000002</v>
      </c>
      <c r="CB244" s="8">
        <v>1748.1420000000003</v>
      </c>
      <c r="CC244" s="8">
        <v>2183.5160000000001</v>
      </c>
      <c r="CD244" s="8">
        <v>3.5730177290142806</v>
      </c>
      <c r="CE244" s="8">
        <v>3.6031987675053769</v>
      </c>
      <c r="CF244" s="8">
        <v>4.0430143298520695</v>
      </c>
      <c r="CG244" s="8">
        <v>3.8544978388923199</v>
      </c>
      <c r="CH244" s="8">
        <v>204.75</v>
      </c>
      <c r="CI244" s="8">
        <f t="shared" si="85"/>
        <v>2294.7359999999999</v>
      </c>
      <c r="CO244" s="8">
        <v>2.979307115643262</v>
      </c>
      <c r="CP244" s="8">
        <v>0.44845067536294375</v>
      </c>
      <c r="CQ244" s="8">
        <v>1.2817855697754603</v>
      </c>
      <c r="CR244" s="48">
        <v>30.130555555555549</v>
      </c>
      <c r="CS244" s="7">
        <v>31.128888888888891</v>
      </c>
      <c r="CT244" s="7">
        <v>32.623888888888892</v>
      </c>
      <c r="CU244" s="7">
        <v>-0.48857575757575944</v>
      </c>
      <c r="CV244" s="7">
        <v>6.1373256373254748E-2</v>
      </c>
      <c r="CW244" s="7">
        <v>1.0494116161616169</v>
      </c>
    </row>
    <row r="245" spans="1:101">
      <c r="A245" s="44">
        <v>43570</v>
      </c>
      <c r="B245">
        <v>4</v>
      </c>
      <c r="C245" s="1">
        <f t="shared" si="63"/>
        <v>2019</v>
      </c>
      <c r="D245">
        <v>30.965</v>
      </c>
      <c r="E245">
        <v>30.82</v>
      </c>
      <c r="F245">
        <v>30.72</v>
      </c>
      <c r="G245">
        <v>30.73</v>
      </c>
      <c r="H245">
        <v>30.785</v>
      </c>
      <c r="I245">
        <v>30.795000000000002</v>
      </c>
      <c r="J245">
        <v>30.914999999999999</v>
      </c>
      <c r="K245">
        <v>30.934999999999999</v>
      </c>
      <c r="L245">
        <v>30.83</v>
      </c>
      <c r="M245">
        <v>30.734999999999999</v>
      </c>
      <c r="N245">
        <v>30.65</v>
      </c>
      <c r="O245">
        <v>30.55</v>
      </c>
      <c r="P245">
        <v>30.45</v>
      </c>
      <c r="Q245" s="7">
        <f t="shared" si="78"/>
        <v>30.816249999999997</v>
      </c>
      <c r="R245" s="7">
        <f t="shared" si="90"/>
        <v>30.823</v>
      </c>
      <c r="S245" s="7">
        <f t="shared" si="72"/>
        <v>30.807222222222222</v>
      </c>
      <c r="T245" s="7">
        <f t="shared" si="91"/>
        <v>30.805624999999999</v>
      </c>
      <c r="U245" s="7">
        <f t="shared" si="92"/>
        <v>30.759999999999998</v>
      </c>
      <c r="V245" s="7">
        <v>-0.40080277777778051</v>
      </c>
      <c r="W245">
        <v>85.561697503971416</v>
      </c>
      <c r="X245" s="54">
        <v>6</v>
      </c>
      <c r="Y245">
        <v>77.639318016739708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0.2263536968418067</v>
      </c>
      <c r="AG245">
        <v>0</v>
      </c>
      <c r="AH245">
        <v>0.4527073936836134</v>
      </c>
      <c r="AI245">
        <v>0</v>
      </c>
      <c r="AJ245">
        <v>0.11317684842090335</v>
      </c>
      <c r="AK245">
        <v>0.4527073936836134</v>
      </c>
      <c r="AL245">
        <v>0.2263536968418067</v>
      </c>
      <c r="AM245">
        <v>0.79223793894632344</v>
      </c>
      <c r="AN245">
        <v>1.0185916357881302</v>
      </c>
      <c r="AO245">
        <v>1.2449453326299369</v>
      </c>
      <c r="AP245">
        <v>1.0185916357881302</v>
      </c>
      <c r="AQ245">
        <v>0.90541478736722691</v>
      </c>
      <c r="AR245">
        <v>1.3581221810508401</v>
      </c>
      <c r="AS245">
        <v>0.11317684842090335</v>
      </c>
      <c r="AT245">
        <v>0</v>
      </c>
      <c r="AU245">
        <f t="shared" si="82"/>
        <v>4.3648718035828393</v>
      </c>
      <c r="AV245">
        <f t="shared" si="93"/>
        <v>0</v>
      </c>
      <c r="AW245">
        <f t="shared" si="83"/>
        <v>0</v>
      </c>
      <c r="AX245">
        <f t="shared" si="83"/>
        <v>0</v>
      </c>
      <c r="AY245">
        <f t="shared" si="83"/>
        <v>0</v>
      </c>
      <c r="AZ245">
        <f t="shared" si="83"/>
        <v>0</v>
      </c>
      <c r="BA245">
        <f t="shared" si="83"/>
        <v>0</v>
      </c>
      <c r="BB245">
        <f t="shared" si="83"/>
        <v>0.20404529251520054</v>
      </c>
      <c r="BC245">
        <f t="shared" si="83"/>
        <v>0</v>
      </c>
      <c r="BD245">
        <f t="shared" si="83"/>
        <v>0.37342898349868192</v>
      </c>
      <c r="BE245">
        <f t="shared" si="83"/>
        <v>0</v>
      </c>
      <c r="BF245">
        <f t="shared" si="83"/>
        <v>0.10721795313111006</v>
      </c>
      <c r="BG245">
        <f t="shared" si="83"/>
        <v>0.37342898349868192</v>
      </c>
      <c r="BH245">
        <f t="shared" si="83"/>
        <v>0.20404529251520054</v>
      </c>
      <c r="BI245">
        <f t="shared" si="83"/>
        <v>0.58346508416833121</v>
      </c>
      <c r="BJ245">
        <f t="shared" si="83"/>
        <v>0.70240005824331042</v>
      </c>
      <c r="BK245">
        <f t="shared" si="84"/>
        <v>0.8086811701761023</v>
      </c>
      <c r="BL245">
        <f t="shared" si="84"/>
        <v>0.70240005824331042</v>
      </c>
      <c r="BM245">
        <f t="shared" si="84"/>
        <v>0.64469972102836426</v>
      </c>
      <c r="BN245">
        <f t="shared" si="84"/>
        <v>0.85786561631598945</v>
      </c>
      <c r="BO245">
        <f t="shared" si="84"/>
        <v>0.10721795313111006</v>
      </c>
      <c r="BP245">
        <f t="shared" si="84"/>
        <v>0</v>
      </c>
      <c r="BQ245">
        <f t="shared" si="77"/>
        <v>1.6798724808452323</v>
      </c>
      <c r="BR245">
        <f t="shared" si="94"/>
        <v>0.20404529251520054</v>
      </c>
      <c r="BS245">
        <f t="shared" si="95"/>
        <v>0.44845067536294375</v>
      </c>
      <c r="BT245">
        <f t="shared" si="96"/>
        <v>0.5182347624992486</v>
      </c>
      <c r="BU245">
        <f t="shared" si="97"/>
        <v>0.8086811701761023</v>
      </c>
      <c r="BV245">
        <f t="shared" si="98"/>
        <v>3.0243000400670681</v>
      </c>
      <c r="BW245">
        <v>28.687777777777779</v>
      </c>
      <c r="BX245">
        <v>230.66000000000003</v>
      </c>
      <c r="BY245" s="8">
        <v>2.9265312500000005</v>
      </c>
      <c r="BZ245" s="8">
        <v>412.78200000000004</v>
      </c>
      <c r="CA245" s="8">
        <v>1368.1640000000002</v>
      </c>
      <c r="CB245" s="8">
        <v>1722.2520000000002</v>
      </c>
      <c r="CC245" s="8">
        <v>2293.52</v>
      </c>
      <c r="CD245" s="8">
        <v>3.3067705699233714</v>
      </c>
      <c r="CE245" s="8">
        <v>3.4206730234577578</v>
      </c>
      <c r="CF245" s="8">
        <v>3.8984167919732817</v>
      </c>
      <c r="CG245" s="8">
        <v>3.7471327960001637</v>
      </c>
      <c r="CH245" s="8">
        <v>137.41999999999999</v>
      </c>
      <c r="CI245" s="8">
        <f t="shared" si="85"/>
        <v>2262.982</v>
      </c>
      <c r="CO245" s="8">
        <v>4.1856643256941419</v>
      </c>
      <c r="CP245" s="8">
        <v>2.979307115643262</v>
      </c>
      <c r="CQ245" s="8">
        <v>0.44845067536294375</v>
      </c>
      <c r="CR245" s="48">
        <v>29.863888888888887</v>
      </c>
      <c r="CS245" s="7">
        <v>30.130555555555549</v>
      </c>
      <c r="CT245" s="7">
        <v>31.128888888888891</v>
      </c>
      <c r="CU245" s="7">
        <v>-0.86680555555555827</v>
      </c>
      <c r="CV245" s="7">
        <v>-0.48857575757575944</v>
      </c>
      <c r="CW245" s="7">
        <v>6.1373256373254748E-2</v>
      </c>
    </row>
    <row r="246" spans="1:101">
      <c r="A246" s="44">
        <v>43601</v>
      </c>
      <c r="B246">
        <v>5</v>
      </c>
      <c r="C246" s="1">
        <f t="shared" si="63"/>
        <v>2019</v>
      </c>
      <c r="D246">
        <v>31.71</v>
      </c>
      <c r="E246">
        <v>31.39</v>
      </c>
      <c r="F246">
        <v>31.23</v>
      </c>
      <c r="G246">
        <v>31.295000000000002</v>
      </c>
      <c r="H246">
        <v>31.29</v>
      </c>
      <c r="I246">
        <v>31.225000000000001</v>
      </c>
      <c r="J246">
        <v>31.245000000000001</v>
      </c>
      <c r="K246">
        <v>31.164999999999999</v>
      </c>
      <c r="L246">
        <v>31.055</v>
      </c>
      <c r="M246">
        <v>30.93</v>
      </c>
      <c r="N246">
        <v>30.854999999999997</v>
      </c>
      <c r="O246">
        <v>30.765000000000001</v>
      </c>
      <c r="P246">
        <v>30.64</v>
      </c>
      <c r="Q246" s="7">
        <f t="shared" si="78"/>
        <v>31.236875000000001</v>
      </c>
      <c r="R246" s="7">
        <f t="shared" si="90"/>
        <v>31.253499999999995</v>
      </c>
      <c r="S246" s="7">
        <f t="shared" si="72"/>
        <v>31.202777777777776</v>
      </c>
      <c r="T246" s="7">
        <f t="shared" si="91"/>
        <v>31.179375</v>
      </c>
      <c r="U246" s="7">
        <f t="shared" si="92"/>
        <v>31.13807692307692</v>
      </c>
      <c r="V246" s="7">
        <v>-0.3068888888888992</v>
      </c>
      <c r="W246">
        <v>55.456655789611112</v>
      </c>
      <c r="X246" s="54">
        <v>6</v>
      </c>
      <c r="Y246">
        <v>52.061350273615545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0.11317684842090335</v>
      </c>
      <c r="AL246">
        <v>0.4527073936836134</v>
      </c>
      <c r="AM246">
        <v>0.67906109052542007</v>
      </c>
      <c r="AN246">
        <v>0.11317684842090335</v>
      </c>
      <c r="AO246">
        <v>0.90541478736722669</v>
      </c>
      <c r="AP246">
        <v>1.0185916357881302</v>
      </c>
      <c r="AQ246">
        <v>0</v>
      </c>
      <c r="AR246">
        <v>0.11317684842090335</v>
      </c>
      <c r="AS246">
        <v>0</v>
      </c>
      <c r="AT246">
        <v>0</v>
      </c>
      <c r="AU246">
        <f t="shared" si="82"/>
        <v>3.971448796437353</v>
      </c>
      <c r="AV246">
        <f t="shared" si="93"/>
        <v>0</v>
      </c>
      <c r="AW246">
        <f t="shared" si="83"/>
        <v>0</v>
      </c>
      <c r="AX246">
        <f t="shared" si="83"/>
        <v>0</v>
      </c>
      <c r="AY246">
        <f t="shared" si="83"/>
        <v>0</v>
      </c>
      <c r="AZ246">
        <f t="shared" si="83"/>
        <v>0</v>
      </c>
      <c r="BA246">
        <f t="shared" si="83"/>
        <v>0</v>
      </c>
      <c r="BB246">
        <f t="shared" si="83"/>
        <v>0</v>
      </c>
      <c r="BC246">
        <f t="shared" si="83"/>
        <v>0</v>
      </c>
      <c r="BD246">
        <f t="shared" si="83"/>
        <v>0</v>
      </c>
      <c r="BE246">
        <f t="shared" si="83"/>
        <v>0</v>
      </c>
      <c r="BF246">
        <f t="shared" si="83"/>
        <v>0</v>
      </c>
      <c r="BG246">
        <f t="shared" si="83"/>
        <v>0.10721795313111006</v>
      </c>
      <c r="BH246">
        <f t="shared" si="83"/>
        <v>0.37342898349868192</v>
      </c>
      <c r="BI246">
        <f t="shared" si="83"/>
        <v>0.5182347624992486</v>
      </c>
      <c r="BJ246">
        <f t="shared" si="83"/>
        <v>0.10721795313111006</v>
      </c>
      <c r="BK246">
        <f t="shared" si="84"/>
        <v>0.64469972102836415</v>
      </c>
      <c r="BL246">
        <f t="shared" si="84"/>
        <v>0.70240005824331042</v>
      </c>
      <c r="BM246">
        <f t="shared" si="84"/>
        <v>0</v>
      </c>
      <c r="BN246">
        <f t="shared" si="84"/>
        <v>0.10721795313111006</v>
      </c>
      <c r="BO246">
        <f t="shared" si="84"/>
        <v>0</v>
      </c>
      <c r="BP246">
        <f t="shared" si="84"/>
        <v>0</v>
      </c>
      <c r="BQ246">
        <f t="shared" si="77"/>
        <v>1.6037113059657329</v>
      </c>
      <c r="BR246">
        <f t="shared" si="94"/>
        <v>0</v>
      </c>
      <c r="BS246">
        <f t="shared" si="95"/>
        <v>0</v>
      </c>
      <c r="BT246">
        <f t="shared" si="96"/>
        <v>0.44845067536294375</v>
      </c>
      <c r="BU246">
        <f t="shared" si="97"/>
        <v>0.10721795313111006</v>
      </c>
      <c r="BV246">
        <f t="shared" si="98"/>
        <v>2.7103095936974966</v>
      </c>
      <c r="BW246">
        <v>29.013333333333335</v>
      </c>
      <c r="BX246">
        <v>88.14</v>
      </c>
      <c r="BY246" s="8">
        <v>3.7254</v>
      </c>
      <c r="BZ246" s="8">
        <v>379.75800000000004</v>
      </c>
      <c r="CA246" s="8">
        <v>1217.2820000000002</v>
      </c>
      <c r="CB246" s="8">
        <v>1709.8040000000003</v>
      </c>
      <c r="CC246" s="8">
        <v>2249.0719999999997</v>
      </c>
      <c r="CD246" s="8">
        <v>3.3867816810344831</v>
      </c>
      <c r="CE246" s="8">
        <v>3.4315591345688685</v>
      </c>
      <c r="CF246" s="8">
        <v>3.7417612364177262</v>
      </c>
      <c r="CG246" s="8">
        <v>3.8525411293334968</v>
      </c>
      <c r="CH246" s="8">
        <v>48.256</v>
      </c>
      <c r="CI246" s="8">
        <f t="shared" si="85"/>
        <v>2143.8419999999996</v>
      </c>
      <c r="CO246" s="8">
        <v>4.3648718035828393</v>
      </c>
      <c r="CP246" s="8">
        <v>4.1856643256941419</v>
      </c>
      <c r="CQ246" s="8">
        <v>2.979307115643262</v>
      </c>
      <c r="CR246" s="48">
        <v>30.807222222222222</v>
      </c>
      <c r="CS246" s="7">
        <v>29.863888888888887</v>
      </c>
      <c r="CT246" s="7">
        <v>30.130555555555549</v>
      </c>
      <c r="CU246" s="7">
        <v>-0.40080277777778051</v>
      </c>
      <c r="CV246" s="7">
        <v>-0.86680555555555827</v>
      </c>
      <c r="CW246" s="7">
        <v>-0.48857575757575944</v>
      </c>
    </row>
    <row r="247" spans="1:101">
      <c r="CV247" s="7"/>
      <c r="CW247" s="7"/>
    </row>
    <row r="248" spans="1:101">
      <c r="CV248" s="7"/>
      <c r="CW248" s="7"/>
    </row>
    <row r="249" spans="1:101">
      <c r="CW249" s="7"/>
    </row>
  </sheetData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2"/>
  <sheetViews>
    <sheetView topLeftCell="A67" workbookViewId="0">
      <selection activeCell="B89" sqref="B89"/>
    </sheetView>
  </sheetViews>
  <sheetFormatPr defaultRowHeight="13.8"/>
  <cols>
    <col min="1" max="1" width="11.296875" customWidth="1"/>
    <col min="2" max="2" width="13.5" style="6" customWidth="1"/>
  </cols>
  <sheetData>
    <row r="1" spans="1:2">
      <c r="A1" s="5" t="s">
        <v>91</v>
      </c>
      <c r="B1" s="5" t="s">
        <v>92</v>
      </c>
    </row>
    <row r="2" spans="1:2">
      <c r="A2" t="s">
        <v>0</v>
      </c>
      <c r="B2" s="6" t="s">
        <v>93</v>
      </c>
    </row>
    <row r="3" spans="1:2">
      <c r="A3" t="s">
        <v>1</v>
      </c>
      <c r="B3" s="6" t="s">
        <v>94</v>
      </c>
    </row>
    <row r="4" spans="1:2">
      <c r="A4" t="s">
        <v>2</v>
      </c>
      <c r="B4" s="6" t="s">
        <v>95</v>
      </c>
    </row>
    <row r="5" spans="1:2">
      <c r="A5" t="s">
        <v>3</v>
      </c>
      <c r="B5" s="6" t="s">
        <v>96</v>
      </c>
    </row>
    <row r="6" spans="1:2">
      <c r="A6" t="s">
        <v>4</v>
      </c>
      <c r="B6" s="6" t="s">
        <v>97</v>
      </c>
    </row>
    <row r="7" spans="1:2">
      <c r="A7" t="s">
        <v>5</v>
      </c>
      <c r="B7" s="6" t="s">
        <v>98</v>
      </c>
    </row>
    <row r="8" spans="1:2">
      <c r="A8" t="s">
        <v>6</v>
      </c>
      <c r="B8" s="6" t="s">
        <v>99</v>
      </c>
    </row>
    <row r="9" spans="1:2">
      <c r="A9" t="s">
        <v>7</v>
      </c>
      <c r="B9" s="6" t="s">
        <v>100</v>
      </c>
    </row>
    <row r="10" spans="1:2">
      <c r="A10" t="s">
        <v>8</v>
      </c>
      <c r="B10" s="6" t="s">
        <v>101</v>
      </c>
    </row>
    <row r="11" spans="1:2">
      <c r="A11" t="s">
        <v>9</v>
      </c>
      <c r="B11" s="6" t="s">
        <v>102</v>
      </c>
    </row>
    <row r="12" spans="1:2">
      <c r="A12" t="s">
        <v>10</v>
      </c>
      <c r="B12" s="6" t="s">
        <v>103</v>
      </c>
    </row>
    <row r="13" spans="1:2">
      <c r="A13" t="s">
        <v>11</v>
      </c>
      <c r="B13" s="6" t="s">
        <v>104</v>
      </c>
    </row>
    <row r="14" spans="1:2">
      <c r="A14" t="s">
        <v>12</v>
      </c>
      <c r="B14" s="6" t="s">
        <v>105</v>
      </c>
    </row>
    <row r="15" spans="1:2">
      <c r="A15" t="s">
        <v>13</v>
      </c>
      <c r="B15" s="6" t="s">
        <v>106</v>
      </c>
    </row>
    <row r="16" spans="1:2">
      <c r="A16" t="s">
        <v>14</v>
      </c>
      <c r="B16" s="6" t="s">
        <v>107</v>
      </c>
    </row>
    <row r="17" spans="1:2">
      <c r="A17" t="s">
        <v>15</v>
      </c>
      <c r="B17" s="6" t="s">
        <v>108</v>
      </c>
    </row>
    <row r="18" spans="1:2">
      <c r="A18" t="s">
        <v>16</v>
      </c>
      <c r="B18" s="6" t="s">
        <v>109</v>
      </c>
    </row>
    <row r="19" spans="1:2">
      <c r="A19" t="s">
        <v>17</v>
      </c>
      <c r="B19" s="6" t="s">
        <v>110</v>
      </c>
    </row>
    <row r="20" spans="1:2">
      <c r="A20" t="s">
        <v>18</v>
      </c>
      <c r="B20" s="6" t="s">
        <v>111</v>
      </c>
    </row>
    <row r="21" spans="1:2">
      <c r="A21" t="s">
        <v>19</v>
      </c>
      <c r="B21" s="6" t="s">
        <v>112</v>
      </c>
    </row>
    <row r="22" spans="1:2">
      <c r="A22" t="s">
        <v>20</v>
      </c>
      <c r="B22" s="6" t="s">
        <v>113</v>
      </c>
    </row>
    <row r="23" spans="1:2">
      <c r="A23" t="s">
        <v>21</v>
      </c>
      <c r="B23" s="6" t="s">
        <v>154</v>
      </c>
    </row>
    <row r="24" spans="1:2">
      <c r="A24" t="s">
        <v>209</v>
      </c>
      <c r="B24" s="4" t="s">
        <v>210</v>
      </c>
    </row>
    <row r="25" spans="1:2">
      <c r="A25" t="s">
        <v>212</v>
      </c>
      <c r="B25" s="4" t="s">
        <v>226</v>
      </c>
    </row>
    <row r="26" spans="1:2">
      <c r="A26" t="s">
        <v>22</v>
      </c>
      <c r="B26" s="4" t="s">
        <v>114</v>
      </c>
    </row>
    <row r="27" spans="1:2">
      <c r="A27" t="s">
        <v>23</v>
      </c>
      <c r="B27" s="4" t="s">
        <v>115</v>
      </c>
    </row>
    <row r="28" spans="1:2">
      <c r="A28" t="s">
        <v>24</v>
      </c>
      <c r="B28" s="4" t="s">
        <v>116</v>
      </c>
    </row>
    <row r="29" spans="1:2">
      <c r="A29" t="s">
        <v>25</v>
      </c>
      <c r="B29" s="4" t="s">
        <v>117</v>
      </c>
    </row>
    <row r="30" spans="1:2">
      <c r="A30" t="s">
        <v>26</v>
      </c>
      <c r="B30" s="4" t="s">
        <v>118</v>
      </c>
    </row>
    <row r="31" spans="1:2">
      <c r="A31" t="s">
        <v>27</v>
      </c>
      <c r="B31" s="4" t="s">
        <v>119</v>
      </c>
    </row>
    <row r="32" spans="1:2">
      <c r="A32" t="s">
        <v>28</v>
      </c>
      <c r="B32" s="4" t="s">
        <v>120</v>
      </c>
    </row>
    <row r="33" spans="1:2">
      <c r="A33" t="s">
        <v>29</v>
      </c>
      <c r="B33" s="4" t="s">
        <v>121</v>
      </c>
    </row>
    <row r="34" spans="1:2">
      <c r="A34" t="s">
        <v>30</v>
      </c>
      <c r="B34" s="4" t="s">
        <v>122</v>
      </c>
    </row>
    <row r="35" spans="1:2">
      <c r="A35" t="s">
        <v>31</v>
      </c>
      <c r="B35" s="4" t="s">
        <v>123</v>
      </c>
    </row>
    <row r="36" spans="1:2">
      <c r="A36" t="s">
        <v>32</v>
      </c>
      <c r="B36" s="4" t="s">
        <v>126</v>
      </c>
    </row>
    <row r="37" spans="1:2">
      <c r="A37" t="s">
        <v>33</v>
      </c>
      <c r="B37" s="4" t="s">
        <v>127</v>
      </c>
    </row>
    <row r="38" spans="1:2">
      <c r="A38" t="s">
        <v>34</v>
      </c>
      <c r="B38" s="4" t="s">
        <v>128</v>
      </c>
    </row>
    <row r="39" spans="1:2">
      <c r="A39" t="s">
        <v>35</v>
      </c>
      <c r="B39" s="4" t="s">
        <v>129</v>
      </c>
    </row>
    <row r="40" spans="1:2">
      <c r="A40" t="s">
        <v>36</v>
      </c>
      <c r="B40" s="4" t="s">
        <v>130</v>
      </c>
    </row>
    <row r="41" spans="1:2">
      <c r="A41" t="s">
        <v>37</v>
      </c>
      <c r="B41" s="4" t="s">
        <v>131</v>
      </c>
    </row>
    <row r="42" spans="1:2">
      <c r="A42" t="s">
        <v>38</v>
      </c>
      <c r="B42" s="4" t="s">
        <v>132</v>
      </c>
    </row>
    <row r="43" spans="1:2">
      <c r="A43" t="s">
        <v>39</v>
      </c>
      <c r="B43" s="4" t="s">
        <v>133</v>
      </c>
    </row>
    <row r="44" spans="1:2">
      <c r="A44" t="s">
        <v>40</v>
      </c>
      <c r="B44" s="4" t="s">
        <v>134</v>
      </c>
    </row>
    <row r="45" spans="1:2">
      <c r="A45" t="s">
        <v>41</v>
      </c>
      <c r="B45" s="4" t="s">
        <v>135</v>
      </c>
    </row>
    <row r="46" spans="1:2">
      <c r="A46" t="s">
        <v>42</v>
      </c>
      <c r="B46" s="4" t="s">
        <v>136</v>
      </c>
    </row>
    <row r="47" spans="1:2">
      <c r="A47" t="s">
        <v>43</v>
      </c>
      <c r="B47" s="4" t="s">
        <v>137</v>
      </c>
    </row>
    <row r="48" spans="1:2">
      <c r="A48" t="s">
        <v>44</v>
      </c>
      <c r="B48" s="6" t="s">
        <v>124</v>
      </c>
    </row>
    <row r="49" spans="1:2">
      <c r="A49" t="s">
        <v>45</v>
      </c>
      <c r="B49" s="6" t="s">
        <v>124</v>
      </c>
    </row>
    <row r="50" spans="1:2">
      <c r="A50" t="s">
        <v>46</v>
      </c>
      <c r="B50" s="6" t="s">
        <v>124</v>
      </c>
    </row>
    <row r="51" spans="1:2">
      <c r="A51" t="s">
        <v>47</v>
      </c>
      <c r="B51" s="6" t="s">
        <v>124</v>
      </c>
    </row>
    <row r="52" spans="1:2">
      <c r="A52" t="s">
        <v>48</v>
      </c>
      <c r="B52" s="6" t="s">
        <v>124</v>
      </c>
    </row>
    <row r="53" spans="1:2">
      <c r="A53" t="s">
        <v>49</v>
      </c>
      <c r="B53" s="6" t="s">
        <v>124</v>
      </c>
    </row>
    <row r="54" spans="1:2">
      <c r="A54" t="s">
        <v>50</v>
      </c>
      <c r="B54" s="6" t="s">
        <v>124</v>
      </c>
    </row>
    <row r="55" spans="1:2">
      <c r="A55" t="s">
        <v>51</v>
      </c>
      <c r="B55" s="6" t="s">
        <v>124</v>
      </c>
    </row>
    <row r="56" spans="1:2">
      <c r="A56" t="s">
        <v>52</v>
      </c>
      <c r="B56" s="6" t="s">
        <v>124</v>
      </c>
    </row>
    <row r="57" spans="1:2">
      <c r="A57" t="s">
        <v>53</v>
      </c>
      <c r="B57" s="6" t="s">
        <v>124</v>
      </c>
    </row>
    <row r="58" spans="1:2">
      <c r="A58" t="s">
        <v>54</v>
      </c>
      <c r="B58" s="6" t="s">
        <v>124</v>
      </c>
    </row>
    <row r="59" spans="1:2">
      <c r="A59" t="s">
        <v>55</v>
      </c>
      <c r="B59" s="6" t="s">
        <v>124</v>
      </c>
    </row>
    <row r="60" spans="1:2">
      <c r="A60" t="s">
        <v>56</v>
      </c>
      <c r="B60" s="6" t="s">
        <v>124</v>
      </c>
    </row>
    <row r="61" spans="1:2">
      <c r="A61" t="s">
        <v>57</v>
      </c>
      <c r="B61" s="6" t="s">
        <v>124</v>
      </c>
    </row>
    <row r="62" spans="1:2">
      <c r="A62" t="s">
        <v>58</v>
      </c>
      <c r="B62" s="6" t="s">
        <v>124</v>
      </c>
    </row>
    <row r="63" spans="1:2">
      <c r="A63" t="s">
        <v>59</v>
      </c>
      <c r="B63" s="6" t="s">
        <v>124</v>
      </c>
    </row>
    <row r="64" spans="1:2">
      <c r="A64" t="s">
        <v>60</v>
      </c>
      <c r="B64" s="6" t="s">
        <v>124</v>
      </c>
    </row>
    <row r="65" spans="1:2">
      <c r="A65" t="s">
        <v>61</v>
      </c>
      <c r="B65" s="6" t="s">
        <v>124</v>
      </c>
    </row>
    <row r="66" spans="1:2">
      <c r="A66" t="s">
        <v>62</v>
      </c>
      <c r="B66" s="6" t="s">
        <v>124</v>
      </c>
    </row>
    <row r="67" spans="1:2">
      <c r="A67" t="s">
        <v>63</v>
      </c>
      <c r="B67" s="6" t="s">
        <v>124</v>
      </c>
    </row>
    <row r="68" spans="1:2">
      <c r="A68" t="s">
        <v>64</v>
      </c>
      <c r="B68" s="6" t="s">
        <v>124</v>
      </c>
    </row>
    <row r="69" spans="1:2">
      <c r="A69" t="s">
        <v>65</v>
      </c>
      <c r="B69" s="6" t="s">
        <v>124</v>
      </c>
    </row>
    <row r="70" spans="1:2">
      <c r="A70" t="s">
        <v>206</v>
      </c>
      <c r="B70" s="4" t="s">
        <v>207</v>
      </c>
    </row>
    <row r="71" spans="1:2">
      <c r="A71" t="s">
        <v>66</v>
      </c>
      <c r="B71" s="4" t="s">
        <v>125</v>
      </c>
    </row>
    <row r="72" spans="1:2">
      <c r="A72" t="s">
        <v>67</v>
      </c>
      <c r="B72" s="4" t="s">
        <v>138</v>
      </c>
    </row>
    <row r="73" spans="1:2">
      <c r="A73" t="s">
        <v>68</v>
      </c>
      <c r="B73" s="4" t="s">
        <v>139</v>
      </c>
    </row>
    <row r="74" spans="1:2">
      <c r="A74" t="s">
        <v>69</v>
      </c>
      <c r="B74" s="4" t="s">
        <v>140</v>
      </c>
    </row>
    <row r="75" spans="1:2">
      <c r="A75" t="s">
        <v>70</v>
      </c>
      <c r="B75" s="4" t="s">
        <v>141</v>
      </c>
    </row>
    <row r="76" spans="1:2">
      <c r="A76" t="s">
        <v>71</v>
      </c>
      <c r="B76" s="6" t="s">
        <v>142</v>
      </c>
    </row>
    <row r="77" spans="1:2">
      <c r="A77" s="8" t="s">
        <v>72</v>
      </c>
      <c r="B77" s="6" t="s">
        <v>165</v>
      </c>
    </row>
    <row r="78" spans="1:2">
      <c r="A78" s="8" t="s">
        <v>73</v>
      </c>
      <c r="B78" s="6" t="s">
        <v>147</v>
      </c>
    </row>
    <row r="79" spans="1:2">
      <c r="A79" t="s">
        <v>74</v>
      </c>
      <c r="B79" s="6" t="s">
        <v>166</v>
      </c>
    </row>
    <row r="80" spans="1:2">
      <c r="A80" t="s">
        <v>75</v>
      </c>
      <c r="B80" s="6" t="s">
        <v>167</v>
      </c>
    </row>
    <row r="81" spans="1:2">
      <c r="A81" t="s">
        <v>76</v>
      </c>
      <c r="B81" s="6" t="s">
        <v>168</v>
      </c>
    </row>
    <row r="82" spans="1:2">
      <c r="A82" t="s">
        <v>77</v>
      </c>
      <c r="B82" s="6" t="s">
        <v>169</v>
      </c>
    </row>
    <row r="83" spans="1:2">
      <c r="A83" t="s">
        <v>78</v>
      </c>
      <c r="B83" s="6" t="s">
        <v>143</v>
      </c>
    </row>
    <row r="84" spans="1:2">
      <c r="A84" t="s">
        <v>79</v>
      </c>
      <c r="B84" s="6" t="s">
        <v>144</v>
      </c>
    </row>
    <row r="85" spans="1:2">
      <c r="A85" t="s">
        <v>80</v>
      </c>
      <c r="B85" s="6" t="s">
        <v>145</v>
      </c>
    </row>
    <row r="86" spans="1:2">
      <c r="A86" t="s">
        <v>81</v>
      </c>
      <c r="B86" s="6" t="s">
        <v>146</v>
      </c>
    </row>
    <row r="87" spans="1:2">
      <c r="A87" t="s">
        <v>164</v>
      </c>
      <c r="B87" s="6" t="s">
        <v>172</v>
      </c>
    </row>
    <row r="88" spans="1:2">
      <c r="A88" t="s">
        <v>162</v>
      </c>
      <c r="B88" s="6" t="s">
        <v>170</v>
      </c>
    </row>
    <row r="89" spans="1:2">
      <c r="A89" t="s">
        <v>163</v>
      </c>
      <c r="B89" s="6" t="s">
        <v>171</v>
      </c>
    </row>
    <row r="90" spans="1:2">
      <c r="A90" t="s">
        <v>200</v>
      </c>
      <c r="B90" s="6" t="s">
        <v>201</v>
      </c>
    </row>
    <row r="91" spans="1:2">
      <c r="A91" t="s">
        <v>203</v>
      </c>
      <c r="B91" s="6" t="s">
        <v>202</v>
      </c>
    </row>
    <row r="92" spans="1:2">
      <c r="A92" t="s">
        <v>204</v>
      </c>
      <c r="B92" s="6" t="s">
        <v>205</v>
      </c>
    </row>
    <row r="93" spans="1:2">
      <c r="A93" t="s">
        <v>156</v>
      </c>
      <c r="B93" s="6" t="s">
        <v>160</v>
      </c>
    </row>
    <row r="94" spans="1:2">
      <c r="A94" t="s">
        <v>82</v>
      </c>
      <c r="B94" s="6" t="s">
        <v>157</v>
      </c>
    </row>
    <row r="95" spans="1:2">
      <c r="A95" t="s">
        <v>83</v>
      </c>
      <c r="B95" s="6" t="s">
        <v>158</v>
      </c>
    </row>
    <row r="96" spans="1:2">
      <c r="A96" t="s">
        <v>84</v>
      </c>
      <c r="B96" s="6" t="s">
        <v>159</v>
      </c>
    </row>
    <row r="97" spans="1:2">
      <c r="A97" t="s">
        <v>85</v>
      </c>
      <c r="B97" s="6" t="s">
        <v>148</v>
      </c>
    </row>
    <row r="98" spans="1:2">
      <c r="A98" t="s">
        <v>86</v>
      </c>
      <c r="B98" s="6" t="s">
        <v>149</v>
      </c>
    </row>
    <row r="99" spans="1:2">
      <c r="A99" t="s">
        <v>87</v>
      </c>
      <c r="B99" s="6" t="s">
        <v>150</v>
      </c>
    </row>
    <row r="100" spans="1:2">
      <c r="A100" t="s">
        <v>88</v>
      </c>
      <c r="B100" s="6" t="s">
        <v>151</v>
      </c>
    </row>
    <row r="101" spans="1:2">
      <c r="A101" t="s">
        <v>89</v>
      </c>
      <c r="B101" s="6" t="s">
        <v>152</v>
      </c>
    </row>
    <row r="102" spans="1:2">
      <c r="A102" t="s">
        <v>90</v>
      </c>
      <c r="B102" s="6" t="s">
        <v>153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28"/>
  <sheetViews>
    <sheetView zoomScaleNormal="100" workbookViewId="0">
      <pane xSplit="1" ySplit="3" topLeftCell="B170" activePane="bottomRight" state="frozen"/>
      <selection pane="topRight" activeCell="B1" sqref="B1"/>
      <selection pane="bottomLeft" activeCell="A4" sqref="A4"/>
      <selection pane="bottomRight" activeCell="R170" sqref="R170"/>
    </sheetView>
  </sheetViews>
  <sheetFormatPr defaultColWidth="7.09765625" defaultRowHeight="11.4"/>
  <cols>
    <col min="1" max="1" width="9.5" style="15" customWidth="1"/>
    <col min="2" max="2" width="10.69921875" style="34" customWidth="1"/>
    <col min="3" max="4" width="6.3984375" style="34" customWidth="1"/>
    <col min="5" max="7" width="8.59765625" style="12" customWidth="1"/>
    <col min="8" max="13" width="8.59765625" style="16" customWidth="1"/>
    <col min="14" max="14" width="11.8984375" style="10" customWidth="1"/>
    <col min="15" max="15" width="10.3984375" style="10" customWidth="1"/>
    <col min="16" max="16" width="11.19921875" style="10" customWidth="1"/>
    <col min="17" max="17" width="11.796875" style="10" customWidth="1"/>
    <col min="18" max="18" width="9.59765625" style="10" customWidth="1"/>
    <col min="19" max="19" width="8.5" style="10" customWidth="1"/>
    <col min="20" max="20" width="9.59765625" style="10" customWidth="1"/>
    <col min="21" max="250" width="7.09765625" style="12"/>
    <col min="251" max="253" width="10.69921875" style="12" customWidth="1"/>
    <col min="254" max="254" width="8.796875" style="12" customWidth="1"/>
    <col min="255" max="256" width="7.09765625" style="12" customWidth="1"/>
    <col min="257" max="259" width="12.59765625" style="12" customWidth="1"/>
    <col min="260" max="260" width="11.796875" style="12" customWidth="1"/>
    <col min="261" max="261" width="9.59765625" style="12" customWidth="1"/>
    <col min="262" max="262" width="9.796875" style="12" customWidth="1"/>
    <col min="263" max="265" width="9.59765625" style="12" customWidth="1"/>
    <col min="266" max="266" width="7.09765625" style="12" customWidth="1"/>
    <col min="267" max="267" width="8.59765625" style="12" customWidth="1"/>
    <col min="268" max="269" width="9.09765625" style="12" customWidth="1"/>
    <col min="270" max="270" width="11.5" style="12" customWidth="1"/>
    <col min="271" max="506" width="7.09765625" style="12"/>
    <col min="507" max="509" width="10.69921875" style="12" customWidth="1"/>
    <col min="510" max="510" width="8.796875" style="12" customWidth="1"/>
    <col min="511" max="512" width="7.09765625" style="12" customWidth="1"/>
    <col min="513" max="515" width="12.59765625" style="12" customWidth="1"/>
    <col min="516" max="516" width="11.796875" style="12" customWidth="1"/>
    <col min="517" max="517" width="9.59765625" style="12" customWidth="1"/>
    <col min="518" max="518" width="9.796875" style="12" customWidth="1"/>
    <col min="519" max="521" width="9.59765625" style="12" customWidth="1"/>
    <col min="522" max="522" width="7.09765625" style="12" customWidth="1"/>
    <col min="523" max="523" width="8.59765625" style="12" customWidth="1"/>
    <col min="524" max="525" width="9.09765625" style="12" customWidth="1"/>
    <col min="526" max="526" width="11.5" style="12" customWidth="1"/>
    <col min="527" max="762" width="7.09765625" style="12"/>
    <col min="763" max="765" width="10.69921875" style="12" customWidth="1"/>
    <col min="766" max="766" width="8.796875" style="12" customWidth="1"/>
    <col min="767" max="768" width="7.09765625" style="12" customWidth="1"/>
    <col min="769" max="771" width="12.59765625" style="12" customWidth="1"/>
    <col min="772" max="772" width="11.796875" style="12" customWidth="1"/>
    <col min="773" max="773" width="9.59765625" style="12" customWidth="1"/>
    <col min="774" max="774" width="9.796875" style="12" customWidth="1"/>
    <col min="775" max="777" width="9.59765625" style="12" customWidth="1"/>
    <col min="778" max="778" width="7.09765625" style="12" customWidth="1"/>
    <col min="779" max="779" width="8.59765625" style="12" customWidth="1"/>
    <col min="780" max="781" width="9.09765625" style="12" customWidth="1"/>
    <col min="782" max="782" width="11.5" style="12" customWidth="1"/>
    <col min="783" max="1018" width="7.09765625" style="12"/>
    <col min="1019" max="1021" width="10.69921875" style="12" customWidth="1"/>
    <col min="1022" max="1022" width="8.796875" style="12" customWidth="1"/>
    <col min="1023" max="1024" width="7.09765625" style="12" customWidth="1"/>
    <col min="1025" max="1027" width="12.59765625" style="12" customWidth="1"/>
    <col min="1028" max="1028" width="11.796875" style="12" customWidth="1"/>
    <col min="1029" max="1029" width="9.59765625" style="12" customWidth="1"/>
    <col min="1030" max="1030" width="9.796875" style="12" customWidth="1"/>
    <col min="1031" max="1033" width="9.59765625" style="12" customWidth="1"/>
    <col min="1034" max="1034" width="7.09765625" style="12" customWidth="1"/>
    <col min="1035" max="1035" width="8.59765625" style="12" customWidth="1"/>
    <col min="1036" max="1037" width="9.09765625" style="12" customWidth="1"/>
    <col min="1038" max="1038" width="11.5" style="12" customWidth="1"/>
    <col min="1039" max="1274" width="7.09765625" style="12"/>
    <col min="1275" max="1277" width="10.69921875" style="12" customWidth="1"/>
    <col min="1278" max="1278" width="8.796875" style="12" customWidth="1"/>
    <col min="1279" max="1280" width="7.09765625" style="12" customWidth="1"/>
    <col min="1281" max="1283" width="12.59765625" style="12" customWidth="1"/>
    <col min="1284" max="1284" width="11.796875" style="12" customWidth="1"/>
    <col min="1285" max="1285" width="9.59765625" style="12" customWidth="1"/>
    <col min="1286" max="1286" width="9.796875" style="12" customWidth="1"/>
    <col min="1287" max="1289" width="9.59765625" style="12" customWidth="1"/>
    <col min="1290" max="1290" width="7.09765625" style="12" customWidth="1"/>
    <col min="1291" max="1291" width="8.59765625" style="12" customWidth="1"/>
    <col min="1292" max="1293" width="9.09765625" style="12" customWidth="1"/>
    <col min="1294" max="1294" width="11.5" style="12" customWidth="1"/>
    <col min="1295" max="1530" width="7.09765625" style="12"/>
    <col min="1531" max="1533" width="10.69921875" style="12" customWidth="1"/>
    <col min="1534" max="1534" width="8.796875" style="12" customWidth="1"/>
    <col min="1535" max="1536" width="7.09765625" style="12" customWidth="1"/>
    <col min="1537" max="1539" width="12.59765625" style="12" customWidth="1"/>
    <col min="1540" max="1540" width="11.796875" style="12" customWidth="1"/>
    <col min="1541" max="1541" width="9.59765625" style="12" customWidth="1"/>
    <col min="1542" max="1542" width="9.796875" style="12" customWidth="1"/>
    <col min="1543" max="1545" width="9.59765625" style="12" customWidth="1"/>
    <col min="1546" max="1546" width="7.09765625" style="12" customWidth="1"/>
    <col min="1547" max="1547" width="8.59765625" style="12" customWidth="1"/>
    <col min="1548" max="1549" width="9.09765625" style="12" customWidth="1"/>
    <col min="1550" max="1550" width="11.5" style="12" customWidth="1"/>
    <col min="1551" max="1786" width="7.09765625" style="12"/>
    <col min="1787" max="1789" width="10.69921875" style="12" customWidth="1"/>
    <col min="1790" max="1790" width="8.796875" style="12" customWidth="1"/>
    <col min="1791" max="1792" width="7.09765625" style="12" customWidth="1"/>
    <col min="1793" max="1795" width="12.59765625" style="12" customWidth="1"/>
    <col min="1796" max="1796" width="11.796875" style="12" customWidth="1"/>
    <col min="1797" max="1797" width="9.59765625" style="12" customWidth="1"/>
    <col min="1798" max="1798" width="9.796875" style="12" customWidth="1"/>
    <col min="1799" max="1801" width="9.59765625" style="12" customWidth="1"/>
    <col min="1802" max="1802" width="7.09765625" style="12" customWidth="1"/>
    <col min="1803" max="1803" width="8.59765625" style="12" customWidth="1"/>
    <col min="1804" max="1805" width="9.09765625" style="12" customWidth="1"/>
    <col min="1806" max="1806" width="11.5" style="12" customWidth="1"/>
    <col min="1807" max="2042" width="7.09765625" style="12"/>
    <col min="2043" max="2045" width="10.69921875" style="12" customWidth="1"/>
    <col min="2046" max="2046" width="8.796875" style="12" customWidth="1"/>
    <col min="2047" max="2048" width="7.09765625" style="12" customWidth="1"/>
    <col min="2049" max="2051" width="12.59765625" style="12" customWidth="1"/>
    <col min="2052" max="2052" width="11.796875" style="12" customWidth="1"/>
    <col min="2053" max="2053" width="9.59765625" style="12" customWidth="1"/>
    <col min="2054" max="2054" width="9.796875" style="12" customWidth="1"/>
    <col min="2055" max="2057" width="9.59765625" style="12" customWidth="1"/>
    <col min="2058" max="2058" width="7.09765625" style="12" customWidth="1"/>
    <col min="2059" max="2059" width="8.59765625" style="12" customWidth="1"/>
    <col min="2060" max="2061" width="9.09765625" style="12" customWidth="1"/>
    <col min="2062" max="2062" width="11.5" style="12" customWidth="1"/>
    <col min="2063" max="2298" width="7.09765625" style="12"/>
    <col min="2299" max="2301" width="10.69921875" style="12" customWidth="1"/>
    <col min="2302" max="2302" width="8.796875" style="12" customWidth="1"/>
    <col min="2303" max="2304" width="7.09765625" style="12" customWidth="1"/>
    <col min="2305" max="2307" width="12.59765625" style="12" customWidth="1"/>
    <col min="2308" max="2308" width="11.796875" style="12" customWidth="1"/>
    <col min="2309" max="2309" width="9.59765625" style="12" customWidth="1"/>
    <col min="2310" max="2310" width="9.796875" style="12" customWidth="1"/>
    <col min="2311" max="2313" width="9.59765625" style="12" customWidth="1"/>
    <col min="2314" max="2314" width="7.09765625" style="12" customWidth="1"/>
    <col min="2315" max="2315" width="8.59765625" style="12" customWidth="1"/>
    <col min="2316" max="2317" width="9.09765625" style="12" customWidth="1"/>
    <col min="2318" max="2318" width="11.5" style="12" customWidth="1"/>
    <col min="2319" max="2554" width="7.09765625" style="12"/>
    <col min="2555" max="2557" width="10.69921875" style="12" customWidth="1"/>
    <col min="2558" max="2558" width="8.796875" style="12" customWidth="1"/>
    <col min="2559" max="2560" width="7.09765625" style="12" customWidth="1"/>
    <col min="2561" max="2563" width="12.59765625" style="12" customWidth="1"/>
    <col min="2564" max="2564" width="11.796875" style="12" customWidth="1"/>
    <col min="2565" max="2565" width="9.59765625" style="12" customWidth="1"/>
    <col min="2566" max="2566" width="9.796875" style="12" customWidth="1"/>
    <col min="2567" max="2569" width="9.59765625" style="12" customWidth="1"/>
    <col min="2570" max="2570" width="7.09765625" style="12" customWidth="1"/>
    <col min="2571" max="2571" width="8.59765625" style="12" customWidth="1"/>
    <col min="2572" max="2573" width="9.09765625" style="12" customWidth="1"/>
    <col min="2574" max="2574" width="11.5" style="12" customWidth="1"/>
    <col min="2575" max="2810" width="7.09765625" style="12"/>
    <col min="2811" max="2813" width="10.69921875" style="12" customWidth="1"/>
    <col min="2814" max="2814" width="8.796875" style="12" customWidth="1"/>
    <col min="2815" max="2816" width="7.09765625" style="12" customWidth="1"/>
    <col min="2817" max="2819" width="12.59765625" style="12" customWidth="1"/>
    <col min="2820" max="2820" width="11.796875" style="12" customWidth="1"/>
    <col min="2821" max="2821" width="9.59765625" style="12" customWidth="1"/>
    <col min="2822" max="2822" width="9.796875" style="12" customWidth="1"/>
    <col min="2823" max="2825" width="9.59765625" style="12" customWidth="1"/>
    <col min="2826" max="2826" width="7.09765625" style="12" customWidth="1"/>
    <col min="2827" max="2827" width="8.59765625" style="12" customWidth="1"/>
    <col min="2828" max="2829" width="9.09765625" style="12" customWidth="1"/>
    <col min="2830" max="2830" width="11.5" style="12" customWidth="1"/>
    <col min="2831" max="3066" width="7.09765625" style="12"/>
    <col min="3067" max="3069" width="10.69921875" style="12" customWidth="1"/>
    <col min="3070" max="3070" width="8.796875" style="12" customWidth="1"/>
    <col min="3071" max="3072" width="7.09765625" style="12" customWidth="1"/>
    <col min="3073" max="3075" width="12.59765625" style="12" customWidth="1"/>
    <col min="3076" max="3076" width="11.796875" style="12" customWidth="1"/>
    <col min="3077" max="3077" width="9.59765625" style="12" customWidth="1"/>
    <col min="3078" max="3078" width="9.796875" style="12" customWidth="1"/>
    <col min="3079" max="3081" width="9.59765625" style="12" customWidth="1"/>
    <col min="3082" max="3082" width="7.09765625" style="12" customWidth="1"/>
    <col min="3083" max="3083" width="8.59765625" style="12" customWidth="1"/>
    <col min="3084" max="3085" width="9.09765625" style="12" customWidth="1"/>
    <col min="3086" max="3086" width="11.5" style="12" customWidth="1"/>
    <col min="3087" max="3322" width="7.09765625" style="12"/>
    <col min="3323" max="3325" width="10.69921875" style="12" customWidth="1"/>
    <col min="3326" max="3326" width="8.796875" style="12" customWidth="1"/>
    <col min="3327" max="3328" width="7.09765625" style="12" customWidth="1"/>
    <col min="3329" max="3331" width="12.59765625" style="12" customWidth="1"/>
    <col min="3332" max="3332" width="11.796875" style="12" customWidth="1"/>
    <col min="3333" max="3333" width="9.59765625" style="12" customWidth="1"/>
    <col min="3334" max="3334" width="9.796875" style="12" customWidth="1"/>
    <col min="3335" max="3337" width="9.59765625" style="12" customWidth="1"/>
    <col min="3338" max="3338" width="7.09765625" style="12" customWidth="1"/>
    <col min="3339" max="3339" width="8.59765625" style="12" customWidth="1"/>
    <col min="3340" max="3341" width="9.09765625" style="12" customWidth="1"/>
    <col min="3342" max="3342" width="11.5" style="12" customWidth="1"/>
    <col min="3343" max="3578" width="7.09765625" style="12"/>
    <col min="3579" max="3581" width="10.69921875" style="12" customWidth="1"/>
    <col min="3582" max="3582" width="8.796875" style="12" customWidth="1"/>
    <col min="3583" max="3584" width="7.09765625" style="12" customWidth="1"/>
    <col min="3585" max="3587" width="12.59765625" style="12" customWidth="1"/>
    <col min="3588" max="3588" width="11.796875" style="12" customWidth="1"/>
    <col min="3589" max="3589" width="9.59765625" style="12" customWidth="1"/>
    <col min="3590" max="3590" width="9.796875" style="12" customWidth="1"/>
    <col min="3591" max="3593" width="9.59765625" style="12" customWidth="1"/>
    <col min="3594" max="3594" width="7.09765625" style="12" customWidth="1"/>
    <col min="3595" max="3595" width="8.59765625" style="12" customWidth="1"/>
    <col min="3596" max="3597" width="9.09765625" style="12" customWidth="1"/>
    <col min="3598" max="3598" width="11.5" style="12" customWidth="1"/>
    <col min="3599" max="3834" width="7.09765625" style="12"/>
    <col min="3835" max="3837" width="10.69921875" style="12" customWidth="1"/>
    <col min="3838" max="3838" width="8.796875" style="12" customWidth="1"/>
    <col min="3839" max="3840" width="7.09765625" style="12" customWidth="1"/>
    <col min="3841" max="3843" width="12.59765625" style="12" customWidth="1"/>
    <col min="3844" max="3844" width="11.796875" style="12" customWidth="1"/>
    <col min="3845" max="3845" width="9.59765625" style="12" customWidth="1"/>
    <col min="3846" max="3846" width="9.796875" style="12" customWidth="1"/>
    <col min="3847" max="3849" width="9.59765625" style="12" customWidth="1"/>
    <col min="3850" max="3850" width="7.09765625" style="12" customWidth="1"/>
    <col min="3851" max="3851" width="8.59765625" style="12" customWidth="1"/>
    <col min="3852" max="3853" width="9.09765625" style="12" customWidth="1"/>
    <col min="3854" max="3854" width="11.5" style="12" customWidth="1"/>
    <col min="3855" max="4090" width="7.09765625" style="12"/>
    <col min="4091" max="4093" width="10.69921875" style="12" customWidth="1"/>
    <col min="4094" max="4094" width="8.796875" style="12" customWidth="1"/>
    <col min="4095" max="4096" width="7.09765625" style="12" customWidth="1"/>
    <col min="4097" max="4099" width="12.59765625" style="12" customWidth="1"/>
    <col min="4100" max="4100" width="11.796875" style="12" customWidth="1"/>
    <col min="4101" max="4101" width="9.59765625" style="12" customWidth="1"/>
    <col min="4102" max="4102" width="9.796875" style="12" customWidth="1"/>
    <col min="4103" max="4105" width="9.59765625" style="12" customWidth="1"/>
    <col min="4106" max="4106" width="7.09765625" style="12" customWidth="1"/>
    <col min="4107" max="4107" width="8.59765625" style="12" customWidth="1"/>
    <col min="4108" max="4109" width="9.09765625" style="12" customWidth="1"/>
    <col min="4110" max="4110" width="11.5" style="12" customWidth="1"/>
    <col min="4111" max="4346" width="7.09765625" style="12"/>
    <col min="4347" max="4349" width="10.69921875" style="12" customWidth="1"/>
    <col min="4350" max="4350" width="8.796875" style="12" customWidth="1"/>
    <col min="4351" max="4352" width="7.09765625" style="12" customWidth="1"/>
    <col min="4353" max="4355" width="12.59765625" style="12" customWidth="1"/>
    <col min="4356" max="4356" width="11.796875" style="12" customWidth="1"/>
    <col min="4357" max="4357" width="9.59765625" style="12" customWidth="1"/>
    <col min="4358" max="4358" width="9.796875" style="12" customWidth="1"/>
    <col min="4359" max="4361" width="9.59765625" style="12" customWidth="1"/>
    <col min="4362" max="4362" width="7.09765625" style="12" customWidth="1"/>
    <col min="4363" max="4363" width="8.59765625" style="12" customWidth="1"/>
    <col min="4364" max="4365" width="9.09765625" style="12" customWidth="1"/>
    <col min="4366" max="4366" width="11.5" style="12" customWidth="1"/>
    <col min="4367" max="4602" width="7.09765625" style="12"/>
    <col min="4603" max="4605" width="10.69921875" style="12" customWidth="1"/>
    <col min="4606" max="4606" width="8.796875" style="12" customWidth="1"/>
    <col min="4607" max="4608" width="7.09765625" style="12" customWidth="1"/>
    <col min="4609" max="4611" width="12.59765625" style="12" customWidth="1"/>
    <col min="4612" max="4612" width="11.796875" style="12" customWidth="1"/>
    <col min="4613" max="4613" width="9.59765625" style="12" customWidth="1"/>
    <col min="4614" max="4614" width="9.796875" style="12" customWidth="1"/>
    <col min="4615" max="4617" width="9.59765625" style="12" customWidth="1"/>
    <col min="4618" max="4618" width="7.09765625" style="12" customWidth="1"/>
    <col min="4619" max="4619" width="8.59765625" style="12" customWidth="1"/>
    <col min="4620" max="4621" width="9.09765625" style="12" customWidth="1"/>
    <col min="4622" max="4622" width="11.5" style="12" customWidth="1"/>
    <col min="4623" max="4858" width="7.09765625" style="12"/>
    <col min="4859" max="4861" width="10.69921875" style="12" customWidth="1"/>
    <col min="4862" max="4862" width="8.796875" style="12" customWidth="1"/>
    <col min="4863" max="4864" width="7.09765625" style="12" customWidth="1"/>
    <col min="4865" max="4867" width="12.59765625" style="12" customWidth="1"/>
    <col min="4868" max="4868" width="11.796875" style="12" customWidth="1"/>
    <col min="4869" max="4869" width="9.59765625" style="12" customWidth="1"/>
    <col min="4870" max="4870" width="9.796875" style="12" customWidth="1"/>
    <col min="4871" max="4873" width="9.59765625" style="12" customWidth="1"/>
    <col min="4874" max="4874" width="7.09765625" style="12" customWidth="1"/>
    <col min="4875" max="4875" width="8.59765625" style="12" customWidth="1"/>
    <col min="4876" max="4877" width="9.09765625" style="12" customWidth="1"/>
    <col min="4878" max="4878" width="11.5" style="12" customWidth="1"/>
    <col min="4879" max="5114" width="7.09765625" style="12"/>
    <col min="5115" max="5117" width="10.69921875" style="12" customWidth="1"/>
    <col min="5118" max="5118" width="8.796875" style="12" customWidth="1"/>
    <col min="5119" max="5120" width="7.09765625" style="12" customWidth="1"/>
    <col min="5121" max="5123" width="12.59765625" style="12" customWidth="1"/>
    <col min="5124" max="5124" width="11.796875" style="12" customWidth="1"/>
    <col min="5125" max="5125" width="9.59765625" style="12" customWidth="1"/>
    <col min="5126" max="5126" width="9.796875" style="12" customWidth="1"/>
    <col min="5127" max="5129" width="9.59765625" style="12" customWidth="1"/>
    <col min="5130" max="5130" width="7.09765625" style="12" customWidth="1"/>
    <col min="5131" max="5131" width="8.59765625" style="12" customWidth="1"/>
    <col min="5132" max="5133" width="9.09765625" style="12" customWidth="1"/>
    <col min="5134" max="5134" width="11.5" style="12" customWidth="1"/>
    <col min="5135" max="5370" width="7.09765625" style="12"/>
    <col min="5371" max="5373" width="10.69921875" style="12" customWidth="1"/>
    <col min="5374" max="5374" width="8.796875" style="12" customWidth="1"/>
    <col min="5375" max="5376" width="7.09765625" style="12" customWidth="1"/>
    <col min="5377" max="5379" width="12.59765625" style="12" customWidth="1"/>
    <col min="5380" max="5380" width="11.796875" style="12" customWidth="1"/>
    <col min="5381" max="5381" width="9.59765625" style="12" customWidth="1"/>
    <col min="5382" max="5382" width="9.796875" style="12" customWidth="1"/>
    <col min="5383" max="5385" width="9.59765625" style="12" customWidth="1"/>
    <col min="5386" max="5386" width="7.09765625" style="12" customWidth="1"/>
    <col min="5387" max="5387" width="8.59765625" style="12" customWidth="1"/>
    <col min="5388" max="5389" width="9.09765625" style="12" customWidth="1"/>
    <col min="5390" max="5390" width="11.5" style="12" customWidth="1"/>
    <col min="5391" max="5626" width="7.09765625" style="12"/>
    <col min="5627" max="5629" width="10.69921875" style="12" customWidth="1"/>
    <col min="5630" max="5630" width="8.796875" style="12" customWidth="1"/>
    <col min="5631" max="5632" width="7.09765625" style="12" customWidth="1"/>
    <col min="5633" max="5635" width="12.59765625" style="12" customWidth="1"/>
    <col min="5636" max="5636" width="11.796875" style="12" customWidth="1"/>
    <col min="5637" max="5637" width="9.59765625" style="12" customWidth="1"/>
    <col min="5638" max="5638" width="9.796875" style="12" customWidth="1"/>
    <col min="5639" max="5641" width="9.59765625" style="12" customWidth="1"/>
    <col min="5642" max="5642" width="7.09765625" style="12" customWidth="1"/>
    <col min="5643" max="5643" width="8.59765625" style="12" customWidth="1"/>
    <col min="5644" max="5645" width="9.09765625" style="12" customWidth="1"/>
    <col min="5646" max="5646" width="11.5" style="12" customWidth="1"/>
    <col min="5647" max="5882" width="7.09765625" style="12"/>
    <col min="5883" max="5885" width="10.69921875" style="12" customWidth="1"/>
    <col min="5886" max="5886" width="8.796875" style="12" customWidth="1"/>
    <col min="5887" max="5888" width="7.09765625" style="12" customWidth="1"/>
    <col min="5889" max="5891" width="12.59765625" style="12" customWidth="1"/>
    <col min="5892" max="5892" width="11.796875" style="12" customWidth="1"/>
    <col min="5893" max="5893" width="9.59765625" style="12" customWidth="1"/>
    <col min="5894" max="5894" width="9.796875" style="12" customWidth="1"/>
    <col min="5895" max="5897" width="9.59765625" style="12" customWidth="1"/>
    <col min="5898" max="5898" width="7.09765625" style="12" customWidth="1"/>
    <col min="5899" max="5899" width="8.59765625" style="12" customWidth="1"/>
    <col min="5900" max="5901" width="9.09765625" style="12" customWidth="1"/>
    <col min="5902" max="5902" width="11.5" style="12" customWidth="1"/>
    <col min="5903" max="6138" width="7.09765625" style="12"/>
    <col min="6139" max="6141" width="10.69921875" style="12" customWidth="1"/>
    <col min="6142" max="6142" width="8.796875" style="12" customWidth="1"/>
    <col min="6143" max="6144" width="7.09765625" style="12" customWidth="1"/>
    <col min="6145" max="6147" width="12.59765625" style="12" customWidth="1"/>
    <col min="6148" max="6148" width="11.796875" style="12" customWidth="1"/>
    <col min="6149" max="6149" width="9.59765625" style="12" customWidth="1"/>
    <col min="6150" max="6150" width="9.796875" style="12" customWidth="1"/>
    <col min="6151" max="6153" width="9.59765625" style="12" customWidth="1"/>
    <col min="6154" max="6154" width="7.09765625" style="12" customWidth="1"/>
    <col min="6155" max="6155" width="8.59765625" style="12" customWidth="1"/>
    <col min="6156" max="6157" width="9.09765625" style="12" customWidth="1"/>
    <col min="6158" max="6158" width="11.5" style="12" customWidth="1"/>
    <col min="6159" max="6394" width="7.09765625" style="12"/>
    <col min="6395" max="6397" width="10.69921875" style="12" customWidth="1"/>
    <col min="6398" max="6398" width="8.796875" style="12" customWidth="1"/>
    <col min="6399" max="6400" width="7.09765625" style="12" customWidth="1"/>
    <col min="6401" max="6403" width="12.59765625" style="12" customWidth="1"/>
    <col min="6404" max="6404" width="11.796875" style="12" customWidth="1"/>
    <col min="6405" max="6405" width="9.59765625" style="12" customWidth="1"/>
    <col min="6406" max="6406" width="9.796875" style="12" customWidth="1"/>
    <col min="6407" max="6409" width="9.59765625" style="12" customWidth="1"/>
    <col min="6410" max="6410" width="7.09765625" style="12" customWidth="1"/>
    <col min="6411" max="6411" width="8.59765625" style="12" customWidth="1"/>
    <col min="6412" max="6413" width="9.09765625" style="12" customWidth="1"/>
    <col min="6414" max="6414" width="11.5" style="12" customWidth="1"/>
    <col min="6415" max="6650" width="7.09765625" style="12"/>
    <col min="6651" max="6653" width="10.69921875" style="12" customWidth="1"/>
    <col min="6654" max="6654" width="8.796875" style="12" customWidth="1"/>
    <col min="6655" max="6656" width="7.09765625" style="12" customWidth="1"/>
    <col min="6657" max="6659" width="12.59765625" style="12" customWidth="1"/>
    <col min="6660" max="6660" width="11.796875" style="12" customWidth="1"/>
    <col min="6661" max="6661" width="9.59765625" style="12" customWidth="1"/>
    <col min="6662" max="6662" width="9.796875" style="12" customWidth="1"/>
    <col min="6663" max="6665" width="9.59765625" style="12" customWidth="1"/>
    <col min="6666" max="6666" width="7.09765625" style="12" customWidth="1"/>
    <col min="6667" max="6667" width="8.59765625" style="12" customWidth="1"/>
    <col min="6668" max="6669" width="9.09765625" style="12" customWidth="1"/>
    <col min="6670" max="6670" width="11.5" style="12" customWidth="1"/>
    <col min="6671" max="6906" width="7.09765625" style="12"/>
    <col min="6907" max="6909" width="10.69921875" style="12" customWidth="1"/>
    <col min="6910" max="6910" width="8.796875" style="12" customWidth="1"/>
    <col min="6911" max="6912" width="7.09765625" style="12" customWidth="1"/>
    <col min="6913" max="6915" width="12.59765625" style="12" customWidth="1"/>
    <col min="6916" max="6916" width="11.796875" style="12" customWidth="1"/>
    <col min="6917" max="6917" width="9.59765625" style="12" customWidth="1"/>
    <col min="6918" max="6918" width="9.796875" style="12" customWidth="1"/>
    <col min="6919" max="6921" width="9.59765625" style="12" customWidth="1"/>
    <col min="6922" max="6922" width="7.09765625" style="12" customWidth="1"/>
    <col min="6923" max="6923" width="8.59765625" style="12" customWidth="1"/>
    <col min="6924" max="6925" width="9.09765625" style="12" customWidth="1"/>
    <col min="6926" max="6926" width="11.5" style="12" customWidth="1"/>
    <col min="6927" max="7162" width="7.09765625" style="12"/>
    <col min="7163" max="7165" width="10.69921875" style="12" customWidth="1"/>
    <col min="7166" max="7166" width="8.796875" style="12" customWidth="1"/>
    <col min="7167" max="7168" width="7.09765625" style="12" customWidth="1"/>
    <col min="7169" max="7171" width="12.59765625" style="12" customWidth="1"/>
    <col min="7172" max="7172" width="11.796875" style="12" customWidth="1"/>
    <col min="7173" max="7173" width="9.59765625" style="12" customWidth="1"/>
    <col min="7174" max="7174" width="9.796875" style="12" customWidth="1"/>
    <col min="7175" max="7177" width="9.59765625" style="12" customWidth="1"/>
    <col min="7178" max="7178" width="7.09765625" style="12" customWidth="1"/>
    <col min="7179" max="7179" width="8.59765625" style="12" customWidth="1"/>
    <col min="7180" max="7181" width="9.09765625" style="12" customWidth="1"/>
    <col min="7182" max="7182" width="11.5" style="12" customWidth="1"/>
    <col min="7183" max="7418" width="7.09765625" style="12"/>
    <col min="7419" max="7421" width="10.69921875" style="12" customWidth="1"/>
    <col min="7422" max="7422" width="8.796875" style="12" customWidth="1"/>
    <col min="7423" max="7424" width="7.09765625" style="12" customWidth="1"/>
    <col min="7425" max="7427" width="12.59765625" style="12" customWidth="1"/>
    <col min="7428" max="7428" width="11.796875" style="12" customWidth="1"/>
    <col min="7429" max="7429" width="9.59765625" style="12" customWidth="1"/>
    <col min="7430" max="7430" width="9.796875" style="12" customWidth="1"/>
    <col min="7431" max="7433" width="9.59765625" style="12" customWidth="1"/>
    <col min="7434" max="7434" width="7.09765625" style="12" customWidth="1"/>
    <col min="7435" max="7435" width="8.59765625" style="12" customWidth="1"/>
    <col min="7436" max="7437" width="9.09765625" style="12" customWidth="1"/>
    <col min="7438" max="7438" width="11.5" style="12" customWidth="1"/>
    <col min="7439" max="7674" width="7.09765625" style="12"/>
    <col min="7675" max="7677" width="10.69921875" style="12" customWidth="1"/>
    <col min="7678" max="7678" width="8.796875" style="12" customWidth="1"/>
    <col min="7679" max="7680" width="7.09765625" style="12" customWidth="1"/>
    <col min="7681" max="7683" width="12.59765625" style="12" customWidth="1"/>
    <col min="7684" max="7684" width="11.796875" style="12" customWidth="1"/>
    <col min="7685" max="7685" width="9.59765625" style="12" customWidth="1"/>
    <col min="7686" max="7686" width="9.796875" style="12" customWidth="1"/>
    <col min="7687" max="7689" width="9.59765625" style="12" customWidth="1"/>
    <col min="7690" max="7690" width="7.09765625" style="12" customWidth="1"/>
    <col min="7691" max="7691" width="8.59765625" style="12" customWidth="1"/>
    <col min="7692" max="7693" width="9.09765625" style="12" customWidth="1"/>
    <col min="7694" max="7694" width="11.5" style="12" customWidth="1"/>
    <col min="7695" max="7930" width="7.09765625" style="12"/>
    <col min="7931" max="7933" width="10.69921875" style="12" customWidth="1"/>
    <col min="7934" max="7934" width="8.796875" style="12" customWidth="1"/>
    <col min="7935" max="7936" width="7.09765625" style="12" customWidth="1"/>
    <col min="7937" max="7939" width="12.59765625" style="12" customWidth="1"/>
    <col min="7940" max="7940" width="11.796875" style="12" customWidth="1"/>
    <col min="7941" max="7941" width="9.59765625" style="12" customWidth="1"/>
    <col min="7942" max="7942" width="9.796875" style="12" customWidth="1"/>
    <col min="7943" max="7945" width="9.59765625" style="12" customWidth="1"/>
    <col min="7946" max="7946" width="7.09765625" style="12" customWidth="1"/>
    <col min="7947" max="7947" width="8.59765625" style="12" customWidth="1"/>
    <col min="7948" max="7949" width="9.09765625" style="12" customWidth="1"/>
    <col min="7950" max="7950" width="11.5" style="12" customWidth="1"/>
    <col min="7951" max="8186" width="7.09765625" style="12"/>
    <col min="8187" max="8189" width="10.69921875" style="12" customWidth="1"/>
    <col min="8190" max="8190" width="8.796875" style="12" customWidth="1"/>
    <col min="8191" max="8192" width="7.09765625" style="12" customWidth="1"/>
    <col min="8193" max="8195" width="12.59765625" style="12" customWidth="1"/>
    <col min="8196" max="8196" width="11.796875" style="12" customWidth="1"/>
    <col min="8197" max="8197" width="9.59765625" style="12" customWidth="1"/>
    <col min="8198" max="8198" width="9.796875" style="12" customWidth="1"/>
    <col min="8199" max="8201" width="9.59765625" style="12" customWidth="1"/>
    <col min="8202" max="8202" width="7.09765625" style="12" customWidth="1"/>
    <col min="8203" max="8203" width="8.59765625" style="12" customWidth="1"/>
    <col min="8204" max="8205" width="9.09765625" style="12" customWidth="1"/>
    <col min="8206" max="8206" width="11.5" style="12" customWidth="1"/>
    <col min="8207" max="8442" width="7.09765625" style="12"/>
    <col min="8443" max="8445" width="10.69921875" style="12" customWidth="1"/>
    <col min="8446" max="8446" width="8.796875" style="12" customWidth="1"/>
    <col min="8447" max="8448" width="7.09765625" style="12" customWidth="1"/>
    <col min="8449" max="8451" width="12.59765625" style="12" customWidth="1"/>
    <col min="8452" max="8452" width="11.796875" style="12" customWidth="1"/>
    <col min="8453" max="8453" width="9.59765625" style="12" customWidth="1"/>
    <col min="8454" max="8454" width="9.796875" style="12" customWidth="1"/>
    <col min="8455" max="8457" width="9.59765625" style="12" customWidth="1"/>
    <col min="8458" max="8458" width="7.09765625" style="12" customWidth="1"/>
    <col min="8459" max="8459" width="8.59765625" style="12" customWidth="1"/>
    <col min="8460" max="8461" width="9.09765625" style="12" customWidth="1"/>
    <col min="8462" max="8462" width="11.5" style="12" customWidth="1"/>
    <col min="8463" max="8698" width="7.09765625" style="12"/>
    <col min="8699" max="8701" width="10.69921875" style="12" customWidth="1"/>
    <col min="8702" max="8702" width="8.796875" style="12" customWidth="1"/>
    <col min="8703" max="8704" width="7.09765625" style="12" customWidth="1"/>
    <col min="8705" max="8707" width="12.59765625" style="12" customWidth="1"/>
    <col min="8708" max="8708" width="11.796875" style="12" customWidth="1"/>
    <col min="8709" max="8709" width="9.59765625" style="12" customWidth="1"/>
    <col min="8710" max="8710" width="9.796875" style="12" customWidth="1"/>
    <col min="8711" max="8713" width="9.59765625" style="12" customWidth="1"/>
    <col min="8714" max="8714" width="7.09765625" style="12" customWidth="1"/>
    <col min="8715" max="8715" width="8.59765625" style="12" customWidth="1"/>
    <col min="8716" max="8717" width="9.09765625" style="12" customWidth="1"/>
    <col min="8718" max="8718" width="11.5" style="12" customWidth="1"/>
    <col min="8719" max="8954" width="7.09765625" style="12"/>
    <col min="8955" max="8957" width="10.69921875" style="12" customWidth="1"/>
    <col min="8958" max="8958" width="8.796875" style="12" customWidth="1"/>
    <col min="8959" max="8960" width="7.09765625" style="12" customWidth="1"/>
    <col min="8961" max="8963" width="12.59765625" style="12" customWidth="1"/>
    <col min="8964" max="8964" width="11.796875" style="12" customWidth="1"/>
    <col min="8965" max="8965" width="9.59765625" style="12" customWidth="1"/>
    <col min="8966" max="8966" width="9.796875" style="12" customWidth="1"/>
    <col min="8967" max="8969" width="9.59765625" style="12" customWidth="1"/>
    <col min="8970" max="8970" width="7.09765625" style="12" customWidth="1"/>
    <col min="8971" max="8971" width="8.59765625" style="12" customWidth="1"/>
    <col min="8972" max="8973" width="9.09765625" style="12" customWidth="1"/>
    <col min="8974" max="8974" width="11.5" style="12" customWidth="1"/>
    <col min="8975" max="9210" width="7.09765625" style="12"/>
    <col min="9211" max="9213" width="10.69921875" style="12" customWidth="1"/>
    <col min="9214" max="9214" width="8.796875" style="12" customWidth="1"/>
    <col min="9215" max="9216" width="7.09765625" style="12" customWidth="1"/>
    <col min="9217" max="9219" width="12.59765625" style="12" customWidth="1"/>
    <col min="9220" max="9220" width="11.796875" style="12" customWidth="1"/>
    <col min="9221" max="9221" width="9.59765625" style="12" customWidth="1"/>
    <col min="9222" max="9222" width="9.796875" style="12" customWidth="1"/>
    <col min="9223" max="9225" width="9.59765625" style="12" customWidth="1"/>
    <col min="9226" max="9226" width="7.09765625" style="12" customWidth="1"/>
    <col min="9227" max="9227" width="8.59765625" style="12" customWidth="1"/>
    <col min="9228" max="9229" width="9.09765625" style="12" customWidth="1"/>
    <col min="9230" max="9230" width="11.5" style="12" customWidth="1"/>
    <col min="9231" max="9466" width="7.09765625" style="12"/>
    <col min="9467" max="9469" width="10.69921875" style="12" customWidth="1"/>
    <col min="9470" max="9470" width="8.796875" style="12" customWidth="1"/>
    <col min="9471" max="9472" width="7.09765625" style="12" customWidth="1"/>
    <col min="9473" max="9475" width="12.59765625" style="12" customWidth="1"/>
    <col min="9476" max="9476" width="11.796875" style="12" customWidth="1"/>
    <col min="9477" max="9477" width="9.59765625" style="12" customWidth="1"/>
    <col min="9478" max="9478" width="9.796875" style="12" customWidth="1"/>
    <col min="9479" max="9481" width="9.59765625" style="12" customWidth="1"/>
    <col min="9482" max="9482" width="7.09765625" style="12" customWidth="1"/>
    <col min="9483" max="9483" width="8.59765625" style="12" customWidth="1"/>
    <col min="9484" max="9485" width="9.09765625" style="12" customWidth="1"/>
    <col min="9486" max="9486" width="11.5" style="12" customWidth="1"/>
    <col min="9487" max="9722" width="7.09765625" style="12"/>
    <col min="9723" max="9725" width="10.69921875" style="12" customWidth="1"/>
    <col min="9726" max="9726" width="8.796875" style="12" customWidth="1"/>
    <col min="9727" max="9728" width="7.09765625" style="12" customWidth="1"/>
    <col min="9729" max="9731" width="12.59765625" style="12" customWidth="1"/>
    <col min="9732" max="9732" width="11.796875" style="12" customWidth="1"/>
    <col min="9733" max="9733" width="9.59765625" style="12" customWidth="1"/>
    <col min="9734" max="9734" width="9.796875" style="12" customWidth="1"/>
    <col min="9735" max="9737" width="9.59765625" style="12" customWidth="1"/>
    <col min="9738" max="9738" width="7.09765625" style="12" customWidth="1"/>
    <col min="9739" max="9739" width="8.59765625" style="12" customWidth="1"/>
    <col min="9740" max="9741" width="9.09765625" style="12" customWidth="1"/>
    <col min="9742" max="9742" width="11.5" style="12" customWidth="1"/>
    <col min="9743" max="9978" width="7.09765625" style="12"/>
    <col min="9979" max="9981" width="10.69921875" style="12" customWidth="1"/>
    <col min="9982" max="9982" width="8.796875" style="12" customWidth="1"/>
    <col min="9983" max="9984" width="7.09765625" style="12" customWidth="1"/>
    <col min="9985" max="9987" width="12.59765625" style="12" customWidth="1"/>
    <col min="9988" max="9988" width="11.796875" style="12" customWidth="1"/>
    <col min="9989" max="9989" width="9.59765625" style="12" customWidth="1"/>
    <col min="9990" max="9990" width="9.796875" style="12" customWidth="1"/>
    <col min="9991" max="9993" width="9.59765625" style="12" customWidth="1"/>
    <col min="9994" max="9994" width="7.09765625" style="12" customWidth="1"/>
    <col min="9995" max="9995" width="8.59765625" style="12" customWidth="1"/>
    <col min="9996" max="9997" width="9.09765625" style="12" customWidth="1"/>
    <col min="9998" max="9998" width="11.5" style="12" customWidth="1"/>
    <col min="9999" max="10234" width="7.09765625" style="12"/>
    <col min="10235" max="10237" width="10.69921875" style="12" customWidth="1"/>
    <col min="10238" max="10238" width="8.796875" style="12" customWidth="1"/>
    <col min="10239" max="10240" width="7.09765625" style="12" customWidth="1"/>
    <col min="10241" max="10243" width="12.59765625" style="12" customWidth="1"/>
    <col min="10244" max="10244" width="11.796875" style="12" customWidth="1"/>
    <col min="10245" max="10245" width="9.59765625" style="12" customWidth="1"/>
    <col min="10246" max="10246" width="9.796875" style="12" customWidth="1"/>
    <col min="10247" max="10249" width="9.59765625" style="12" customWidth="1"/>
    <col min="10250" max="10250" width="7.09765625" style="12" customWidth="1"/>
    <col min="10251" max="10251" width="8.59765625" style="12" customWidth="1"/>
    <col min="10252" max="10253" width="9.09765625" style="12" customWidth="1"/>
    <col min="10254" max="10254" width="11.5" style="12" customWidth="1"/>
    <col min="10255" max="10490" width="7.09765625" style="12"/>
    <col min="10491" max="10493" width="10.69921875" style="12" customWidth="1"/>
    <col min="10494" max="10494" width="8.796875" style="12" customWidth="1"/>
    <col min="10495" max="10496" width="7.09765625" style="12" customWidth="1"/>
    <col min="10497" max="10499" width="12.59765625" style="12" customWidth="1"/>
    <col min="10500" max="10500" width="11.796875" style="12" customWidth="1"/>
    <col min="10501" max="10501" width="9.59765625" style="12" customWidth="1"/>
    <col min="10502" max="10502" width="9.796875" style="12" customWidth="1"/>
    <col min="10503" max="10505" width="9.59765625" style="12" customWidth="1"/>
    <col min="10506" max="10506" width="7.09765625" style="12" customWidth="1"/>
    <col min="10507" max="10507" width="8.59765625" style="12" customWidth="1"/>
    <col min="10508" max="10509" width="9.09765625" style="12" customWidth="1"/>
    <col min="10510" max="10510" width="11.5" style="12" customWidth="1"/>
    <col min="10511" max="10746" width="7.09765625" style="12"/>
    <col min="10747" max="10749" width="10.69921875" style="12" customWidth="1"/>
    <col min="10750" max="10750" width="8.796875" style="12" customWidth="1"/>
    <col min="10751" max="10752" width="7.09765625" style="12" customWidth="1"/>
    <col min="10753" max="10755" width="12.59765625" style="12" customWidth="1"/>
    <col min="10756" max="10756" width="11.796875" style="12" customWidth="1"/>
    <col min="10757" max="10757" width="9.59765625" style="12" customWidth="1"/>
    <col min="10758" max="10758" width="9.796875" style="12" customWidth="1"/>
    <col min="10759" max="10761" width="9.59765625" style="12" customWidth="1"/>
    <col min="10762" max="10762" width="7.09765625" style="12" customWidth="1"/>
    <col min="10763" max="10763" width="8.59765625" style="12" customWidth="1"/>
    <col min="10764" max="10765" width="9.09765625" style="12" customWidth="1"/>
    <col min="10766" max="10766" width="11.5" style="12" customWidth="1"/>
    <col min="10767" max="11002" width="7.09765625" style="12"/>
    <col min="11003" max="11005" width="10.69921875" style="12" customWidth="1"/>
    <col min="11006" max="11006" width="8.796875" style="12" customWidth="1"/>
    <col min="11007" max="11008" width="7.09765625" style="12" customWidth="1"/>
    <col min="11009" max="11011" width="12.59765625" style="12" customWidth="1"/>
    <col min="11012" max="11012" width="11.796875" style="12" customWidth="1"/>
    <col min="11013" max="11013" width="9.59765625" style="12" customWidth="1"/>
    <col min="11014" max="11014" width="9.796875" style="12" customWidth="1"/>
    <col min="11015" max="11017" width="9.59765625" style="12" customWidth="1"/>
    <col min="11018" max="11018" width="7.09765625" style="12" customWidth="1"/>
    <col min="11019" max="11019" width="8.59765625" style="12" customWidth="1"/>
    <col min="11020" max="11021" width="9.09765625" style="12" customWidth="1"/>
    <col min="11022" max="11022" width="11.5" style="12" customWidth="1"/>
    <col min="11023" max="11258" width="7.09765625" style="12"/>
    <col min="11259" max="11261" width="10.69921875" style="12" customWidth="1"/>
    <col min="11262" max="11262" width="8.796875" style="12" customWidth="1"/>
    <col min="11263" max="11264" width="7.09765625" style="12" customWidth="1"/>
    <col min="11265" max="11267" width="12.59765625" style="12" customWidth="1"/>
    <col min="11268" max="11268" width="11.796875" style="12" customWidth="1"/>
    <col min="11269" max="11269" width="9.59765625" style="12" customWidth="1"/>
    <col min="11270" max="11270" width="9.796875" style="12" customWidth="1"/>
    <col min="11271" max="11273" width="9.59765625" style="12" customWidth="1"/>
    <col min="11274" max="11274" width="7.09765625" style="12" customWidth="1"/>
    <col min="11275" max="11275" width="8.59765625" style="12" customWidth="1"/>
    <col min="11276" max="11277" width="9.09765625" style="12" customWidth="1"/>
    <col min="11278" max="11278" width="11.5" style="12" customWidth="1"/>
    <col min="11279" max="11514" width="7.09765625" style="12"/>
    <col min="11515" max="11517" width="10.69921875" style="12" customWidth="1"/>
    <col min="11518" max="11518" width="8.796875" style="12" customWidth="1"/>
    <col min="11519" max="11520" width="7.09765625" style="12" customWidth="1"/>
    <col min="11521" max="11523" width="12.59765625" style="12" customWidth="1"/>
    <col min="11524" max="11524" width="11.796875" style="12" customWidth="1"/>
    <col min="11525" max="11525" width="9.59765625" style="12" customWidth="1"/>
    <col min="11526" max="11526" width="9.796875" style="12" customWidth="1"/>
    <col min="11527" max="11529" width="9.59765625" style="12" customWidth="1"/>
    <col min="11530" max="11530" width="7.09765625" style="12" customWidth="1"/>
    <col min="11531" max="11531" width="8.59765625" style="12" customWidth="1"/>
    <col min="11532" max="11533" width="9.09765625" style="12" customWidth="1"/>
    <col min="11534" max="11534" width="11.5" style="12" customWidth="1"/>
    <col min="11535" max="11770" width="7.09765625" style="12"/>
    <col min="11771" max="11773" width="10.69921875" style="12" customWidth="1"/>
    <col min="11774" max="11774" width="8.796875" style="12" customWidth="1"/>
    <col min="11775" max="11776" width="7.09765625" style="12" customWidth="1"/>
    <col min="11777" max="11779" width="12.59765625" style="12" customWidth="1"/>
    <col min="11780" max="11780" width="11.796875" style="12" customWidth="1"/>
    <col min="11781" max="11781" width="9.59765625" style="12" customWidth="1"/>
    <col min="11782" max="11782" width="9.796875" style="12" customWidth="1"/>
    <col min="11783" max="11785" width="9.59765625" style="12" customWidth="1"/>
    <col min="11786" max="11786" width="7.09765625" style="12" customWidth="1"/>
    <col min="11787" max="11787" width="8.59765625" style="12" customWidth="1"/>
    <col min="11788" max="11789" width="9.09765625" style="12" customWidth="1"/>
    <col min="11790" max="11790" width="11.5" style="12" customWidth="1"/>
    <col min="11791" max="12026" width="7.09765625" style="12"/>
    <col min="12027" max="12029" width="10.69921875" style="12" customWidth="1"/>
    <col min="12030" max="12030" width="8.796875" style="12" customWidth="1"/>
    <col min="12031" max="12032" width="7.09765625" style="12" customWidth="1"/>
    <col min="12033" max="12035" width="12.59765625" style="12" customWidth="1"/>
    <col min="12036" max="12036" width="11.796875" style="12" customWidth="1"/>
    <col min="12037" max="12037" width="9.59765625" style="12" customWidth="1"/>
    <col min="12038" max="12038" width="9.796875" style="12" customWidth="1"/>
    <col min="12039" max="12041" width="9.59765625" style="12" customWidth="1"/>
    <col min="12042" max="12042" width="7.09765625" style="12" customWidth="1"/>
    <col min="12043" max="12043" width="8.59765625" style="12" customWidth="1"/>
    <col min="12044" max="12045" width="9.09765625" style="12" customWidth="1"/>
    <col min="12046" max="12046" width="11.5" style="12" customWidth="1"/>
    <col min="12047" max="12282" width="7.09765625" style="12"/>
    <col min="12283" max="12285" width="10.69921875" style="12" customWidth="1"/>
    <col min="12286" max="12286" width="8.796875" style="12" customWidth="1"/>
    <col min="12287" max="12288" width="7.09765625" style="12" customWidth="1"/>
    <col min="12289" max="12291" width="12.59765625" style="12" customWidth="1"/>
    <col min="12292" max="12292" width="11.796875" style="12" customWidth="1"/>
    <col min="12293" max="12293" width="9.59765625" style="12" customWidth="1"/>
    <col min="12294" max="12294" width="9.796875" style="12" customWidth="1"/>
    <col min="12295" max="12297" width="9.59765625" style="12" customWidth="1"/>
    <col min="12298" max="12298" width="7.09765625" style="12" customWidth="1"/>
    <col min="12299" max="12299" width="8.59765625" style="12" customWidth="1"/>
    <col min="12300" max="12301" width="9.09765625" style="12" customWidth="1"/>
    <col min="12302" max="12302" width="11.5" style="12" customWidth="1"/>
    <col min="12303" max="12538" width="7.09765625" style="12"/>
    <col min="12539" max="12541" width="10.69921875" style="12" customWidth="1"/>
    <col min="12542" max="12542" width="8.796875" style="12" customWidth="1"/>
    <col min="12543" max="12544" width="7.09765625" style="12" customWidth="1"/>
    <col min="12545" max="12547" width="12.59765625" style="12" customWidth="1"/>
    <col min="12548" max="12548" width="11.796875" style="12" customWidth="1"/>
    <col min="12549" max="12549" width="9.59765625" style="12" customWidth="1"/>
    <col min="12550" max="12550" width="9.796875" style="12" customWidth="1"/>
    <col min="12551" max="12553" width="9.59765625" style="12" customWidth="1"/>
    <col min="12554" max="12554" width="7.09765625" style="12" customWidth="1"/>
    <col min="12555" max="12555" width="8.59765625" style="12" customWidth="1"/>
    <col min="12556" max="12557" width="9.09765625" style="12" customWidth="1"/>
    <col min="12558" max="12558" width="11.5" style="12" customWidth="1"/>
    <col min="12559" max="12794" width="7.09765625" style="12"/>
    <col min="12795" max="12797" width="10.69921875" style="12" customWidth="1"/>
    <col min="12798" max="12798" width="8.796875" style="12" customWidth="1"/>
    <col min="12799" max="12800" width="7.09765625" style="12" customWidth="1"/>
    <col min="12801" max="12803" width="12.59765625" style="12" customWidth="1"/>
    <col min="12804" max="12804" width="11.796875" style="12" customWidth="1"/>
    <col min="12805" max="12805" width="9.59765625" style="12" customWidth="1"/>
    <col min="12806" max="12806" width="9.796875" style="12" customWidth="1"/>
    <col min="12807" max="12809" width="9.59765625" style="12" customWidth="1"/>
    <col min="12810" max="12810" width="7.09765625" style="12" customWidth="1"/>
    <col min="12811" max="12811" width="8.59765625" style="12" customWidth="1"/>
    <col min="12812" max="12813" width="9.09765625" style="12" customWidth="1"/>
    <col min="12814" max="12814" width="11.5" style="12" customWidth="1"/>
    <col min="12815" max="13050" width="7.09765625" style="12"/>
    <col min="13051" max="13053" width="10.69921875" style="12" customWidth="1"/>
    <col min="13054" max="13054" width="8.796875" style="12" customWidth="1"/>
    <col min="13055" max="13056" width="7.09765625" style="12" customWidth="1"/>
    <col min="13057" max="13059" width="12.59765625" style="12" customWidth="1"/>
    <col min="13060" max="13060" width="11.796875" style="12" customWidth="1"/>
    <col min="13061" max="13061" width="9.59765625" style="12" customWidth="1"/>
    <col min="13062" max="13062" width="9.796875" style="12" customWidth="1"/>
    <col min="13063" max="13065" width="9.59765625" style="12" customWidth="1"/>
    <col min="13066" max="13066" width="7.09765625" style="12" customWidth="1"/>
    <col min="13067" max="13067" width="8.59765625" style="12" customWidth="1"/>
    <col min="13068" max="13069" width="9.09765625" style="12" customWidth="1"/>
    <col min="13070" max="13070" width="11.5" style="12" customWidth="1"/>
    <col min="13071" max="13306" width="7.09765625" style="12"/>
    <col min="13307" max="13309" width="10.69921875" style="12" customWidth="1"/>
    <col min="13310" max="13310" width="8.796875" style="12" customWidth="1"/>
    <col min="13311" max="13312" width="7.09765625" style="12" customWidth="1"/>
    <col min="13313" max="13315" width="12.59765625" style="12" customWidth="1"/>
    <col min="13316" max="13316" width="11.796875" style="12" customWidth="1"/>
    <col min="13317" max="13317" width="9.59765625" style="12" customWidth="1"/>
    <col min="13318" max="13318" width="9.796875" style="12" customWidth="1"/>
    <col min="13319" max="13321" width="9.59765625" style="12" customWidth="1"/>
    <col min="13322" max="13322" width="7.09765625" style="12" customWidth="1"/>
    <col min="13323" max="13323" width="8.59765625" style="12" customWidth="1"/>
    <col min="13324" max="13325" width="9.09765625" style="12" customWidth="1"/>
    <col min="13326" max="13326" width="11.5" style="12" customWidth="1"/>
    <col min="13327" max="13562" width="7.09765625" style="12"/>
    <col min="13563" max="13565" width="10.69921875" style="12" customWidth="1"/>
    <col min="13566" max="13566" width="8.796875" style="12" customWidth="1"/>
    <col min="13567" max="13568" width="7.09765625" style="12" customWidth="1"/>
    <col min="13569" max="13571" width="12.59765625" style="12" customWidth="1"/>
    <col min="13572" max="13572" width="11.796875" style="12" customWidth="1"/>
    <col min="13573" max="13573" width="9.59765625" style="12" customWidth="1"/>
    <col min="13574" max="13574" width="9.796875" style="12" customWidth="1"/>
    <col min="13575" max="13577" width="9.59765625" style="12" customWidth="1"/>
    <col min="13578" max="13578" width="7.09765625" style="12" customWidth="1"/>
    <col min="13579" max="13579" width="8.59765625" style="12" customWidth="1"/>
    <col min="13580" max="13581" width="9.09765625" style="12" customWidth="1"/>
    <col min="13582" max="13582" width="11.5" style="12" customWidth="1"/>
    <col min="13583" max="13818" width="7.09765625" style="12"/>
    <col min="13819" max="13821" width="10.69921875" style="12" customWidth="1"/>
    <col min="13822" max="13822" width="8.796875" style="12" customWidth="1"/>
    <col min="13823" max="13824" width="7.09765625" style="12" customWidth="1"/>
    <col min="13825" max="13827" width="12.59765625" style="12" customWidth="1"/>
    <col min="13828" max="13828" width="11.796875" style="12" customWidth="1"/>
    <col min="13829" max="13829" width="9.59765625" style="12" customWidth="1"/>
    <col min="13830" max="13830" width="9.796875" style="12" customWidth="1"/>
    <col min="13831" max="13833" width="9.59765625" style="12" customWidth="1"/>
    <col min="13834" max="13834" width="7.09765625" style="12" customWidth="1"/>
    <col min="13835" max="13835" width="8.59765625" style="12" customWidth="1"/>
    <col min="13836" max="13837" width="9.09765625" style="12" customWidth="1"/>
    <col min="13838" max="13838" width="11.5" style="12" customWidth="1"/>
    <col min="13839" max="14074" width="7.09765625" style="12"/>
    <col min="14075" max="14077" width="10.69921875" style="12" customWidth="1"/>
    <col min="14078" max="14078" width="8.796875" style="12" customWidth="1"/>
    <col min="14079" max="14080" width="7.09765625" style="12" customWidth="1"/>
    <col min="14081" max="14083" width="12.59765625" style="12" customWidth="1"/>
    <col min="14084" max="14084" width="11.796875" style="12" customWidth="1"/>
    <col min="14085" max="14085" width="9.59765625" style="12" customWidth="1"/>
    <col min="14086" max="14086" width="9.796875" style="12" customWidth="1"/>
    <col min="14087" max="14089" width="9.59765625" style="12" customWidth="1"/>
    <col min="14090" max="14090" width="7.09765625" style="12" customWidth="1"/>
    <col min="14091" max="14091" width="8.59765625" style="12" customWidth="1"/>
    <col min="14092" max="14093" width="9.09765625" style="12" customWidth="1"/>
    <col min="14094" max="14094" width="11.5" style="12" customWidth="1"/>
    <col min="14095" max="14330" width="7.09765625" style="12"/>
    <col min="14331" max="14333" width="10.69921875" style="12" customWidth="1"/>
    <col min="14334" max="14334" width="8.796875" style="12" customWidth="1"/>
    <col min="14335" max="14336" width="7.09765625" style="12" customWidth="1"/>
    <col min="14337" max="14339" width="12.59765625" style="12" customWidth="1"/>
    <col min="14340" max="14340" width="11.796875" style="12" customWidth="1"/>
    <col min="14341" max="14341" width="9.59765625" style="12" customWidth="1"/>
    <col min="14342" max="14342" width="9.796875" style="12" customWidth="1"/>
    <col min="14343" max="14345" width="9.59765625" style="12" customWidth="1"/>
    <col min="14346" max="14346" width="7.09765625" style="12" customWidth="1"/>
    <col min="14347" max="14347" width="8.59765625" style="12" customWidth="1"/>
    <col min="14348" max="14349" width="9.09765625" style="12" customWidth="1"/>
    <col min="14350" max="14350" width="11.5" style="12" customWidth="1"/>
    <col min="14351" max="14586" width="7.09765625" style="12"/>
    <col min="14587" max="14589" width="10.69921875" style="12" customWidth="1"/>
    <col min="14590" max="14590" width="8.796875" style="12" customWidth="1"/>
    <col min="14591" max="14592" width="7.09765625" style="12" customWidth="1"/>
    <col min="14593" max="14595" width="12.59765625" style="12" customWidth="1"/>
    <col min="14596" max="14596" width="11.796875" style="12" customWidth="1"/>
    <col min="14597" max="14597" width="9.59765625" style="12" customWidth="1"/>
    <col min="14598" max="14598" width="9.796875" style="12" customWidth="1"/>
    <col min="14599" max="14601" width="9.59765625" style="12" customWidth="1"/>
    <col min="14602" max="14602" width="7.09765625" style="12" customWidth="1"/>
    <col min="14603" max="14603" width="8.59765625" style="12" customWidth="1"/>
    <col min="14604" max="14605" width="9.09765625" style="12" customWidth="1"/>
    <col min="14606" max="14606" width="11.5" style="12" customWidth="1"/>
    <col min="14607" max="14842" width="7.09765625" style="12"/>
    <col min="14843" max="14845" width="10.69921875" style="12" customWidth="1"/>
    <col min="14846" max="14846" width="8.796875" style="12" customWidth="1"/>
    <col min="14847" max="14848" width="7.09765625" style="12" customWidth="1"/>
    <col min="14849" max="14851" width="12.59765625" style="12" customWidth="1"/>
    <col min="14852" max="14852" width="11.796875" style="12" customWidth="1"/>
    <col min="14853" max="14853" width="9.59765625" style="12" customWidth="1"/>
    <col min="14854" max="14854" width="9.796875" style="12" customWidth="1"/>
    <col min="14855" max="14857" width="9.59765625" style="12" customWidth="1"/>
    <col min="14858" max="14858" width="7.09765625" style="12" customWidth="1"/>
    <col min="14859" max="14859" width="8.59765625" style="12" customWidth="1"/>
    <col min="14860" max="14861" width="9.09765625" style="12" customWidth="1"/>
    <col min="14862" max="14862" width="11.5" style="12" customWidth="1"/>
    <col min="14863" max="15098" width="7.09765625" style="12"/>
    <col min="15099" max="15101" width="10.69921875" style="12" customWidth="1"/>
    <col min="15102" max="15102" width="8.796875" style="12" customWidth="1"/>
    <col min="15103" max="15104" width="7.09765625" style="12" customWidth="1"/>
    <col min="15105" max="15107" width="12.59765625" style="12" customWidth="1"/>
    <col min="15108" max="15108" width="11.796875" style="12" customWidth="1"/>
    <col min="15109" max="15109" width="9.59765625" style="12" customWidth="1"/>
    <col min="15110" max="15110" width="9.796875" style="12" customWidth="1"/>
    <col min="15111" max="15113" width="9.59765625" style="12" customWidth="1"/>
    <col min="15114" max="15114" width="7.09765625" style="12" customWidth="1"/>
    <col min="15115" max="15115" width="8.59765625" style="12" customWidth="1"/>
    <col min="15116" max="15117" width="9.09765625" style="12" customWidth="1"/>
    <col min="15118" max="15118" width="11.5" style="12" customWidth="1"/>
    <col min="15119" max="15354" width="7.09765625" style="12"/>
    <col min="15355" max="15357" width="10.69921875" style="12" customWidth="1"/>
    <col min="15358" max="15358" width="8.796875" style="12" customWidth="1"/>
    <col min="15359" max="15360" width="7.09765625" style="12" customWidth="1"/>
    <col min="15361" max="15363" width="12.59765625" style="12" customWidth="1"/>
    <col min="15364" max="15364" width="11.796875" style="12" customWidth="1"/>
    <col min="15365" max="15365" width="9.59765625" style="12" customWidth="1"/>
    <col min="15366" max="15366" width="9.796875" style="12" customWidth="1"/>
    <col min="15367" max="15369" width="9.59765625" style="12" customWidth="1"/>
    <col min="15370" max="15370" width="7.09765625" style="12" customWidth="1"/>
    <col min="15371" max="15371" width="8.59765625" style="12" customWidth="1"/>
    <col min="15372" max="15373" width="9.09765625" style="12" customWidth="1"/>
    <col min="15374" max="15374" width="11.5" style="12" customWidth="1"/>
    <col min="15375" max="15610" width="7.09765625" style="12"/>
    <col min="15611" max="15613" width="10.69921875" style="12" customWidth="1"/>
    <col min="15614" max="15614" width="8.796875" style="12" customWidth="1"/>
    <col min="15615" max="15616" width="7.09765625" style="12" customWidth="1"/>
    <col min="15617" max="15619" width="12.59765625" style="12" customWidth="1"/>
    <col min="15620" max="15620" width="11.796875" style="12" customWidth="1"/>
    <col min="15621" max="15621" width="9.59765625" style="12" customWidth="1"/>
    <col min="15622" max="15622" width="9.796875" style="12" customWidth="1"/>
    <col min="15623" max="15625" width="9.59765625" style="12" customWidth="1"/>
    <col min="15626" max="15626" width="7.09765625" style="12" customWidth="1"/>
    <col min="15627" max="15627" width="8.59765625" style="12" customWidth="1"/>
    <col min="15628" max="15629" width="9.09765625" style="12" customWidth="1"/>
    <col min="15630" max="15630" width="11.5" style="12" customWidth="1"/>
    <col min="15631" max="15866" width="7.09765625" style="12"/>
    <col min="15867" max="15869" width="10.69921875" style="12" customWidth="1"/>
    <col min="15870" max="15870" width="8.796875" style="12" customWidth="1"/>
    <col min="15871" max="15872" width="7.09765625" style="12" customWidth="1"/>
    <col min="15873" max="15875" width="12.59765625" style="12" customWidth="1"/>
    <col min="15876" max="15876" width="11.796875" style="12" customWidth="1"/>
    <col min="15877" max="15877" width="9.59765625" style="12" customWidth="1"/>
    <col min="15878" max="15878" width="9.796875" style="12" customWidth="1"/>
    <col min="15879" max="15881" width="9.59765625" style="12" customWidth="1"/>
    <col min="15882" max="15882" width="7.09765625" style="12" customWidth="1"/>
    <col min="15883" max="15883" width="8.59765625" style="12" customWidth="1"/>
    <col min="15884" max="15885" width="9.09765625" style="12" customWidth="1"/>
    <col min="15886" max="15886" width="11.5" style="12" customWidth="1"/>
    <col min="15887" max="16122" width="7.09765625" style="12"/>
    <col min="16123" max="16125" width="10.69921875" style="12" customWidth="1"/>
    <col min="16126" max="16126" width="8.796875" style="12" customWidth="1"/>
    <col min="16127" max="16128" width="7.09765625" style="12" customWidth="1"/>
    <col min="16129" max="16131" width="12.59765625" style="12" customWidth="1"/>
    <col min="16132" max="16132" width="11.796875" style="12" customWidth="1"/>
    <col min="16133" max="16133" width="9.59765625" style="12" customWidth="1"/>
    <col min="16134" max="16134" width="9.796875" style="12" customWidth="1"/>
    <col min="16135" max="16137" width="9.59765625" style="12" customWidth="1"/>
    <col min="16138" max="16138" width="7.09765625" style="12" customWidth="1"/>
    <col min="16139" max="16139" width="8.59765625" style="12" customWidth="1"/>
    <col min="16140" max="16141" width="9.09765625" style="12" customWidth="1"/>
    <col min="16142" max="16142" width="11.5" style="12" customWidth="1"/>
    <col min="16143" max="16384" width="7.09765625" style="12"/>
  </cols>
  <sheetData>
    <row r="1" spans="1:20">
      <c r="A1" s="15" t="s">
        <v>187</v>
      </c>
      <c r="O1" s="17"/>
    </row>
    <row r="2" spans="1:20">
      <c r="A2" s="15" t="s">
        <v>208</v>
      </c>
    </row>
    <row r="3" spans="1:20" s="23" customFormat="1" ht="34.200000000000003" customHeight="1">
      <c r="A3" s="18"/>
      <c r="B3" s="35" t="s">
        <v>173</v>
      </c>
      <c r="C3" s="35" t="s">
        <v>174</v>
      </c>
      <c r="D3" s="35" t="s">
        <v>190</v>
      </c>
      <c r="E3" s="19" t="s">
        <v>175</v>
      </c>
      <c r="F3" s="19" t="s">
        <v>176</v>
      </c>
      <c r="G3" s="19" t="s">
        <v>177</v>
      </c>
      <c r="H3" s="20" t="s">
        <v>191</v>
      </c>
      <c r="I3" s="20" t="s">
        <v>192</v>
      </c>
      <c r="J3" s="20" t="s">
        <v>193</v>
      </c>
      <c r="K3" s="20" t="s">
        <v>199</v>
      </c>
      <c r="L3" s="20" t="s">
        <v>194</v>
      </c>
      <c r="M3" s="20" t="s">
        <v>195</v>
      </c>
      <c r="N3" s="21" t="s">
        <v>178</v>
      </c>
      <c r="O3" s="21" t="s">
        <v>179</v>
      </c>
      <c r="P3" s="21" t="s">
        <v>180</v>
      </c>
      <c r="Q3" s="22" t="s">
        <v>181</v>
      </c>
      <c r="R3" s="21" t="s">
        <v>182</v>
      </c>
      <c r="S3" s="22" t="s">
        <v>183</v>
      </c>
      <c r="T3" s="21" t="s">
        <v>184</v>
      </c>
    </row>
    <row r="4" spans="1:20" ht="12">
      <c r="A4" s="24">
        <v>36734</v>
      </c>
      <c r="B4" s="36">
        <v>3</v>
      </c>
      <c r="C4" s="36">
        <v>16</v>
      </c>
      <c r="D4" s="36">
        <v>3</v>
      </c>
      <c r="E4" s="12">
        <v>12</v>
      </c>
      <c r="F4" s="12">
        <v>2</v>
      </c>
      <c r="G4" s="12">
        <v>21</v>
      </c>
      <c r="H4" s="16">
        <f>(E4/(3*0.25*0.25*3.14159265*16))</f>
        <v>1.273239546190051</v>
      </c>
      <c r="I4" s="16">
        <f t="shared" ref="I4:J4" si="0">(F4/(3*0.25*0.25*3.14159265*16))</f>
        <v>0.21220659103167516</v>
      </c>
      <c r="J4" s="16">
        <f t="shared" si="0"/>
        <v>2.228169205832589</v>
      </c>
      <c r="K4" s="16">
        <f>AVERAGE(H4:J4)</f>
        <v>1.237871781018105</v>
      </c>
      <c r="L4" s="16">
        <f>STDEV(H4:J4)</f>
        <v>1.0084465653561807</v>
      </c>
      <c r="M4" s="16">
        <f>MEDIAN(H4:J4)</f>
        <v>1.273239546190051</v>
      </c>
      <c r="N4" s="10">
        <f t="shared" ref="N4:P7" si="1">(E4/(3*0.25*0.25*3.14159265*16))*50000</f>
        <v>63661.977309502552</v>
      </c>
      <c r="O4" s="10">
        <f t="shared" si="1"/>
        <v>10610.329551583758</v>
      </c>
      <c r="P4" s="10">
        <f t="shared" si="1"/>
        <v>111408.46029162945</v>
      </c>
      <c r="Q4" s="9">
        <f>AVERAGE(N4:P4)</f>
        <v>61893.589050905255</v>
      </c>
      <c r="R4" s="10">
        <f>STDEV(N4:P4)</f>
        <v>50422.32826780904</v>
      </c>
      <c r="S4" s="9">
        <f>CONFIDENCE(0.05,R4,3)</f>
        <v>57057.187346758386</v>
      </c>
      <c r="T4" s="10">
        <f>R4/SQRT(3)</f>
        <v>29111.344798587226</v>
      </c>
    </row>
    <row r="5" spans="1:20" ht="12">
      <c r="A5" s="24">
        <v>36816</v>
      </c>
      <c r="B5" s="36">
        <v>3</v>
      </c>
      <c r="C5" s="36">
        <v>16</v>
      </c>
      <c r="D5" s="36">
        <v>3</v>
      </c>
      <c r="E5" s="12">
        <v>230</v>
      </c>
      <c r="F5" s="12">
        <v>135</v>
      </c>
      <c r="G5" s="12">
        <v>91</v>
      </c>
      <c r="H5" s="16">
        <f>(E5/(3*0.25*0.25*3.14159265*16))</f>
        <v>24.403757968642644</v>
      </c>
      <c r="I5" s="16">
        <f t="shared" ref="I5" si="2">(F5/(3*0.25*0.25*3.14159265*16))</f>
        <v>14.323944894638073</v>
      </c>
      <c r="J5" s="16">
        <f t="shared" ref="J5" si="3">(G5/(3*0.25*0.25*3.14159265*16))</f>
        <v>9.6553998919412205</v>
      </c>
      <c r="K5" s="16">
        <f t="shared" ref="K5:K6" si="4">AVERAGE(H5:J5)</f>
        <v>16.127700918407314</v>
      </c>
      <c r="L5" s="16">
        <f>STDEV(H5:J5)</f>
        <v>7.5378158862241946</v>
      </c>
      <c r="M5" s="16">
        <f>MEDIAN(H5:J5)</f>
        <v>14.323944894638073</v>
      </c>
      <c r="N5" s="10">
        <f t="shared" si="1"/>
        <v>1220187.8984321321</v>
      </c>
      <c r="O5" s="10">
        <f t="shared" si="1"/>
        <v>716197.24473190366</v>
      </c>
      <c r="P5" s="10">
        <f t="shared" si="1"/>
        <v>482769.99459706101</v>
      </c>
      <c r="Q5" s="9">
        <f>AVERAGE(N5:P5)</f>
        <v>806385.04592036561</v>
      </c>
      <c r="R5" s="10">
        <f>STDEV(N5:P5)</f>
        <v>376890.79431120952</v>
      </c>
      <c r="S5" s="9">
        <f>CONFIDENCE(0.05,R5,3)</f>
        <v>426484.2461472014</v>
      </c>
      <c r="T5" s="10">
        <f>R5/SQRT(3)</f>
        <v>217598.00155066871</v>
      </c>
    </row>
    <row r="6" spans="1:20" ht="12">
      <c r="A6" s="24">
        <v>36837</v>
      </c>
      <c r="B6" s="36">
        <v>4</v>
      </c>
      <c r="C6" s="36">
        <v>16</v>
      </c>
      <c r="D6" s="36">
        <v>2</v>
      </c>
      <c r="E6" s="12">
        <v>77</v>
      </c>
      <c r="F6" s="12">
        <v>261</v>
      </c>
      <c r="H6" s="16">
        <f>(E6/(4*0.25*0.25*3.14159265*16))</f>
        <v>6.1274653160396202</v>
      </c>
      <c r="I6" s="16">
        <f>(F6/(4*0.25*0.25*3.14159265*16))</f>
        <v>20.769720097225207</v>
      </c>
      <c r="K6" s="16">
        <f t="shared" si="4"/>
        <v>13.448592706632414</v>
      </c>
      <c r="L6" s="16">
        <f>STDEV(H6:I6)</f>
        <v>10.353637647637472</v>
      </c>
      <c r="M6" s="16">
        <f>MEDIAN(H6:I6)</f>
        <v>13.448592706632414</v>
      </c>
      <c r="N6" s="10">
        <f>(E6/(4*0.25*0.25*3.14159265*16))*50000</f>
        <v>306373.26580198103</v>
      </c>
      <c r="O6" s="10">
        <f>(F6/(4*0.25*0.25*3.14159265*16))*50000</f>
        <v>1038486.0048612603</v>
      </c>
      <c r="Q6" s="9">
        <f>AVERAGE(N6:P6)</f>
        <v>672429.6353316207</v>
      </c>
      <c r="R6" s="10">
        <f>STDEV(N6:P6)</f>
        <v>517681.88238187367</v>
      </c>
      <c r="S6" s="9">
        <f>CONFIDENCE(0.05,R6,2)</f>
        <v>717457.30058957858</v>
      </c>
      <c r="T6" s="10">
        <f>R6/SQRT(2)</f>
        <v>366056.36952963955</v>
      </c>
    </row>
    <row r="7" spans="1:20" ht="12">
      <c r="A7" s="24">
        <v>36875</v>
      </c>
      <c r="B7" s="34">
        <v>3</v>
      </c>
      <c r="C7" s="34">
        <v>16</v>
      </c>
      <c r="D7" s="34">
        <v>1</v>
      </c>
      <c r="E7" s="12">
        <v>411</v>
      </c>
      <c r="H7" s="16">
        <f>(E7/(3*0.25*0.25*3.14159265*16))</f>
        <v>43.608454457009245</v>
      </c>
      <c r="N7" s="10">
        <f t="shared" si="1"/>
        <v>2180422.7228504624</v>
      </c>
      <c r="Q7" s="9">
        <f>N7</f>
        <v>2180422.7228504624</v>
      </c>
      <c r="S7" s="9"/>
    </row>
    <row r="8" spans="1:20" ht="12">
      <c r="A8" s="11">
        <v>36907</v>
      </c>
      <c r="B8" s="37">
        <v>2</v>
      </c>
      <c r="C8" s="37">
        <v>15</v>
      </c>
      <c r="D8" s="37">
        <v>3</v>
      </c>
      <c r="E8" s="12">
        <v>340</v>
      </c>
      <c r="F8" s="12">
        <v>343</v>
      </c>
      <c r="G8" s="12">
        <v>174</v>
      </c>
      <c r="H8" s="16">
        <f>(E8/(2*0.25*0.25*3.14159265*15))</f>
        <v>57.720192760615646</v>
      </c>
      <c r="I8" s="16">
        <f t="shared" ref="I8:J8" si="5">(F8/(2*0.25*0.25*3.14159265*15))</f>
        <v>58.229488579091665</v>
      </c>
      <c r="J8" s="16">
        <f t="shared" si="5"/>
        <v>29.539157471609183</v>
      </c>
      <c r="K8" s="16">
        <f t="shared" ref="K8:K59" si="6">AVERAGE(H8:J8)</f>
        <v>48.496279603772166</v>
      </c>
      <c r="L8" s="16">
        <f>STDEV(H8:J8)</f>
        <v>16.419324139805109</v>
      </c>
      <c r="M8" s="16">
        <f>MEDIAN(H8:J8)</f>
        <v>57.720192760615646</v>
      </c>
      <c r="N8" s="10">
        <f>(E8/(2*0.25*0.25*3.14159265*15))*50000</f>
        <v>2886009.6380307823</v>
      </c>
      <c r="O8" s="10">
        <f>(F8/(2*0.25*0.25*3.14159265*15))*50000</f>
        <v>2911474.4289545831</v>
      </c>
      <c r="P8" s="10">
        <f>(G8/(2*0.25*0.25*3.14159265*15))*50000</f>
        <v>1476957.8735804593</v>
      </c>
      <c r="Q8" s="9">
        <f>AVERAGE(N8:P8)</f>
        <v>2424813.9801886082</v>
      </c>
      <c r="R8" s="10">
        <f>STDEV(N8:P8)</f>
        <v>820966.20699025656</v>
      </c>
      <c r="S8" s="9">
        <f>CONFIDENCE(0.05,R8,3)</f>
        <v>928993.64798879973</v>
      </c>
      <c r="T8" s="10">
        <f>R8/SQRT(3)</f>
        <v>473985.06060141069</v>
      </c>
    </row>
    <row r="9" spans="1:20" ht="12">
      <c r="A9" s="11">
        <v>36945</v>
      </c>
      <c r="B9" s="37">
        <v>1</v>
      </c>
      <c r="C9" s="37">
        <v>15</v>
      </c>
      <c r="D9" s="37">
        <v>2</v>
      </c>
      <c r="E9" s="12">
        <v>105</v>
      </c>
      <c r="F9" s="12">
        <v>163</v>
      </c>
      <c r="H9" s="16">
        <f>(E9/(0.25*0.25*3.14159265*15))</f>
        <v>35.650707293321425</v>
      </c>
      <c r="I9" s="16">
        <f>(F9/(0.25*0.25*3.14159265*15))</f>
        <v>55.34347894106088</v>
      </c>
      <c r="K9" s="16">
        <f t="shared" si="6"/>
        <v>45.497093117191156</v>
      </c>
      <c r="L9" s="16">
        <f>STDEV(H9:I9)</f>
        <v>13.924892372474721</v>
      </c>
      <c r="M9" s="16">
        <f>MEDIAN(H9:I9)</f>
        <v>45.497093117191156</v>
      </c>
      <c r="N9" s="10">
        <f t="shared" ref="N9:P70" si="7">(E9/(0.25*0.25*3.14159265*15))*50000</f>
        <v>1782535.3646660713</v>
      </c>
      <c r="O9" s="10">
        <f t="shared" si="7"/>
        <v>2767173.9470530441</v>
      </c>
      <c r="Q9" s="9">
        <f t="shared" ref="Q9:Q72" si="8">AVERAGE(N9:P9)</f>
        <v>2274854.6558595579</v>
      </c>
      <c r="R9" s="10">
        <f t="shared" ref="R9:R72" si="9">STDEV(N9:P9)</f>
        <v>696244.61862373608</v>
      </c>
      <c r="S9" s="9">
        <f>CONFIDENCE(0.05,R9,2)</f>
        <v>964928.07963351835</v>
      </c>
      <c r="T9" s="10">
        <f>R9/SQRT(2)</f>
        <v>492319.29119348532</v>
      </c>
    </row>
    <row r="10" spans="1:20" ht="12">
      <c r="A10" s="11">
        <v>36974</v>
      </c>
      <c r="B10" s="37">
        <v>1</v>
      </c>
      <c r="C10" s="37">
        <v>15</v>
      </c>
      <c r="D10" s="37">
        <v>3</v>
      </c>
      <c r="E10" s="12">
        <v>174</v>
      </c>
      <c r="F10" s="12">
        <v>211</v>
      </c>
      <c r="G10" s="12">
        <v>180</v>
      </c>
      <c r="H10" s="16">
        <f t="shared" ref="H10:J10" si="10">(E10/(0.25*0.25*3.14159265*15))</f>
        <v>59.078314943218366</v>
      </c>
      <c r="I10" s="16">
        <f t="shared" si="10"/>
        <v>71.640945132293538</v>
      </c>
      <c r="J10" s="16">
        <f t="shared" si="10"/>
        <v>61.11549821712245</v>
      </c>
      <c r="K10" s="16">
        <f t="shared" si="6"/>
        <v>63.944919430878116</v>
      </c>
      <c r="L10" s="16">
        <f t="shared" ref="L10:L18" si="11">STDEV(H10:J10)</f>
        <v>6.7423391801735741</v>
      </c>
      <c r="M10" s="16">
        <f t="shared" ref="M10:M18" si="12">MEDIAN(H10:J10)</f>
        <v>61.11549821712245</v>
      </c>
      <c r="N10" s="10">
        <f t="shared" si="7"/>
        <v>2953915.7471609185</v>
      </c>
      <c r="O10" s="10">
        <f t="shared" si="7"/>
        <v>3582047.2566146771</v>
      </c>
      <c r="P10" s="10">
        <f t="shared" si="7"/>
        <v>3055774.9108561226</v>
      </c>
      <c r="Q10" s="9">
        <f t="shared" si="8"/>
        <v>3197245.9715439063</v>
      </c>
      <c r="R10" s="10">
        <f t="shared" si="9"/>
        <v>337116.95900867874</v>
      </c>
      <c r="S10" s="9">
        <f t="shared" ref="S10:S18" si="13">CONFIDENCE(0.05,R10,3)</f>
        <v>381476.74152936233</v>
      </c>
      <c r="T10" s="10">
        <f>R10/SQRT(3)</f>
        <v>194634.56703204871</v>
      </c>
    </row>
    <row r="11" spans="1:20" ht="12">
      <c r="A11" s="11">
        <v>37002</v>
      </c>
      <c r="B11" s="37">
        <v>1</v>
      </c>
      <c r="C11" s="37">
        <v>15</v>
      </c>
      <c r="D11" s="37">
        <v>3</v>
      </c>
      <c r="E11" s="12">
        <v>476</v>
      </c>
      <c r="F11" s="12">
        <v>477</v>
      </c>
      <c r="G11" s="12">
        <v>312</v>
      </c>
      <c r="H11" s="16">
        <f t="shared" ref="H11:H74" si="14">(E11/(0.25*0.25*3.14159265*15))</f>
        <v>161.6165397297238</v>
      </c>
      <c r="I11" s="16">
        <f t="shared" ref="I11:I74" si="15">(F11/(0.25*0.25*3.14159265*15))</f>
        <v>161.95607027537449</v>
      </c>
      <c r="J11" s="16">
        <f t="shared" ref="J11:J74" si="16">(G11/(0.25*0.25*3.14159265*15))</f>
        <v>105.93353024301224</v>
      </c>
      <c r="K11" s="16">
        <f t="shared" si="6"/>
        <v>143.16871341603684</v>
      </c>
      <c r="L11" s="16">
        <f t="shared" si="11"/>
        <v>32.24706141176874</v>
      </c>
      <c r="M11" s="16">
        <f t="shared" si="12"/>
        <v>161.6165397297238</v>
      </c>
      <c r="N11" s="10">
        <f t="shared" si="7"/>
        <v>8080826.98648619</v>
      </c>
      <c r="O11" s="10">
        <f t="shared" si="7"/>
        <v>8097803.5137687242</v>
      </c>
      <c r="P11" s="10">
        <f t="shared" si="7"/>
        <v>5296676.5121506117</v>
      </c>
      <c r="Q11" s="9">
        <f t="shared" si="8"/>
        <v>7158435.6708018417</v>
      </c>
      <c r="R11" s="10">
        <f t="shared" si="9"/>
        <v>1612353.0705884297</v>
      </c>
      <c r="S11" s="9">
        <f t="shared" si="13"/>
        <v>1824515.7329717774</v>
      </c>
      <c r="T11" s="10">
        <f t="shared" ref="T11:T18" si="17">R11/SQRT(3)</f>
        <v>930892.47933294962</v>
      </c>
    </row>
    <row r="12" spans="1:20" ht="12">
      <c r="A12" s="11">
        <v>37029</v>
      </c>
      <c r="B12" s="37">
        <v>1</v>
      </c>
      <c r="C12" s="37">
        <v>15</v>
      </c>
      <c r="D12" s="37">
        <v>3</v>
      </c>
      <c r="E12" s="12">
        <v>401</v>
      </c>
      <c r="F12" s="12">
        <v>463</v>
      </c>
      <c r="G12" s="12">
        <v>378</v>
      </c>
      <c r="H12" s="16">
        <f t="shared" si="14"/>
        <v>136.15174880592278</v>
      </c>
      <c r="I12" s="16">
        <f t="shared" si="15"/>
        <v>157.20264263626495</v>
      </c>
      <c r="J12" s="16">
        <f t="shared" si="16"/>
        <v>128.34254625595713</v>
      </c>
      <c r="K12" s="16">
        <f t="shared" si="6"/>
        <v>140.56564589938162</v>
      </c>
      <c r="L12" s="16">
        <f t="shared" si="11"/>
        <v>14.927764616107044</v>
      </c>
      <c r="M12" s="16">
        <f t="shared" si="12"/>
        <v>136.15174880592278</v>
      </c>
      <c r="N12" s="10">
        <f t="shared" si="7"/>
        <v>6807587.4402961386</v>
      </c>
      <c r="O12" s="10">
        <f t="shared" si="7"/>
        <v>7860132.1318132477</v>
      </c>
      <c r="P12" s="10">
        <f t="shared" si="7"/>
        <v>6417127.3127978565</v>
      </c>
      <c r="Q12" s="9">
        <f t="shared" si="8"/>
        <v>7028282.2949690809</v>
      </c>
      <c r="R12" s="10">
        <f t="shared" si="9"/>
        <v>746388.23080535221</v>
      </c>
      <c r="S12" s="9">
        <f t="shared" si="13"/>
        <v>844602.27406168939</v>
      </c>
      <c r="T12" s="10">
        <f t="shared" si="17"/>
        <v>430927.44597543863</v>
      </c>
    </row>
    <row r="13" spans="1:20" ht="12">
      <c r="A13" s="11">
        <v>37061</v>
      </c>
      <c r="B13" s="37">
        <v>1</v>
      </c>
      <c r="C13" s="37">
        <v>15</v>
      </c>
      <c r="D13" s="37">
        <v>3</v>
      </c>
      <c r="E13" s="12">
        <v>475</v>
      </c>
      <c r="F13" s="12">
        <v>420</v>
      </c>
      <c r="G13" s="12">
        <v>648</v>
      </c>
      <c r="H13" s="16">
        <f t="shared" si="14"/>
        <v>161.27700918407314</v>
      </c>
      <c r="I13" s="16">
        <f t="shared" si="15"/>
        <v>142.6028291732857</v>
      </c>
      <c r="J13" s="16">
        <f t="shared" si="16"/>
        <v>220.01579358164082</v>
      </c>
      <c r="K13" s="16">
        <f t="shared" si="6"/>
        <v>174.6318773129999</v>
      </c>
      <c r="L13" s="16">
        <f t="shared" si="11"/>
        <v>40.397476922180061</v>
      </c>
      <c r="M13" s="16">
        <f t="shared" si="12"/>
        <v>161.27700918407314</v>
      </c>
      <c r="N13" s="10">
        <f t="shared" si="7"/>
        <v>8063850.4592036568</v>
      </c>
      <c r="O13" s="10">
        <f t="shared" si="7"/>
        <v>7130141.458664285</v>
      </c>
      <c r="P13" s="10">
        <f t="shared" si="7"/>
        <v>11000789.679082042</v>
      </c>
      <c r="Q13" s="9">
        <f t="shared" si="8"/>
        <v>8731593.8656499945</v>
      </c>
      <c r="R13" s="10">
        <f t="shared" si="9"/>
        <v>2019873.8461090096</v>
      </c>
      <c r="S13" s="9">
        <f t="shared" si="13"/>
        <v>2285660.4288905235</v>
      </c>
      <c r="T13" s="10">
        <f t="shared" si="17"/>
        <v>1166174.7087801215</v>
      </c>
    </row>
    <row r="14" spans="1:20" ht="12">
      <c r="A14" s="11">
        <v>37089</v>
      </c>
      <c r="B14" s="37">
        <v>1</v>
      </c>
      <c r="C14" s="37">
        <v>15</v>
      </c>
      <c r="D14" s="37">
        <v>3</v>
      </c>
      <c r="E14" s="12">
        <v>583</v>
      </c>
      <c r="F14" s="12">
        <v>683</v>
      </c>
      <c r="G14" s="12">
        <v>669</v>
      </c>
      <c r="H14" s="16">
        <f t="shared" si="14"/>
        <v>197.94630811434661</v>
      </c>
      <c r="I14" s="16">
        <f t="shared" si="15"/>
        <v>231.89936267941462</v>
      </c>
      <c r="J14" s="16">
        <f t="shared" si="16"/>
        <v>227.14593504030509</v>
      </c>
      <c r="K14" s="16">
        <f t="shared" si="6"/>
        <v>218.99720194468875</v>
      </c>
      <c r="L14" s="16">
        <f t="shared" si="11"/>
        <v>18.384881475612399</v>
      </c>
      <c r="M14" s="16">
        <f t="shared" si="12"/>
        <v>227.14593504030509</v>
      </c>
      <c r="N14" s="10">
        <f t="shared" si="7"/>
        <v>9897315.4057173301</v>
      </c>
      <c r="O14" s="10">
        <f t="shared" si="7"/>
        <v>11594968.133970732</v>
      </c>
      <c r="P14" s="10">
        <f t="shared" si="7"/>
        <v>11357296.752015255</v>
      </c>
      <c r="Q14" s="9">
        <f t="shared" si="8"/>
        <v>10949860.097234439</v>
      </c>
      <c r="R14" s="10">
        <f t="shared" si="9"/>
        <v>919244.07378062059</v>
      </c>
      <c r="S14" s="9">
        <f t="shared" si="13"/>
        <v>1040203.4800242139</v>
      </c>
      <c r="T14" s="10">
        <f t="shared" si="17"/>
        <v>530725.81344820955</v>
      </c>
    </row>
    <row r="15" spans="1:20" ht="12">
      <c r="A15" s="11">
        <v>37120</v>
      </c>
      <c r="B15" s="37">
        <v>1</v>
      </c>
      <c r="C15" s="37">
        <v>15</v>
      </c>
      <c r="D15" s="37">
        <v>3</v>
      </c>
      <c r="E15" s="12">
        <v>537</v>
      </c>
      <c r="F15" s="12">
        <v>687</v>
      </c>
      <c r="G15" s="12">
        <v>410</v>
      </c>
      <c r="H15" s="16">
        <f t="shared" si="14"/>
        <v>182.32790301441531</v>
      </c>
      <c r="I15" s="16">
        <f t="shared" si="15"/>
        <v>233.25748486201735</v>
      </c>
      <c r="J15" s="16">
        <f t="shared" si="16"/>
        <v>139.20752371677889</v>
      </c>
      <c r="K15" s="16">
        <f t="shared" si="6"/>
        <v>184.93097053107053</v>
      </c>
      <c r="L15" s="16">
        <f t="shared" si="11"/>
        <v>47.078984358495063</v>
      </c>
      <c r="M15" s="16">
        <f t="shared" si="12"/>
        <v>182.32790301441531</v>
      </c>
      <c r="N15" s="10">
        <f t="shared" si="7"/>
        <v>9116395.1507207658</v>
      </c>
      <c r="O15" s="10">
        <f t="shared" si="7"/>
        <v>11662874.243100867</v>
      </c>
      <c r="P15" s="10">
        <f t="shared" si="7"/>
        <v>6960376.1858389443</v>
      </c>
      <c r="Q15" s="9">
        <f t="shared" si="8"/>
        <v>9246548.5265535265</v>
      </c>
      <c r="R15" s="10">
        <f t="shared" si="9"/>
        <v>2353949.2179247378</v>
      </c>
      <c r="S15" s="9">
        <f t="shared" si="13"/>
        <v>2663695.3537433944</v>
      </c>
      <c r="T15" s="10">
        <f t="shared" si="17"/>
        <v>1359053.2146275565</v>
      </c>
    </row>
    <row r="16" spans="1:20" ht="12">
      <c r="A16" s="11">
        <v>37153</v>
      </c>
      <c r="B16" s="37">
        <v>1</v>
      </c>
      <c r="C16" s="37">
        <v>15</v>
      </c>
      <c r="D16" s="37">
        <v>3</v>
      </c>
      <c r="E16" s="12">
        <v>807</v>
      </c>
      <c r="F16" s="12">
        <v>693</v>
      </c>
      <c r="G16" s="12">
        <v>742</v>
      </c>
      <c r="H16" s="16">
        <f t="shared" si="14"/>
        <v>274.00115034009895</v>
      </c>
      <c r="I16" s="16">
        <f t="shared" si="15"/>
        <v>235.29466813592143</v>
      </c>
      <c r="J16" s="16">
        <f t="shared" si="16"/>
        <v>251.93166487280476</v>
      </c>
      <c r="K16" s="16">
        <f t="shared" si="6"/>
        <v>253.74249444960836</v>
      </c>
      <c r="L16" s="16">
        <f t="shared" si="11"/>
        <v>19.416675023616886</v>
      </c>
      <c r="M16" s="16">
        <f t="shared" si="12"/>
        <v>251.93166487280476</v>
      </c>
      <c r="N16" s="10">
        <f t="shared" si="7"/>
        <v>13700057.517004948</v>
      </c>
      <c r="O16" s="10">
        <f t="shared" si="7"/>
        <v>11764733.406796072</v>
      </c>
      <c r="P16" s="10">
        <f t="shared" si="7"/>
        <v>12596583.243640238</v>
      </c>
      <c r="Q16" s="9">
        <f t="shared" si="8"/>
        <v>12687124.722480418</v>
      </c>
      <c r="R16" s="10">
        <f t="shared" si="9"/>
        <v>970833.7511808445</v>
      </c>
      <c r="S16" s="9">
        <f t="shared" si="13"/>
        <v>1098581.6229958993</v>
      </c>
      <c r="T16" s="10">
        <f t="shared" si="17"/>
        <v>560511.1275826348</v>
      </c>
    </row>
    <row r="17" spans="1:20" ht="12">
      <c r="A17" s="11">
        <v>37187</v>
      </c>
      <c r="B17" s="37">
        <v>1</v>
      </c>
      <c r="C17" s="37">
        <v>15</v>
      </c>
      <c r="D17" s="37">
        <v>3</v>
      </c>
      <c r="E17" s="12">
        <v>657</v>
      </c>
      <c r="F17" s="12">
        <v>561</v>
      </c>
      <c r="G17" s="12">
        <v>385</v>
      </c>
      <c r="H17" s="16">
        <f t="shared" si="14"/>
        <v>223.07156849249694</v>
      </c>
      <c r="I17" s="16">
        <f t="shared" si="15"/>
        <v>190.47663611003162</v>
      </c>
      <c r="J17" s="16">
        <f t="shared" si="16"/>
        <v>130.7192600755119</v>
      </c>
      <c r="K17" s="16">
        <f t="shared" si="6"/>
        <v>181.42248822601348</v>
      </c>
      <c r="L17" s="16">
        <f t="shared" si="11"/>
        <v>46.837169138577671</v>
      </c>
      <c r="M17" s="16">
        <f t="shared" si="12"/>
        <v>190.47663611003162</v>
      </c>
      <c r="N17" s="10">
        <f t="shared" si="7"/>
        <v>11153578.424624847</v>
      </c>
      <c r="O17" s="10">
        <f t="shared" si="7"/>
        <v>9523831.8055015802</v>
      </c>
      <c r="P17" s="10">
        <f t="shared" si="7"/>
        <v>6535963.0037755948</v>
      </c>
      <c r="Q17" s="9">
        <f t="shared" si="8"/>
        <v>9071124.4113006741</v>
      </c>
      <c r="R17" s="10">
        <f t="shared" si="9"/>
        <v>2341858.456928886</v>
      </c>
      <c r="S17" s="9">
        <f t="shared" si="13"/>
        <v>2650013.6210863641</v>
      </c>
      <c r="T17" s="10">
        <f t="shared" si="17"/>
        <v>1352072.6105118941</v>
      </c>
    </row>
    <row r="18" spans="1:20" ht="12">
      <c r="A18" s="11">
        <v>37216</v>
      </c>
      <c r="B18" s="37">
        <v>1</v>
      </c>
      <c r="C18" s="37">
        <v>15</v>
      </c>
      <c r="D18" s="37">
        <v>3</v>
      </c>
      <c r="E18" s="12">
        <v>1056</v>
      </c>
      <c r="F18" s="12">
        <v>1144</v>
      </c>
      <c r="G18" s="12">
        <v>946</v>
      </c>
      <c r="H18" s="16">
        <f t="shared" si="14"/>
        <v>358.54425620711834</v>
      </c>
      <c r="I18" s="16">
        <f t="shared" si="15"/>
        <v>388.42294422437823</v>
      </c>
      <c r="J18" s="16">
        <f t="shared" si="16"/>
        <v>321.19589618554352</v>
      </c>
      <c r="K18" s="16">
        <f t="shared" si="6"/>
        <v>356.05436553901336</v>
      </c>
      <c r="L18" s="16">
        <f t="shared" si="11"/>
        <v>33.682616639125364</v>
      </c>
      <c r="M18" s="16">
        <f t="shared" si="12"/>
        <v>358.54425620711834</v>
      </c>
      <c r="N18" s="10">
        <f t="shared" si="7"/>
        <v>17927212.810355917</v>
      </c>
      <c r="O18" s="10">
        <f t="shared" si="7"/>
        <v>19421147.211218912</v>
      </c>
      <c r="P18" s="10">
        <f t="shared" si="7"/>
        <v>16059794.809277175</v>
      </c>
      <c r="Q18" s="9">
        <f t="shared" si="8"/>
        <v>17802718.276950669</v>
      </c>
      <c r="R18" s="10">
        <f t="shared" si="9"/>
        <v>1684130.831956269</v>
      </c>
      <c r="S18" s="9">
        <f t="shared" si="13"/>
        <v>1905738.423759548</v>
      </c>
      <c r="T18" s="10">
        <f t="shared" si="17"/>
        <v>972333.38918050029</v>
      </c>
    </row>
    <row r="19" spans="1:20" ht="12">
      <c r="A19" s="24">
        <v>37242</v>
      </c>
      <c r="B19" s="37">
        <v>1</v>
      </c>
      <c r="C19" s="37">
        <v>15</v>
      </c>
      <c r="D19" s="37">
        <v>2</v>
      </c>
      <c r="E19" s="12">
        <v>1132</v>
      </c>
      <c r="F19" s="12">
        <v>1202</v>
      </c>
      <c r="H19" s="16">
        <f t="shared" si="14"/>
        <v>384.34857767657007</v>
      </c>
      <c r="I19" s="16">
        <f t="shared" si="15"/>
        <v>408.11571587211768</v>
      </c>
      <c r="K19" s="16">
        <f t="shared" si="6"/>
        <v>396.23214677434385</v>
      </c>
      <c r="L19" s="16">
        <f t="shared" ref="L19:L29" si="18">STDEV(H19:I19)</f>
        <v>16.805904587469513</v>
      </c>
      <c r="M19" s="16">
        <f t="shared" ref="M19:M29" si="19">MEDIAN(H19:I19)</f>
        <v>396.23214677434385</v>
      </c>
      <c r="N19" s="10">
        <f t="shared" si="7"/>
        <v>19217428.883828502</v>
      </c>
      <c r="O19" s="10">
        <f t="shared" si="7"/>
        <v>20405785.793605883</v>
      </c>
      <c r="Q19" s="9">
        <f t="shared" si="8"/>
        <v>19811607.338717192</v>
      </c>
      <c r="R19" s="10">
        <f t="shared" si="9"/>
        <v>840295.229373476</v>
      </c>
      <c r="S19" s="9">
        <f t="shared" ref="S19:S29" si="20">CONFIDENCE(0.05,R19,2)</f>
        <v>1164568.3719714899</v>
      </c>
      <c r="T19" s="10">
        <f t="shared" ref="T19:T24" si="21">R19/SQRT(2)</f>
        <v>594178.45488869026</v>
      </c>
    </row>
    <row r="20" spans="1:20" ht="12">
      <c r="A20" s="24">
        <v>37273</v>
      </c>
      <c r="B20" s="37">
        <v>1</v>
      </c>
      <c r="C20" s="37">
        <v>15</v>
      </c>
      <c r="D20" s="37">
        <v>2</v>
      </c>
      <c r="E20" s="12">
        <v>662</v>
      </c>
      <c r="F20" s="12">
        <v>965</v>
      </c>
      <c r="H20" s="16">
        <f t="shared" si="14"/>
        <v>224.76922122075032</v>
      </c>
      <c r="I20" s="16">
        <f t="shared" si="15"/>
        <v>327.64697655290644</v>
      </c>
      <c r="K20" s="16">
        <f t="shared" si="6"/>
        <v>276.2080988868284</v>
      </c>
      <c r="L20" s="16">
        <f t="shared" si="18"/>
        <v>72.745558428617954</v>
      </c>
      <c r="M20" s="16">
        <f t="shared" si="19"/>
        <v>276.2080988868284</v>
      </c>
      <c r="N20" s="10">
        <f t="shared" si="7"/>
        <v>11238461.061037516</v>
      </c>
      <c r="O20" s="10">
        <f t="shared" si="7"/>
        <v>16382348.827645322</v>
      </c>
      <c r="Q20" s="9">
        <f t="shared" si="8"/>
        <v>13810404.944341419</v>
      </c>
      <c r="R20" s="10">
        <f t="shared" si="9"/>
        <v>3637277.9214309086</v>
      </c>
      <c r="S20" s="9">
        <f t="shared" si="20"/>
        <v>5040917.381533742</v>
      </c>
      <c r="T20" s="10">
        <f t="shared" si="21"/>
        <v>2571943.8833039058</v>
      </c>
    </row>
    <row r="21" spans="1:20" ht="12">
      <c r="A21" s="24">
        <v>37305</v>
      </c>
      <c r="B21" s="37">
        <v>1</v>
      </c>
      <c r="C21" s="37">
        <v>15</v>
      </c>
      <c r="D21" s="37">
        <v>2</v>
      </c>
      <c r="E21" s="12">
        <v>1196</v>
      </c>
      <c r="F21" s="12">
        <v>1484</v>
      </c>
      <c r="H21" s="16">
        <f t="shared" si="14"/>
        <v>406.0785325982136</v>
      </c>
      <c r="I21" s="16">
        <f t="shared" si="15"/>
        <v>503.86332974560952</v>
      </c>
      <c r="K21" s="16">
        <f t="shared" si="6"/>
        <v>454.97093117191156</v>
      </c>
      <c r="L21" s="16">
        <f t="shared" si="18"/>
        <v>69.14429315987492</v>
      </c>
      <c r="M21" s="16">
        <f t="shared" si="19"/>
        <v>454.97093117191156</v>
      </c>
      <c r="N21" s="10">
        <f t="shared" si="7"/>
        <v>20303926.629910681</v>
      </c>
      <c r="O21" s="10">
        <f t="shared" si="7"/>
        <v>25193166.487280477</v>
      </c>
      <c r="Q21" s="9">
        <f t="shared" si="8"/>
        <v>22748546.558595579</v>
      </c>
      <c r="R21" s="10">
        <f t="shared" si="9"/>
        <v>3457214.6579937367</v>
      </c>
      <c r="S21" s="9">
        <f t="shared" si="20"/>
        <v>4791367.0161112817</v>
      </c>
      <c r="T21" s="10">
        <f t="shared" si="21"/>
        <v>2444619.9286849019</v>
      </c>
    </row>
    <row r="22" spans="1:20" ht="12">
      <c r="A22" s="24">
        <v>37333</v>
      </c>
      <c r="B22" s="37">
        <v>1</v>
      </c>
      <c r="C22" s="37">
        <v>15</v>
      </c>
      <c r="D22" s="37">
        <v>2</v>
      </c>
      <c r="E22" s="12">
        <v>1233</v>
      </c>
      <c r="F22" s="12">
        <v>905</v>
      </c>
      <c r="H22" s="16">
        <f t="shared" si="14"/>
        <v>418.64116278728875</v>
      </c>
      <c r="I22" s="16">
        <f t="shared" si="15"/>
        <v>307.27514381386561</v>
      </c>
      <c r="K22" s="16">
        <f t="shared" si="6"/>
        <v>362.95815330057718</v>
      </c>
      <c r="L22" s="16">
        <f t="shared" si="18"/>
        <v>78.74766720985717</v>
      </c>
      <c r="M22" s="16">
        <f t="shared" si="19"/>
        <v>362.95815330057718</v>
      </c>
      <c r="N22" s="10">
        <f t="shared" si="7"/>
        <v>20932058.139364436</v>
      </c>
      <c r="O22" s="10">
        <f t="shared" si="7"/>
        <v>15363757.19069328</v>
      </c>
      <c r="Q22" s="9">
        <f t="shared" si="8"/>
        <v>18147907.665028859</v>
      </c>
      <c r="R22" s="10">
        <f t="shared" si="9"/>
        <v>3937383.3604928539</v>
      </c>
      <c r="S22" s="9">
        <f t="shared" si="20"/>
        <v>5456834.6572378315</v>
      </c>
      <c r="T22" s="10">
        <f t="shared" si="21"/>
        <v>2784150.4743355736</v>
      </c>
    </row>
    <row r="23" spans="1:20" ht="12">
      <c r="A23" s="24">
        <v>37368</v>
      </c>
      <c r="B23" s="37">
        <v>1</v>
      </c>
      <c r="C23" s="37">
        <v>15</v>
      </c>
      <c r="D23" s="37">
        <v>2</v>
      </c>
      <c r="E23" s="12">
        <v>1475</v>
      </c>
      <c r="F23" s="12">
        <v>1383</v>
      </c>
      <c r="H23" s="16">
        <f t="shared" si="14"/>
        <v>500.80755483475338</v>
      </c>
      <c r="I23" s="16">
        <f t="shared" si="15"/>
        <v>469.57074463489079</v>
      </c>
      <c r="K23" s="16">
        <f t="shared" si="6"/>
        <v>485.18914973482208</v>
      </c>
      <c r="L23" s="16">
        <f t="shared" si="18"/>
        <v>22.087760314959951</v>
      </c>
      <c r="M23" s="16">
        <f t="shared" si="19"/>
        <v>485.18914973482208</v>
      </c>
      <c r="N23" s="10">
        <f t="shared" si="7"/>
        <v>25040377.741737667</v>
      </c>
      <c r="O23" s="10">
        <f t="shared" si="7"/>
        <v>23478537.231744539</v>
      </c>
      <c r="Q23" s="9">
        <f t="shared" si="8"/>
        <v>24259457.486741103</v>
      </c>
      <c r="R23" s="10">
        <f t="shared" si="9"/>
        <v>1104388.015747997</v>
      </c>
      <c r="S23" s="9">
        <f t="shared" si="20"/>
        <v>1530575.5745911007</v>
      </c>
      <c r="T23" s="10">
        <f t="shared" si="21"/>
        <v>780920.25499656424</v>
      </c>
    </row>
    <row r="24" spans="1:20" ht="12">
      <c r="A24" s="24">
        <v>37396</v>
      </c>
      <c r="B24" s="37">
        <v>1</v>
      </c>
      <c r="C24" s="37">
        <v>15</v>
      </c>
      <c r="D24" s="37">
        <v>2</v>
      </c>
      <c r="E24" s="12">
        <v>919</v>
      </c>
      <c r="F24" s="12">
        <v>579</v>
      </c>
      <c r="H24" s="16">
        <f t="shared" si="14"/>
        <v>312.02857145297514</v>
      </c>
      <c r="I24" s="16">
        <f t="shared" si="15"/>
        <v>196.58818593174388</v>
      </c>
      <c r="K24" s="16">
        <f t="shared" si="6"/>
        <v>254.3083786923595</v>
      </c>
      <c r="L24" s="16">
        <f t="shared" si="18"/>
        <v>81.62867942485218</v>
      </c>
      <c r="M24" s="16">
        <f t="shared" si="19"/>
        <v>254.3083786923595</v>
      </c>
      <c r="N24" s="10">
        <f t="shared" si="7"/>
        <v>15601428.572648758</v>
      </c>
      <c r="O24" s="10">
        <f t="shared" si="7"/>
        <v>9829409.2965871934</v>
      </c>
      <c r="Q24" s="9">
        <f t="shared" si="8"/>
        <v>12715418.934617976</v>
      </c>
      <c r="R24" s="10">
        <f t="shared" si="9"/>
        <v>4081433.9712425983</v>
      </c>
      <c r="S24" s="9">
        <f t="shared" si="20"/>
        <v>5656474.9495758079</v>
      </c>
      <c r="T24" s="10">
        <f t="shared" si="21"/>
        <v>2886009.6380307814</v>
      </c>
    </row>
    <row r="25" spans="1:20" ht="12">
      <c r="A25" s="24">
        <v>37425</v>
      </c>
      <c r="B25" s="37">
        <v>1</v>
      </c>
      <c r="C25" s="37">
        <v>15</v>
      </c>
      <c r="D25" s="37">
        <v>2</v>
      </c>
      <c r="E25" s="12">
        <v>594</v>
      </c>
      <c r="F25" s="12">
        <v>579</v>
      </c>
      <c r="H25" s="16">
        <f t="shared" si="14"/>
        <v>201.68114411650407</v>
      </c>
      <c r="I25" s="16">
        <f t="shared" si="15"/>
        <v>196.58818593174388</v>
      </c>
      <c r="K25" s="16">
        <f t="shared" si="6"/>
        <v>199.13466502412399</v>
      </c>
      <c r="L25" s="16">
        <f t="shared" si="18"/>
        <v>3.6012652687434614</v>
      </c>
      <c r="M25" s="16">
        <f t="shared" si="19"/>
        <v>199.13466502412399</v>
      </c>
      <c r="N25" s="10">
        <f t="shared" si="7"/>
        <v>10084057.205825204</v>
      </c>
      <c r="O25" s="10">
        <f t="shared" si="7"/>
        <v>9829409.2965871934</v>
      </c>
      <c r="Q25" s="9">
        <f t="shared" si="8"/>
        <v>9956733.2512061987</v>
      </c>
      <c r="R25" s="10">
        <f t="shared" si="9"/>
        <v>180063.26343717379</v>
      </c>
      <c r="S25" s="9">
        <f t="shared" si="20"/>
        <v>249550.36542246261</v>
      </c>
      <c r="T25" s="10">
        <f>R25/SQRT(2)</f>
        <v>127323.95461900531</v>
      </c>
    </row>
    <row r="26" spans="1:20" ht="12">
      <c r="A26" s="24">
        <v>37453</v>
      </c>
      <c r="B26" s="37">
        <v>1</v>
      </c>
      <c r="C26" s="37">
        <v>15</v>
      </c>
      <c r="D26" s="37">
        <v>2</v>
      </c>
      <c r="E26" s="12">
        <v>765</v>
      </c>
      <c r="F26" s="12">
        <v>885</v>
      </c>
      <c r="H26" s="16">
        <f t="shared" si="14"/>
        <v>259.74086742277041</v>
      </c>
      <c r="I26" s="16">
        <f t="shared" si="15"/>
        <v>300.48453290085206</v>
      </c>
      <c r="K26" s="16">
        <f t="shared" si="6"/>
        <v>280.11270016181123</v>
      </c>
      <c r="L26" s="16">
        <f t="shared" si="18"/>
        <v>28.810122149947773</v>
      </c>
      <c r="M26" s="16">
        <f t="shared" si="19"/>
        <v>280.11270016181123</v>
      </c>
      <c r="N26" s="10">
        <f t="shared" si="7"/>
        <v>12987043.371138521</v>
      </c>
      <c r="O26" s="10">
        <f t="shared" si="7"/>
        <v>15024226.645042604</v>
      </c>
      <c r="Q26" s="9">
        <f t="shared" si="8"/>
        <v>14005635.008090563</v>
      </c>
      <c r="R26" s="10">
        <f t="shared" si="9"/>
        <v>1440506.1074973892</v>
      </c>
      <c r="S26" s="9">
        <f t="shared" si="20"/>
        <v>1996402.9233796992</v>
      </c>
      <c r="T26" s="10">
        <f>R26/SQRT(2)</f>
        <v>1018591.6369520416</v>
      </c>
    </row>
    <row r="27" spans="1:20" ht="12">
      <c r="A27" s="24">
        <v>37482</v>
      </c>
      <c r="B27" s="37">
        <v>1</v>
      </c>
      <c r="C27" s="37">
        <v>15</v>
      </c>
      <c r="D27" s="37">
        <v>2</v>
      </c>
      <c r="E27" s="12">
        <v>745</v>
      </c>
      <c r="F27" s="12">
        <v>1549</v>
      </c>
      <c r="H27" s="16">
        <f t="shared" si="14"/>
        <v>252.9502565097568</v>
      </c>
      <c r="I27" s="16">
        <f t="shared" si="15"/>
        <v>525.93281521290373</v>
      </c>
      <c r="K27" s="16">
        <f t="shared" si="6"/>
        <v>389.44153586133029</v>
      </c>
      <c r="L27" s="16">
        <f t="shared" si="18"/>
        <v>193.02781840464988</v>
      </c>
      <c r="M27" s="16">
        <f t="shared" si="19"/>
        <v>389.44153586133029</v>
      </c>
      <c r="N27" s="10">
        <f t="shared" si="7"/>
        <v>12647512.825487839</v>
      </c>
      <c r="O27" s="10">
        <f t="shared" si="7"/>
        <v>26296640.760645188</v>
      </c>
      <c r="Q27" s="9">
        <f t="shared" si="8"/>
        <v>19472076.793066513</v>
      </c>
      <c r="R27" s="10">
        <f t="shared" si="9"/>
        <v>9651390.9202325083</v>
      </c>
      <c r="S27" s="9">
        <f t="shared" si="20"/>
        <v>13375899.586643986</v>
      </c>
      <c r="T27" s="10">
        <f>R27/SQRT(2)</f>
        <v>6824563.9675786793</v>
      </c>
    </row>
    <row r="28" spans="1:20" ht="12">
      <c r="A28" s="24">
        <v>37515</v>
      </c>
      <c r="B28" s="37">
        <v>1</v>
      </c>
      <c r="C28" s="37">
        <v>15</v>
      </c>
      <c r="D28" s="37">
        <v>2</v>
      </c>
      <c r="E28" s="12">
        <v>1072</v>
      </c>
      <c r="F28" s="12">
        <v>999</v>
      </c>
      <c r="H28" s="16">
        <f t="shared" si="14"/>
        <v>363.97674493752925</v>
      </c>
      <c r="I28" s="16">
        <f t="shared" si="15"/>
        <v>339.19101510502958</v>
      </c>
      <c r="K28" s="16">
        <f t="shared" si="6"/>
        <v>351.58388002127941</v>
      </c>
      <c r="L28" s="16">
        <f t="shared" si="18"/>
        <v>17.526157641218227</v>
      </c>
      <c r="M28" s="16">
        <f t="shared" si="19"/>
        <v>351.58388002127941</v>
      </c>
      <c r="N28" s="10">
        <f t="shared" si="7"/>
        <v>18198837.246876463</v>
      </c>
      <c r="O28" s="10">
        <f t="shared" si="7"/>
        <v>16959550.755251478</v>
      </c>
      <c r="Q28" s="9">
        <f t="shared" si="8"/>
        <v>17579194.001063973</v>
      </c>
      <c r="R28" s="10">
        <f t="shared" si="9"/>
        <v>876307.88206091232</v>
      </c>
      <c r="S28" s="9">
        <f t="shared" si="20"/>
        <v>1214478.4450559844</v>
      </c>
      <c r="T28" s="10">
        <f>R28/SQRT(2)</f>
        <v>619643.24581249233</v>
      </c>
    </row>
    <row r="29" spans="1:20" ht="12">
      <c r="A29" s="24">
        <v>37544</v>
      </c>
      <c r="B29" s="37">
        <v>1</v>
      </c>
      <c r="C29" s="37">
        <v>15</v>
      </c>
      <c r="D29" s="37">
        <v>2</v>
      </c>
      <c r="E29" s="12">
        <v>599</v>
      </c>
      <c r="F29" s="12">
        <v>1070</v>
      </c>
      <c r="H29" s="16">
        <f t="shared" si="14"/>
        <v>203.37879684475749</v>
      </c>
      <c r="I29" s="16">
        <f t="shared" si="15"/>
        <v>363.29768384622787</v>
      </c>
      <c r="K29" s="16">
        <f t="shared" si="6"/>
        <v>283.33824034549269</v>
      </c>
      <c r="L29" s="16">
        <f t="shared" si="18"/>
        <v>113.07972943854477</v>
      </c>
      <c r="M29" s="16">
        <f t="shared" si="19"/>
        <v>283.33824034549269</v>
      </c>
      <c r="N29" s="10">
        <f t="shared" si="7"/>
        <v>10168939.842237875</v>
      </c>
      <c r="O29" s="10">
        <f t="shared" si="7"/>
        <v>18164884.192311395</v>
      </c>
      <c r="Q29" s="9">
        <f t="shared" si="8"/>
        <v>14166912.017274635</v>
      </c>
      <c r="R29" s="10">
        <f t="shared" si="9"/>
        <v>5653986.4719272461</v>
      </c>
      <c r="S29" s="9">
        <f t="shared" si="20"/>
        <v>7835881.47426531</v>
      </c>
      <c r="T29" s="10">
        <f>R29/SQRT(2)</f>
        <v>3997972.1750367587</v>
      </c>
    </row>
    <row r="30" spans="1:20" ht="12">
      <c r="A30" s="24">
        <v>37575</v>
      </c>
      <c r="B30" s="37">
        <v>1</v>
      </c>
      <c r="C30" s="37">
        <v>15</v>
      </c>
      <c r="D30" s="37">
        <v>3</v>
      </c>
      <c r="E30" s="12">
        <v>278</v>
      </c>
      <c r="F30" s="12">
        <v>399</v>
      </c>
      <c r="G30" s="25">
        <v>334</v>
      </c>
      <c r="H30" s="16">
        <f t="shared" si="14"/>
        <v>94.389491690889116</v>
      </c>
      <c r="I30" s="16">
        <f t="shared" si="15"/>
        <v>135.47268771462143</v>
      </c>
      <c r="J30" s="16">
        <f t="shared" si="16"/>
        <v>113.40320224732721</v>
      </c>
      <c r="K30" s="16">
        <f t="shared" si="6"/>
        <v>114.42179388427924</v>
      </c>
      <c r="L30" s="16">
        <f>STDEV(H30:J30)</f>
        <v>20.560530041155502</v>
      </c>
      <c r="M30" s="16">
        <f>MEDIAN(H30:J30)</f>
        <v>113.40320224732721</v>
      </c>
      <c r="N30" s="10">
        <f t="shared" si="7"/>
        <v>4719474.5845444556</v>
      </c>
      <c r="O30" s="10">
        <f t="shared" si="7"/>
        <v>6773634.3857310712</v>
      </c>
      <c r="P30" s="10">
        <f t="shared" si="7"/>
        <v>5670160.1123663606</v>
      </c>
      <c r="Q30" s="9">
        <f t="shared" si="8"/>
        <v>5721089.6942139631</v>
      </c>
      <c r="R30" s="10">
        <f t="shared" si="9"/>
        <v>1028026.5020577693</v>
      </c>
      <c r="S30" s="9">
        <f>CONFIDENCE(0.05,R30,3)</f>
        <v>1163300.1239807997</v>
      </c>
      <c r="T30" s="10">
        <f>R30/SQRT(3)</f>
        <v>593531.37769712252</v>
      </c>
    </row>
    <row r="31" spans="1:20" ht="12">
      <c r="A31" s="24">
        <v>37606</v>
      </c>
      <c r="B31" s="37">
        <v>1</v>
      </c>
      <c r="C31" s="37">
        <v>15</v>
      </c>
      <c r="D31" s="37">
        <v>2</v>
      </c>
      <c r="E31" s="12">
        <v>356</v>
      </c>
      <c r="F31" s="12">
        <v>470</v>
      </c>
      <c r="H31" s="16">
        <f t="shared" si="14"/>
        <v>120.87287425164217</v>
      </c>
      <c r="I31" s="16">
        <f t="shared" si="15"/>
        <v>159.57935645581972</v>
      </c>
      <c r="K31" s="16">
        <f t="shared" si="6"/>
        <v>140.22611535373096</v>
      </c>
      <c r="L31" s="16">
        <f>STDEV(H31:I31)</f>
        <v>27.369616042450257</v>
      </c>
      <c r="M31" s="16">
        <f>MEDIAN(H31:I31)</f>
        <v>140.22611535373096</v>
      </c>
      <c r="N31" s="10">
        <f t="shared" si="7"/>
        <v>6043643.7125821086</v>
      </c>
      <c r="O31" s="10">
        <f t="shared" si="7"/>
        <v>7978967.8227909859</v>
      </c>
      <c r="Q31" s="9">
        <f t="shared" si="8"/>
        <v>7011305.7676865477</v>
      </c>
      <c r="R31" s="10">
        <f t="shared" si="9"/>
        <v>1368480.8021225182</v>
      </c>
      <c r="S31" s="9">
        <f>CONFIDENCE(0.05,R31,2)</f>
        <v>1896582.7772107122</v>
      </c>
      <c r="T31" s="10">
        <f>R31/SQRT(2)</f>
        <v>967662.05510443845</v>
      </c>
    </row>
    <row r="32" spans="1:20" ht="12">
      <c r="A32" s="24">
        <v>37636</v>
      </c>
      <c r="B32" s="37">
        <v>1</v>
      </c>
      <c r="C32" s="37">
        <v>15</v>
      </c>
      <c r="D32" s="37">
        <v>3</v>
      </c>
      <c r="E32" s="12">
        <v>418</v>
      </c>
      <c r="F32" s="12">
        <v>445</v>
      </c>
      <c r="G32" s="12">
        <v>634</v>
      </c>
      <c r="H32" s="16">
        <f t="shared" si="14"/>
        <v>141.92376808198435</v>
      </c>
      <c r="I32" s="16">
        <f t="shared" si="15"/>
        <v>151.09109281455272</v>
      </c>
      <c r="J32" s="16">
        <f t="shared" si="16"/>
        <v>215.26236594253129</v>
      </c>
      <c r="K32" s="16">
        <f t="shared" si="6"/>
        <v>169.42574227968944</v>
      </c>
      <c r="L32" s="16">
        <f>STDEV(H32:J32)</f>
        <v>39.959442091886508</v>
      </c>
      <c r="M32" s="16">
        <f>MEDIAN(H32:J32)</f>
        <v>151.09109281455272</v>
      </c>
      <c r="N32" s="10">
        <f t="shared" si="7"/>
        <v>7096188.4040992176</v>
      </c>
      <c r="O32" s="10">
        <f t="shared" si="7"/>
        <v>7554554.6407276364</v>
      </c>
      <c r="P32" s="10">
        <f t="shared" si="7"/>
        <v>10763118.297126565</v>
      </c>
      <c r="Q32" s="9">
        <f t="shared" si="8"/>
        <v>8471287.113984473</v>
      </c>
      <c r="R32" s="10">
        <f t="shared" si="9"/>
        <v>1997972.1045943254</v>
      </c>
      <c r="S32" s="9">
        <f>CONFIDENCE(0.05,R32,3)</f>
        <v>2260876.7306410829</v>
      </c>
      <c r="T32" s="10">
        <f>R32/SQRT(3)</f>
        <v>1153529.7324208969</v>
      </c>
    </row>
    <row r="33" spans="1:20" ht="12">
      <c r="A33" s="24">
        <v>37669</v>
      </c>
      <c r="B33" s="37">
        <v>1</v>
      </c>
      <c r="C33" s="37">
        <v>15</v>
      </c>
      <c r="D33" s="37">
        <v>2</v>
      </c>
      <c r="E33" s="12">
        <v>432</v>
      </c>
      <c r="F33" s="12">
        <v>671</v>
      </c>
      <c r="H33" s="16">
        <f t="shared" si="14"/>
        <v>146.67719572109388</v>
      </c>
      <c r="I33" s="16">
        <f t="shared" si="15"/>
        <v>227.82499613160647</v>
      </c>
      <c r="K33" s="16">
        <f t="shared" si="6"/>
        <v>187.25109592635016</v>
      </c>
      <c r="L33" s="16">
        <f>STDEV(H33:I33)</f>
        <v>57.380159948646003</v>
      </c>
      <c r="M33" s="16">
        <f>MEDIAN(H33:I33)</f>
        <v>187.25109592635016</v>
      </c>
      <c r="N33" s="10">
        <f t="shared" si="7"/>
        <v>7333859.7860546941</v>
      </c>
      <c r="O33" s="10">
        <f t="shared" si="7"/>
        <v>11391249.806580324</v>
      </c>
      <c r="Q33" s="9">
        <f t="shared" si="8"/>
        <v>9362554.7963175084</v>
      </c>
      <c r="R33" s="10">
        <f t="shared" si="9"/>
        <v>2869007.9974323008</v>
      </c>
      <c r="S33" s="9">
        <f>CONFIDENCE(0.05,R33,2)</f>
        <v>3976169.1557312352</v>
      </c>
      <c r="T33" s="10">
        <f>R33/SQRT(2)</f>
        <v>2028695.0102628167</v>
      </c>
    </row>
    <row r="34" spans="1:20" ht="12">
      <c r="A34" s="24">
        <v>37699</v>
      </c>
      <c r="B34" s="37">
        <v>1</v>
      </c>
      <c r="C34" s="37">
        <v>15</v>
      </c>
      <c r="D34" s="37">
        <v>3</v>
      </c>
      <c r="E34" s="12">
        <v>413</v>
      </c>
      <c r="F34" s="12">
        <v>556</v>
      </c>
      <c r="G34" s="12">
        <v>429</v>
      </c>
      <c r="H34" s="16">
        <f t="shared" si="14"/>
        <v>140.22611535373096</v>
      </c>
      <c r="I34" s="16">
        <f t="shared" si="15"/>
        <v>188.77898338177823</v>
      </c>
      <c r="J34" s="16">
        <f t="shared" si="16"/>
        <v>145.65860408414184</v>
      </c>
      <c r="K34" s="16">
        <f t="shared" si="6"/>
        <v>158.22123427321699</v>
      </c>
      <c r="L34" s="16">
        <f>STDEV(H34:J34)</f>
        <v>26.602819519514206</v>
      </c>
      <c r="M34" s="16">
        <f>MEDIAN(H34:J34)</f>
        <v>145.65860408414184</v>
      </c>
      <c r="N34" s="10">
        <f t="shared" si="7"/>
        <v>7011305.7676865477</v>
      </c>
      <c r="O34" s="10">
        <f t="shared" si="7"/>
        <v>9438949.1690889113</v>
      </c>
      <c r="P34" s="10">
        <f t="shared" si="7"/>
        <v>7282930.2042070925</v>
      </c>
      <c r="Q34" s="9">
        <f t="shared" si="8"/>
        <v>7911061.7136608511</v>
      </c>
      <c r="R34" s="10">
        <f t="shared" si="9"/>
        <v>1330140.9759757081</v>
      </c>
      <c r="S34" s="9">
        <f>CONFIDENCE(0.05,R34,3)</f>
        <v>1505168.5527242669</v>
      </c>
      <c r="T34" s="10">
        <f>R34/SQRT(3)</f>
        <v>767957.25053972669</v>
      </c>
    </row>
    <row r="35" spans="1:20" ht="12">
      <c r="A35" s="11">
        <v>37726</v>
      </c>
      <c r="B35" s="37">
        <v>1</v>
      </c>
      <c r="C35" s="37">
        <v>15</v>
      </c>
      <c r="D35" s="37">
        <v>2</v>
      </c>
      <c r="E35" s="12">
        <v>683</v>
      </c>
      <c r="F35" s="12">
        <v>533</v>
      </c>
      <c r="H35" s="16">
        <f t="shared" si="14"/>
        <v>231.89936267941462</v>
      </c>
      <c r="I35" s="16">
        <f t="shared" si="15"/>
        <v>180.96978083181259</v>
      </c>
      <c r="K35" s="16">
        <f t="shared" si="6"/>
        <v>206.4345717556136</v>
      </c>
      <c r="L35" s="16">
        <f>STDEV(H35:I35)</f>
        <v>36.012652687434667</v>
      </c>
      <c r="M35" s="16">
        <f>MEDIAN(H35:I35)</f>
        <v>206.4345717556136</v>
      </c>
      <c r="N35" s="10">
        <f t="shared" si="7"/>
        <v>11594968.133970732</v>
      </c>
      <c r="O35" s="10">
        <f t="shared" si="7"/>
        <v>9048489.0415906291</v>
      </c>
      <c r="Q35" s="9">
        <f t="shared" si="8"/>
        <v>10321728.587780681</v>
      </c>
      <c r="R35" s="10">
        <f t="shared" si="9"/>
        <v>1800632.6343717366</v>
      </c>
      <c r="S35" s="9">
        <f>CONFIDENCE(0.05,R35,2)</f>
        <v>2495503.6542246239</v>
      </c>
      <c r="T35" s="10">
        <f>R35/SQRT(2)</f>
        <v>1273239.5461900521</v>
      </c>
    </row>
    <row r="36" spans="1:20" ht="12">
      <c r="A36" s="11">
        <v>37757</v>
      </c>
      <c r="B36" s="37">
        <v>1</v>
      </c>
      <c r="C36" s="37">
        <v>15</v>
      </c>
      <c r="D36" s="37">
        <v>3</v>
      </c>
      <c r="E36" s="12">
        <v>416</v>
      </c>
      <c r="F36" s="12">
        <v>415</v>
      </c>
      <c r="G36" s="12">
        <v>359</v>
      </c>
      <c r="H36" s="16">
        <f t="shared" si="14"/>
        <v>141.244706990683</v>
      </c>
      <c r="I36" s="16">
        <f t="shared" si="15"/>
        <v>140.90517644503231</v>
      </c>
      <c r="J36" s="16">
        <f t="shared" si="16"/>
        <v>121.89146588859421</v>
      </c>
      <c r="K36" s="16">
        <f t="shared" si="6"/>
        <v>134.68044977476984</v>
      </c>
      <c r="L36" s="16">
        <f>STDEV(H36:J36)</f>
        <v>11.076885928748313</v>
      </c>
      <c r="M36" s="16">
        <f>MEDIAN(H36:J36)</f>
        <v>140.90517644503231</v>
      </c>
      <c r="N36" s="10">
        <f t="shared" si="7"/>
        <v>7062235.3495341502</v>
      </c>
      <c r="O36" s="10">
        <f t="shared" si="7"/>
        <v>7045258.8222516151</v>
      </c>
      <c r="P36" s="10">
        <f t="shared" si="7"/>
        <v>6094573.2944297101</v>
      </c>
      <c r="Q36" s="9">
        <f t="shared" si="8"/>
        <v>6734022.4887384921</v>
      </c>
      <c r="R36" s="10">
        <f t="shared" si="9"/>
        <v>553844.29643741588</v>
      </c>
      <c r="S36" s="9">
        <f>CONFIDENCE(0.05,R36,3)</f>
        <v>626722.30474803399</v>
      </c>
      <c r="T36" s="10">
        <f>R36/SQRT(3)</f>
        <v>319762.15363728098</v>
      </c>
    </row>
    <row r="37" spans="1:20" ht="12">
      <c r="A37" s="24">
        <v>37789</v>
      </c>
      <c r="B37" s="37">
        <v>1</v>
      </c>
      <c r="C37" s="37">
        <v>15</v>
      </c>
      <c r="D37" s="37">
        <v>2</v>
      </c>
      <c r="E37" s="12">
        <v>368</v>
      </c>
      <c r="F37" s="12">
        <v>127</v>
      </c>
      <c r="H37" s="16">
        <f t="shared" si="14"/>
        <v>124.94724079945034</v>
      </c>
      <c r="I37" s="16">
        <f t="shared" si="15"/>
        <v>43.120379297636397</v>
      </c>
      <c r="K37" s="16">
        <f t="shared" si="6"/>
        <v>84.033810048543373</v>
      </c>
      <c r="L37" s="16">
        <f t="shared" ref="L37:L38" si="22">STDEV(H37:I37)</f>
        <v>57.860328651145096</v>
      </c>
      <c r="M37" s="16">
        <f t="shared" ref="M37:M38" si="23">MEDIAN(H37:I37)</f>
        <v>84.033810048543359</v>
      </c>
      <c r="N37" s="10">
        <f t="shared" si="7"/>
        <v>6247362.0399725167</v>
      </c>
      <c r="O37" s="10">
        <f t="shared" si="7"/>
        <v>2156018.9648818197</v>
      </c>
      <c r="Q37" s="9">
        <f t="shared" si="8"/>
        <v>4201690.5024271682</v>
      </c>
      <c r="R37" s="10">
        <f t="shared" si="9"/>
        <v>2893016.4325572532</v>
      </c>
      <c r="S37" s="9">
        <f>CONFIDENCE(0.05,R37,2)</f>
        <v>4009442.5377875576</v>
      </c>
      <c r="T37" s="10">
        <f>R37/SQRT(2)</f>
        <v>2045671.5375453478</v>
      </c>
    </row>
    <row r="38" spans="1:20" ht="12">
      <c r="A38" s="24">
        <v>37817</v>
      </c>
      <c r="B38" s="37">
        <v>1</v>
      </c>
      <c r="C38" s="37">
        <v>15</v>
      </c>
      <c r="D38" s="37">
        <v>2</v>
      </c>
      <c r="E38" s="12">
        <v>416</v>
      </c>
      <c r="F38" s="12">
        <v>373</v>
      </c>
      <c r="H38" s="16">
        <f t="shared" si="14"/>
        <v>141.244706990683</v>
      </c>
      <c r="I38" s="16">
        <f t="shared" si="15"/>
        <v>126.64489352770374</v>
      </c>
      <c r="K38" s="16">
        <f t="shared" si="6"/>
        <v>133.94480025919336</v>
      </c>
      <c r="L38" s="16">
        <f t="shared" si="22"/>
        <v>10.323627103731283</v>
      </c>
      <c r="M38" s="16">
        <f t="shared" si="23"/>
        <v>133.94480025919336</v>
      </c>
      <c r="N38" s="10">
        <f t="shared" si="7"/>
        <v>7062235.3495341502</v>
      </c>
      <c r="O38" s="10">
        <f t="shared" si="7"/>
        <v>6332244.6763851875</v>
      </c>
      <c r="Q38" s="9">
        <f t="shared" si="8"/>
        <v>6697240.0129596684</v>
      </c>
      <c r="R38" s="10">
        <f t="shared" si="9"/>
        <v>516181.35518656409</v>
      </c>
      <c r="S38" s="9">
        <f>CONFIDENCE(0.05,R38,2)</f>
        <v>715377.71421105845</v>
      </c>
      <c r="T38" s="10">
        <f>R38/SQRT(2)</f>
        <v>364995.33657448133</v>
      </c>
    </row>
    <row r="39" spans="1:20" ht="12">
      <c r="A39" s="24">
        <v>37848</v>
      </c>
      <c r="B39" s="37">
        <v>1</v>
      </c>
      <c r="C39" s="37">
        <v>15</v>
      </c>
      <c r="D39" s="37">
        <v>3</v>
      </c>
      <c r="E39" s="12">
        <v>309</v>
      </c>
      <c r="F39" s="26">
        <v>574</v>
      </c>
      <c r="G39" s="27">
        <v>423</v>
      </c>
      <c r="H39" s="16">
        <f t="shared" si="14"/>
        <v>104.9149386060602</v>
      </c>
      <c r="I39" s="16">
        <f t="shared" si="15"/>
        <v>194.89053320349046</v>
      </c>
      <c r="J39" s="16">
        <f t="shared" si="16"/>
        <v>143.62142081023777</v>
      </c>
      <c r="K39" s="16">
        <f t="shared" si="6"/>
        <v>147.80896420659613</v>
      </c>
      <c r="L39" s="16">
        <f>STDEV(H39:J39)</f>
        <v>45.133729577363447</v>
      </c>
      <c r="M39" s="16">
        <f>MEDIAN(H39:J39)</f>
        <v>143.62142081023777</v>
      </c>
      <c r="N39" s="10">
        <f t="shared" si="7"/>
        <v>5245746.9303030102</v>
      </c>
      <c r="O39" s="10">
        <f t="shared" si="7"/>
        <v>9744526.6601745225</v>
      </c>
      <c r="P39" s="10">
        <f t="shared" si="7"/>
        <v>7181071.0405118885</v>
      </c>
      <c r="Q39" s="9">
        <f t="shared" si="8"/>
        <v>7390448.2103298074</v>
      </c>
      <c r="R39" s="10">
        <f t="shared" si="9"/>
        <v>2256686.4788681706</v>
      </c>
      <c r="S39" s="9">
        <f>CONFIDENCE(0.05,R39,3)</f>
        <v>2553634.2257698094</v>
      </c>
      <c r="T39" s="10">
        <f>R39/SQRT(3)</f>
        <v>1302898.5460511271</v>
      </c>
    </row>
    <row r="40" spans="1:20" ht="12">
      <c r="A40" s="24">
        <v>37879</v>
      </c>
      <c r="B40" s="37">
        <v>1</v>
      </c>
      <c r="C40" s="37">
        <v>15</v>
      </c>
      <c r="D40" s="37">
        <v>2</v>
      </c>
      <c r="E40" s="12">
        <v>454</v>
      </c>
      <c r="F40" s="26">
        <v>607</v>
      </c>
      <c r="G40" s="27"/>
      <c r="H40" s="16">
        <f t="shared" si="14"/>
        <v>154.14686772540884</v>
      </c>
      <c r="I40" s="16">
        <f t="shared" si="15"/>
        <v>206.09504120996291</v>
      </c>
      <c r="K40" s="16">
        <f t="shared" si="6"/>
        <v>180.12095446768586</v>
      </c>
      <c r="L40" s="16">
        <f>STDEV(H40:I40)</f>
        <v>36.73290574118348</v>
      </c>
      <c r="M40" s="16">
        <f>MEDIAN(H40:I40)</f>
        <v>180.12095446768586</v>
      </c>
      <c r="N40" s="10">
        <f t="shared" si="7"/>
        <v>7707343.386270442</v>
      </c>
      <c r="O40" s="10">
        <f t="shared" si="7"/>
        <v>10304752.060498146</v>
      </c>
      <c r="Q40" s="9">
        <f t="shared" si="8"/>
        <v>9006047.7233842947</v>
      </c>
      <c r="R40" s="10">
        <f t="shared" si="9"/>
        <v>1836645.2870591688</v>
      </c>
      <c r="S40" s="9">
        <f>CONFIDENCE(0.05,R40,2)</f>
        <v>2545413.7273091134</v>
      </c>
      <c r="T40" s="10">
        <f>R40/SQRT(2)</f>
        <v>1298704.3371138514</v>
      </c>
    </row>
    <row r="41" spans="1:20" ht="12">
      <c r="A41" s="24">
        <v>37908</v>
      </c>
      <c r="B41" s="37">
        <v>1</v>
      </c>
      <c r="C41" s="37">
        <v>15</v>
      </c>
      <c r="D41" s="37">
        <v>3</v>
      </c>
      <c r="E41" s="12">
        <v>644</v>
      </c>
      <c r="F41" s="12">
        <v>799</v>
      </c>
      <c r="G41" s="12">
        <v>638</v>
      </c>
      <c r="H41" s="16">
        <f t="shared" si="14"/>
        <v>218.65767139903809</v>
      </c>
      <c r="I41" s="16">
        <f t="shared" si="15"/>
        <v>271.28490597489355</v>
      </c>
      <c r="J41" s="16">
        <f t="shared" si="16"/>
        <v>216.62048812513402</v>
      </c>
      <c r="K41" s="16">
        <f t="shared" si="6"/>
        <v>235.52102183302188</v>
      </c>
      <c r="L41" s="16">
        <f t="shared" ref="L41:L42" si="24">STDEV(H41:J41)</f>
        <v>30.989176910782813</v>
      </c>
      <c r="M41" s="16">
        <f t="shared" ref="M41:M42" si="25">MEDIAN(H41:J41)</f>
        <v>218.65767139903809</v>
      </c>
      <c r="N41" s="10">
        <f t="shared" si="7"/>
        <v>10932883.569951905</v>
      </c>
      <c r="O41" s="10">
        <f t="shared" si="7"/>
        <v>13564245.298744677</v>
      </c>
      <c r="P41" s="10">
        <f t="shared" si="7"/>
        <v>10831024.4062567</v>
      </c>
      <c r="Q41" s="9">
        <f t="shared" si="8"/>
        <v>11776051.091651095</v>
      </c>
      <c r="R41" s="10">
        <f t="shared" si="9"/>
        <v>1549458.8455391249</v>
      </c>
      <c r="S41" s="9">
        <f>CONFIDENCE(0.05,R41,3)</f>
        <v>1753345.525150208</v>
      </c>
      <c r="T41" s="10">
        <f>R41/SQRT(3)</f>
        <v>894580.4815702606</v>
      </c>
    </row>
    <row r="42" spans="1:20" ht="12">
      <c r="A42" s="24">
        <v>37939</v>
      </c>
      <c r="B42" s="37">
        <v>1</v>
      </c>
      <c r="C42" s="37">
        <v>15</v>
      </c>
      <c r="D42" s="37">
        <v>3</v>
      </c>
      <c r="E42" s="12">
        <v>563</v>
      </c>
      <c r="F42" s="12">
        <v>691</v>
      </c>
      <c r="G42" s="12">
        <v>697</v>
      </c>
      <c r="H42" s="16">
        <f t="shared" si="14"/>
        <v>191.155697201333</v>
      </c>
      <c r="I42" s="16">
        <f t="shared" si="15"/>
        <v>234.61560704462005</v>
      </c>
      <c r="J42" s="16">
        <f t="shared" si="16"/>
        <v>236.65279031852415</v>
      </c>
      <c r="K42" s="16">
        <f t="shared" si="6"/>
        <v>220.80803152149238</v>
      </c>
      <c r="L42" s="16">
        <f t="shared" si="24"/>
        <v>25.69986822726424</v>
      </c>
      <c r="M42" s="16">
        <f t="shared" si="25"/>
        <v>234.61560704462005</v>
      </c>
      <c r="N42" s="10">
        <f t="shared" si="7"/>
        <v>9557784.8600666504</v>
      </c>
      <c r="O42" s="10">
        <f t="shared" si="7"/>
        <v>11730780.352231003</v>
      </c>
      <c r="P42" s="10">
        <f t="shared" si="7"/>
        <v>11832639.515926208</v>
      </c>
      <c r="Q42" s="9">
        <f t="shared" si="8"/>
        <v>11040401.576074621</v>
      </c>
      <c r="R42" s="10">
        <f t="shared" si="9"/>
        <v>1284993.4113632122</v>
      </c>
      <c r="S42" s="9">
        <f>CONFIDENCE(0.05,R42,3)</f>
        <v>1454080.2126804844</v>
      </c>
      <c r="T42" s="10">
        <f>R42/SQRT(3)</f>
        <v>741891.29195744614</v>
      </c>
    </row>
    <row r="43" spans="1:20" ht="12">
      <c r="A43" s="24">
        <v>37971</v>
      </c>
      <c r="B43" s="37">
        <v>1</v>
      </c>
      <c r="C43" s="37">
        <v>15</v>
      </c>
      <c r="D43" s="37">
        <v>2</v>
      </c>
      <c r="E43" s="12">
        <v>869</v>
      </c>
      <c r="F43" s="12">
        <v>519</v>
      </c>
      <c r="H43" s="16">
        <f t="shared" si="14"/>
        <v>295.05204417044115</v>
      </c>
      <c r="I43" s="16">
        <f t="shared" si="15"/>
        <v>176.21635319270305</v>
      </c>
      <c r="K43" s="16">
        <f t="shared" si="6"/>
        <v>235.63419868157212</v>
      </c>
      <c r="L43" s="16">
        <f t="shared" ref="L43:L44" si="26">STDEV(H43:I43)</f>
        <v>84.029522937347608</v>
      </c>
      <c r="M43" s="16">
        <f t="shared" ref="M43:M44" si="27">MEDIAN(H43:I43)</f>
        <v>235.63419868157212</v>
      </c>
      <c r="N43" s="10">
        <f t="shared" si="7"/>
        <v>14752602.208522057</v>
      </c>
      <c r="O43" s="10">
        <f t="shared" si="7"/>
        <v>8810817.6596351527</v>
      </c>
      <c r="Q43" s="9">
        <f t="shared" si="8"/>
        <v>11781709.934078604</v>
      </c>
      <c r="R43" s="10">
        <f t="shared" si="9"/>
        <v>4201476.146867387</v>
      </c>
      <c r="S43" s="9">
        <f>CONFIDENCE(0.05,R43,2)</f>
        <v>5822841.8598574586</v>
      </c>
      <c r="T43" s="10">
        <f>R43/SQRT(2)</f>
        <v>2970892.274443456</v>
      </c>
    </row>
    <row r="44" spans="1:20" ht="12">
      <c r="A44" s="24">
        <v>38002</v>
      </c>
      <c r="B44" s="37">
        <v>1</v>
      </c>
      <c r="C44" s="37">
        <v>15</v>
      </c>
      <c r="D44" s="37">
        <v>2</v>
      </c>
      <c r="E44" s="12">
        <v>748</v>
      </c>
      <c r="F44" s="12">
        <v>905</v>
      </c>
      <c r="H44" s="16">
        <f t="shared" si="14"/>
        <v>253.96884814670884</v>
      </c>
      <c r="I44" s="16">
        <f t="shared" si="15"/>
        <v>307.27514381386561</v>
      </c>
      <c r="K44" s="16">
        <f t="shared" si="6"/>
        <v>280.62199598028724</v>
      </c>
      <c r="L44" s="16">
        <f t="shared" si="26"/>
        <v>37.693243146181629</v>
      </c>
      <c r="M44" s="16">
        <f t="shared" si="27"/>
        <v>280.62199598028724</v>
      </c>
      <c r="N44" s="10">
        <f t="shared" si="7"/>
        <v>12698442.407335442</v>
      </c>
      <c r="O44" s="10">
        <f t="shared" si="7"/>
        <v>15363757.19069328</v>
      </c>
      <c r="Q44" s="9">
        <f t="shared" si="8"/>
        <v>14031099.79901436</v>
      </c>
      <c r="R44" s="10">
        <f t="shared" si="9"/>
        <v>1884662.1573090812</v>
      </c>
      <c r="S44" s="9">
        <f>CONFIDENCE(0.05,R44,2)</f>
        <v>2611960.4914217689</v>
      </c>
      <c r="T44" s="10">
        <f>R44/SQRT(2)</f>
        <v>1332657.3916789191</v>
      </c>
    </row>
    <row r="45" spans="1:20" ht="12">
      <c r="A45" s="28">
        <v>38211</v>
      </c>
      <c r="B45" s="37">
        <v>1</v>
      </c>
      <c r="C45" s="37">
        <v>15</v>
      </c>
      <c r="D45" s="37">
        <v>3</v>
      </c>
      <c r="E45" s="12">
        <v>984</v>
      </c>
      <c r="F45" s="12">
        <v>949</v>
      </c>
      <c r="G45" s="12">
        <v>905</v>
      </c>
      <c r="H45" s="16">
        <f t="shared" si="14"/>
        <v>334.09805692026936</v>
      </c>
      <c r="I45" s="16">
        <f t="shared" si="15"/>
        <v>322.21448782249558</v>
      </c>
      <c r="J45" s="16">
        <f t="shared" si="16"/>
        <v>307.27514381386561</v>
      </c>
      <c r="K45" s="16">
        <f t="shared" si="6"/>
        <v>321.19589618554352</v>
      </c>
      <c r="L45" s="16">
        <f>STDEV(H45:J45)</f>
        <v>13.440435765650344</v>
      </c>
      <c r="M45" s="16">
        <f>MEDIAN(H45:J45)</f>
        <v>322.21448782249558</v>
      </c>
      <c r="N45" s="10">
        <f t="shared" si="7"/>
        <v>16704902.846013468</v>
      </c>
      <c r="O45" s="10">
        <f t="shared" si="7"/>
        <v>16110724.391124779</v>
      </c>
      <c r="P45" s="10">
        <f t="shared" si="7"/>
        <v>15363757.19069328</v>
      </c>
      <c r="Q45" s="9">
        <f t="shared" si="8"/>
        <v>16059794.809277177</v>
      </c>
      <c r="R45" s="10">
        <f t="shared" si="9"/>
        <v>672021.78828251769</v>
      </c>
      <c r="S45" s="9">
        <f>CONFIDENCE(0.05,R45,3)</f>
        <v>760450.26860885427</v>
      </c>
      <c r="T45" s="10">
        <f>R45/SQRT(3)</f>
        <v>387991.96036620531</v>
      </c>
    </row>
    <row r="46" spans="1:20" ht="12">
      <c r="A46" s="24">
        <v>38247</v>
      </c>
      <c r="B46" s="37">
        <v>1</v>
      </c>
      <c r="C46" s="37">
        <v>15</v>
      </c>
      <c r="D46" s="37">
        <v>2</v>
      </c>
      <c r="E46" s="12">
        <v>1419</v>
      </c>
      <c r="F46" s="12">
        <v>1450</v>
      </c>
      <c r="H46" s="16">
        <f t="shared" si="14"/>
        <v>481.79384427831531</v>
      </c>
      <c r="I46" s="16">
        <f t="shared" si="15"/>
        <v>492.31929119348638</v>
      </c>
      <c r="K46" s="16">
        <f t="shared" si="6"/>
        <v>487.05656773590084</v>
      </c>
      <c r="L46" s="16">
        <f>STDEV(H46:I46)</f>
        <v>7.442614888736494</v>
      </c>
      <c r="M46" s="16">
        <f>MEDIAN(H46:I46)</f>
        <v>487.05656773590084</v>
      </c>
      <c r="N46" s="10">
        <f t="shared" si="7"/>
        <v>24089692.213915765</v>
      </c>
      <c r="O46" s="10">
        <f t="shared" si="7"/>
        <v>24615964.559674319</v>
      </c>
      <c r="Q46" s="9">
        <f t="shared" si="8"/>
        <v>24352828.386795044</v>
      </c>
      <c r="R46" s="10">
        <f t="shared" si="9"/>
        <v>372130.74443682464</v>
      </c>
      <c r="S46" s="9">
        <f>CONFIDENCE(0.05,R46,2)</f>
        <v>515737.42187308776</v>
      </c>
      <c r="T46" s="10">
        <f t="shared" ref="T46:T58" si="28">R46/SQRT(2)</f>
        <v>263136.1728792768</v>
      </c>
    </row>
    <row r="47" spans="1:20" ht="12">
      <c r="A47" s="24">
        <v>38279</v>
      </c>
      <c r="B47" s="37">
        <v>1</v>
      </c>
      <c r="C47" s="37">
        <v>15</v>
      </c>
      <c r="D47" s="37">
        <v>3</v>
      </c>
      <c r="E47" s="12">
        <v>1375</v>
      </c>
      <c r="F47" s="12">
        <v>1451</v>
      </c>
      <c r="G47" s="12">
        <v>952</v>
      </c>
      <c r="H47" s="16">
        <f t="shared" si="14"/>
        <v>466.85450026968539</v>
      </c>
      <c r="I47" s="16">
        <f t="shared" si="15"/>
        <v>492.65882173913707</v>
      </c>
      <c r="J47" s="16">
        <f t="shared" si="16"/>
        <v>323.23307945944759</v>
      </c>
      <c r="K47" s="16">
        <f t="shared" si="6"/>
        <v>427.5821338227567</v>
      </c>
      <c r="L47" s="16">
        <f t="shared" ref="L47:L48" si="29">STDEV(H47:J47)</f>
        <v>91.285319802870276</v>
      </c>
      <c r="M47" s="16">
        <f t="shared" ref="M47:M48" si="30">MEDIAN(H47:J47)</f>
        <v>466.85450026968539</v>
      </c>
      <c r="N47" s="10">
        <f t="shared" si="7"/>
        <v>23342725.013484269</v>
      </c>
      <c r="O47" s="10">
        <f t="shared" si="7"/>
        <v>24632941.086956855</v>
      </c>
      <c r="P47" s="10">
        <f t="shared" si="7"/>
        <v>16161653.97297238</v>
      </c>
      <c r="Q47" s="9">
        <f t="shared" si="8"/>
        <v>21379106.691137835</v>
      </c>
      <c r="R47" s="10">
        <f t="shared" si="9"/>
        <v>4564265.9901435133</v>
      </c>
      <c r="S47" s="9">
        <f>CONFIDENCE(0.05,R47,3)</f>
        <v>5164858.2809754517</v>
      </c>
      <c r="T47" s="10">
        <f>R47/SQRT(3)</f>
        <v>2635180.1980624115</v>
      </c>
    </row>
    <row r="48" spans="1:20" ht="12">
      <c r="A48" s="24">
        <v>38303</v>
      </c>
      <c r="B48" s="37">
        <v>1</v>
      </c>
      <c r="C48" s="37">
        <v>15</v>
      </c>
      <c r="D48" s="37">
        <v>3</v>
      </c>
      <c r="E48" s="12">
        <v>1134</v>
      </c>
      <c r="F48" s="26">
        <v>574</v>
      </c>
      <c r="G48" s="12">
        <v>1048</v>
      </c>
      <c r="H48" s="16">
        <f t="shared" si="14"/>
        <v>385.02763876787139</v>
      </c>
      <c r="I48" s="16">
        <f t="shared" si="15"/>
        <v>194.89053320349046</v>
      </c>
      <c r="J48" s="16">
        <f t="shared" si="16"/>
        <v>355.82801184191294</v>
      </c>
      <c r="K48" s="16">
        <f t="shared" si="6"/>
        <v>311.91539460442493</v>
      </c>
      <c r="L48" s="16">
        <f t="shared" si="29"/>
        <v>102.3927155250057</v>
      </c>
      <c r="M48" s="16">
        <f t="shared" si="30"/>
        <v>355.82801184191294</v>
      </c>
      <c r="N48" s="10">
        <f t="shared" si="7"/>
        <v>19251381.93839357</v>
      </c>
      <c r="O48" s="10">
        <f t="shared" si="7"/>
        <v>9744526.6601745225</v>
      </c>
      <c r="P48" s="10">
        <f t="shared" si="7"/>
        <v>17791400.592095647</v>
      </c>
      <c r="Q48" s="9">
        <f t="shared" si="8"/>
        <v>15595769.730221247</v>
      </c>
      <c r="R48" s="10">
        <f t="shared" si="9"/>
        <v>5119635.7762502804</v>
      </c>
      <c r="S48" s="9">
        <f>CONFIDENCE(0.05,R48,3)</f>
        <v>5793306.808070804</v>
      </c>
      <c r="T48" s="10">
        <f>R48/SQRT(3)</f>
        <v>2955823.0935709383</v>
      </c>
    </row>
    <row r="49" spans="1:20" ht="12">
      <c r="A49" s="24">
        <v>38323</v>
      </c>
      <c r="B49" s="37">
        <v>1</v>
      </c>
      <c r="C49" s="37">
        <v>15</v>
      </c>
      <c r="D49" s="37">
        <v>2</v>
      </c>
      <c r="E49" s="12">
        <v>963</v>
      </c>
      <c r="F49" s="26">
        <v>1191</v>
      </c>
      <c r="H49" s="16">
        <f t="shared" si="14"/>
        <v>326.96791546160512</v>
      </c>
      <c r="I49" s="16">
        <f t="shared" si="15"/>
        <v>404.38087986996021</v>
      </c>
      <c r="K49" s="16">
        <f t="shared" si="6"/>
        <v>365.67439766578264</v>
      </c>
      <c r="L49" s="16">
        <f t="shared" ref="L49:L59" si="31">STDEV(H49:I49)</f>
        <v>54.739232084900777</v>
      </c>
      <c r="M49" s="16">
        <f t="shared" ref="M49:M59" si="32">MEDIAN(H49:I49)</f>
        <v>365.67439766578264</v>
      </c>
      <c r="N49" s="10">
        <f t="shared" si="7"/>
        <v>16348395.773080256</v>
      </c>
      <c r="O49" s="10">
        <f t="shared" si="7"/>
        <v>20219043.993498009</v>
      </c>
      <c r="Q49" s="9">
        <f t="shared" si="8"/>
        <v>18283719.883289132</v>
      </c>
      <c r="R49" s="10">
        <f t="shared" si="9"/>
        <v>2736961.6042450247</v>
      </c>
      <c r="S49" s="9">
        <f t="shared" ref="S49:S73" si="33">CONFIDENCE(0.05,R49,2)</f>
        <v>3793165.5544214081</v>
      </c>
      <c r="T49" s="10">
        <f t="shared" si="28"/>
        <v>1935324.1102088687</v>
      </c>
    </row>
    <row r="50" spans="1:20" ht="12">
      <c r="A50" s="24">
        <v>38370</v>
      </c>
      <c r="B50" s="37">
        <v>1</v>
      </c>
      <c r="C50" s="37">
        <v>15</v>
      </c>
      <c r="D50" s="37">
        <v>2</v>
      </c>
      <c r="E50" s="12">
        <v>1580</v>
      </c>
      <c r="F50" s="26">
        <v>2048</v>
      </c>
      <c r="H50" s="16">
        <f t="shared" si="14"/>
        <v>536.45826212807481</v>
      </c>
      <c r="I50" s="16">
        <f t="shared" si="15"/>
        <v>695.35855749259315</v>
      </c>
      <c r="K50" s="16">
        <f t="shared" si="6"/>
        <v>615.90840981033398</v>
      </c>
      <c r="L50" s="16">
        <f t="shared" si="31"/>
        <v>112.35947638479639</v>
      </c>
      <c r="M50" s="16">
        <f t="shared" si="32"/>
        <v>615.90840981033398</v>
      </c>
      <c r="N50" s="10">
        <f t="shared" si="7"/>
        <v>26822913.106403742</v>
      </c>
      <c r="O50" s="10">
        <f t="shared" si="7"/>
        <v>34767927.874629654</v>
      </c>
      <c r="Q50" s="9">
        <f t="shared" si="8"/>
        <v>30795420.4905167</v>
      </c>
      <c r="R50" s="10">
        <f t="shared" si="9"/>
        <v>5617973.8192397933</v>
      </c>
      <c r="S50" s="9">
        <f t="shared" si="33"/>
        <v>7785971.4011807926</v>
      </c>
      <c r="T50" s="10">
        <f t="shared" si="28"/>
        <v>3972507.3841129448</v>
      </c>
    </row>
    <row r="51" spans="1:20" ht="12">
      <c r="A51" s="24">
        <v>38399</v>
      </c>
      <c r="B51" s="37">
        <v>1</v>
      </c>
      <c r="C51" s="37">
        <v>15</v>
      </c>
      <c r="D51" s="37">
        <v>2</v>
      </c>
      <c r="E51" s="12">
        <v>1790</v>
      </c>
      <c r="F51" s="12">
        <v>1507</v>
      </c>
      <c r="H51" s="16">
        <f t="shared" si="14"/>
        <v>607.75967671471767</v>
      </c>
      <c r="I51" s="16">
        <f t="shared" si="15"/>
        <v>511.67253229557514</v>
      </c>
      <c r="K51" s="16">
        <f t="shared" si="6"/>
        <v>559.7161045051464</v>
      </c>
      <c r="L51" s="16">
        <f t="shared" si="31"/>
        <v>67.943871403626801</v>
      </c>
      <c r="M51" s="16">
        <f t="shared" si="32"/>
        <v>559.7161045051464</v>
      </c>
      <c r="N51" s="10">
        <f t="shared" si="7"/>
        <v>30387983.835735884</v>
      </c>
      <c r="O51" s="10">
        <f t="shared" si="7"/>
        <v>25583626.614778757</v>
      </c>
      <c r="Q51" s="9">
        <f t="shared" si="8"/>
        <v>27985805.225257322</v>
      </c>
      <c r="R51" s="10">
        <f t="shared" si="9"/>
        <v>3397193.5701813404</v>
      </c>
      <c r="S51" s="9">
        <f t="shared" si="33"/>
        <v>4708183.5609704545</v>
      </c>
      <c r="T51" s="10">
        <f t="shared" si="28"/>
        <v>2402178.6104785632</v>
      </c>
    </row>
    <row r="52" spans="1:20" ht="12">
      <c r="A52" s="24">
        <v>38429</v>
      </c>
      <c r="B52" s="37">
        <v>1</v>
      </c>
      <c r="C52" s="37">
        <v>15</v>
      </c>
      <c r="D52" s="37">
        <v>2</v>
      </c>
      <c r="E52" s="12">
        <v>1152</v>
      </c>
      <c r="F52" s="12">
        <v>941</v>
      </c>
      <c r="H52" s="16">
        <f t="shared" si="14"/>
        <v>391.13918858958368</v>
      </c>
      <c r="I52" s="16">
        <f t="shared" si="15"/>
        <v>319.49824345729013</v>
      </c>
      <c r="K52" s="16">
        <f t="shared" si="6"/>
        <v>355.31871602343688</v>
      </c>
      <c r="L52" s="16">
        <f t="shared" si="31"/>
        <v>50.657798113658622</v>
      </c>
      <c r="M52" s="16">
        <f t="shared" si="32"/>
        <v>355.31871602343688</v>
      </c>
      <c r="N52" s="10">
        <f t="shared" si="7"/>
        <v>19556959.429479185</v>
      </c>
      <c r="O52" s="10">
        <f t="shared" si="7"/>
        <v>15974912.172864506</v>
      </c>
      <c r="Q52" s="9">
        <f t="shared" si="8"/>
        <v>17765935.801171847</v>
      </c>
      <c r="R52" s="10">
        <f t="shared" si="9"/>
        <v>2532889.9056828842</v>
      </c>
      <c r="S52" s="9">
        <f t="shared" si="33"/>
        <v>3510341.8069426026</v>
      </c>
      <c r="T52" s="10">
        <f t="shared" si="28"/>
        <v>1791023.628307322</v>
      </c>
    </row>
    <row r="53" spans="1:20" ht="12">
      <c r="A53" s="24">
        <v>38457</v>
      </c>
      <c r="B53" s="37">
        <v>1</v>
      </c>
      <c r="C53" s="37">
        <v>15</v>
      </c>
      <c r="D53" s="37">
        <v>2</v>
      </c>
      <c r="E53" s="12">
        <v>768</v>
      </c>
      <c r="F53" s="12">
        <v>1314</v>
      </c>
      <c r="H53" s="16">
        <f t="shared" si="14"/>
        <v>260.75945905972242</v>
      </c>
      <c r="I53" s="16">
        <f t="shared" si="15"/>
        <v>446.14313698499387</v>
      </c>
      <c r="K53" s="16">
        <f t="shared" si="6"/>
        <v>353.45129802235817</v>
      </c>
      <c r="L53" s="16">
        <f t="shared" si="31"/>
        <v>131.08605578226212</v>
      </c>
      <c r="M53" s="16">
        <f t="shared" si="32"/>
        <v>353.45129802235817</v>
      </c>
      <c r="N53" s="10">
        <f t="shared" si="7"/>
        <v>13037972.952986121</v>
      </c>
      <c r="O53" s="10">
        <f t="shared" si="7"/>
        <v>22307156.849249694</v>
      </c>
      <c r="Q53" s="9">
        <f t="shared" si="8"/>
        <v>17672564.901117906</v>
      </c>
      <c r="R53" s="10">
        <f t="shared" si="9"/>
        <v>6554302.7891131276</v>
      </c>
      <c r="S53" s="9">
        <f t="shared" si="33"/>
        <v>9083633.301377641</v>
      </c>
      <c r="T53" s="10">
        <f t="shared" si="28"/>
        <v>4634591.9481317941</v>
      </c>
    </row>
    <row r="54" spans="1:20" ht="12">
      <c r="A54" s="11">
        <v>38488</v>
      </c>
      <c r="B54" s="37">
        <v>1</v>
      </c>
      <c r="C54" s="37">
        <v>15</v>
      </c>
      <c r="D54" s="37">
        <v>2</v>
      </c>
      <c r="E54" s="12">
        <v>793</v>
      </c>
      <c r="F54" s="12">
        <v>581</v>
      </c>
      <c r="H54" s="16">
        <f t="shared" si="14"/>
        <v>269.24772270098947</v>
      </c>
      <c r="I54" s="16">
        <f t="shared" si="15"/>
        <v>197.26724702304523</v>
      </c>
      <c r="K54" s="16">
        <f t="shared" si="6"/>
        <v>233.25748486201735</v>
      </c>
      <c r="L54" s="16">
        <f t="shared" si="31"/>
        <v>50.897882464907759</v>
      </c>
      <c r="M54" s="16">
        <f t="shared" si="32"/>
        <v>233.25748486201735</v>
      </c>
      <c r="N54" s="10">
        <f t="shared" si="7"/>
        <v>13462386.135049473</v>
      </c>
      <c r="O54" s="10">
        <f t="shared" si="7"/>
        <v>9863362.3511522617</v>
      </c>
      <c r="Q54" s="9">
        <f t="shared" si="8"/>
        <v>11662874.243100867</v>
      </c>
      <c r="R54" s="10">
        <f t="shared" si="9"/>
        <v>2544894.123245399</v>
      </c>
      <c r="S54" s="9">
        <f t="shared" si="33"/>
        <v>3526978.4979708176</v>
      </c>
      <c r="T54" s="10">
        <f t="shared" si="28"/>
        <v>1799511.891948615</v>
      </c>
    </row>
    <row r="55" spans="1:20" ht="12">
      <c r="A55" s="24">
        <v>38518</v>
      </c>
      <c r="B55" s="37">
        <v>1</v>
      </c>
      <c r="C55" s="37">
        <v>15</v>
      </c>
      <c r="D55" s="37">
        <v>2</v>
      </c>
      <c r="E55" s="12">
        <v>952</v>
      </c>
      <c r="F55" s="12">
        <v>395</v>
      </c>
      <c r="H55" s="16">
        <f t="shared" si="14"/>
        <v>323.23307945944759</v>
      </c>
      <c r="I55" s="16">
        <f t="shared" si="15"/>
        <v>134.1145655320187</v>
      </c>
      <c r="K55" s="16">
        <f t="shared" si="6"/>
        <v>228.67382249573313</v>
      </c>
      <c r="L55" s="16">
        <f t="shared" si="31"/>
        <v>133.72698364600754</v>
      </c>
      <c r="M55" s="16">
        <f t="shared" si="32"/>
        <v>228.67382249573313</v>
      </c>
      <c r="N55" s="10">
        <f t="shared" si="7"/>
        <v>16161653.97297238</v>
      </c>
      <c r="O55" s="10">
        <f t="shared" si="7"/>
        <v>6705728.2766009355</v>
      </c>
      <c r="Q55" s="9">
        <f t="shared" si="8"/>
        <v>11433691.124786658</v>
      </c>
      <c r="R55" s="10">
        <f t="shared" si="9"/>
        <v>6686349.1823003711</v>
      </c>
      <c r="S55" s="9">
        <f>CONFIDENCE(0.05,R55,2)</f>
        <v>9266636.9026874229</v>
      </c>
      <c r="T55" s="10">
        <f t="shared" si="28"/>
        <v>4727962.848185719</v>
      </c>
    </row>
    <row r="56" spans="1:20" ht="12">
      <c r="A56" s="11">
        <v>38551</v>
      </c>
      <c r="B56" s="37">
        <v>1</v>
      </c>
      <c r="C56" s="37">
        <v>15</v>
      </c>
      <c r="D56" s="37">
        <v>2</v>
      </c>
      <c r="E56" s="12">
        <v>658</v>
      </c>
      <c r="F56" s="12">
        <v>823</v>
      </c>
      <c r="H56" s="16">
        <f t="shared" si="14"/>
        <v>223.41109903814763</v>
      </c>
      <c r="I56" s="16">
        <f t="shared" si="15"/>
        <v>279.43363907050986</v>
      </c>
      <c r="K56" s="16">
        <f t="shared" si="6"/>
        <v>251.42236905432873</v>
      </c>
      <c r="L56" s="16">
        <f t="shared" si="31"/>
        <v>39.613917956178398</v>
      </c>
      <c r="M56" s="16">
        <f t="shared" si="32"/>
        <v>251.42236905432873</v>
      </c>
      <c r="N56" s="10">
        <f t="shared" si="7"/>
        <v>11170554.951907381</v>
      </c>
      <c r="O56" s="10">
        <f t="shared" si="7"/>
        <v>13971681.953525493</v>
      </c>
      <c r="Q56" s="9">
        <f t="shared" si="8"/>
        <v>12571118.452716436</v>
      </c>
      <c r="R56" s="10">
        <f t="shared" si="9"/>
        <v>1980695.8978089148</v>
      </c>
      <c r="S56" s="9">
        <f t="shared" si="33"/>
        <v>2745054.0196470926</v>
      </c>
      <c r="T56" s="10">
        <f t="shared" si="28"/>
        <v>1400563.5008090604</v>
      </c>
    </row>
    <row r="57" spans="1:20" ht="12">
      <c r="A57" s="24">
        <v>38579</v>
      </c>
      <c r="B57" s="37">
        <v>1</v>
      </c>
      <c r="C57" s="37">
        <v>15</v>
      </c>
      <c r="D57" s="37">
        <v>2</v>
      </c>
      <c r="E57" s="12">
        <v>529</v>
      </c>
      <c r="F57" s="12">
        <v>642</v>
      </c>
      <c r="H57" s="16">
        <f t="shared" si="14"/>
        <v>179.61165864920986</v>
      </c>
      <c r="I57" s="16">
        <f t="shared" si="15"/>
        <v>217.97861030773672</v>
      </c>
      <c r="K57" s="16">
        <f t="shared" si="6"/>
        <v>198.7951344784733</v>
      </c>
      <c r="L57" s="16">
        <f t="shared" si="31"/>
        <v>27.1295316912008</v>
      </c>
      <c r="M57" s="16">
        <f t="shared" si="32"/>
        <v>198.7951344784733</v>
      </c>
      <c r="N57" s="10">
        <f t="shared" si="7"/>
        <v>8980582.9324604925</v>
      </c>
      <c r="O57" s="10">
        <f t="shared" si="7"/>
        <v>10898930.515386837</v>
      </c>
      <c r="Q57" s="9">
        <f t="shared" si="8"/>
        <v>9939756.7239236645</v>
      </c>
      <c r="R57" s="10">
        <f t="shared" si="9"/>
        <v>1356476.5845600409</v>
      </c>
      <c r="S57" s="9">
        <f t="shared" si="33"/>
        <v>1879946.0861825491</v>
      </c>
      <c r="T57" s="10">
        <f t="shared" si="28"/>
        <v>959173.79146317206</v>
      </c>
    </row>
    <row r="58" spans="1:20" ht="12">
      <c r="A58" s="24">
        <v>38614</v>
      </c>
      <c r="B58" s="37">
        <v>1</v>
      </c>
      <c r="C58" s="37">
        <v>15</v>
      </c>
      <c r="D58" s="37">
        <v>2</v>
      </c>
      <c r="E58" s="12">
        <v>887</v>
      </c>
      <c r="F58" s="12">
        <v>788</v>
      </c>
      <c r="H58" s="16">
        <f t="shared" si="14"/>
        <v>301.16359399215338</v>
      </c>
      <c r="I58" s="16">
        <f t="shared" si="15"/>
        <v>267.55006997273603</v>
      </c>
      <c r="K58" s="16">
        <f t="shared" si="6"/>
        <v>284.3568319824447</v>
      </c>
      <c r="L58" s="16">
        <f t="shared" si="31"/>
        <v>23.768350773706906</v>
      </c>
      <c r="M58" s="16">
        <f t="shared" si="32"/>
        <v>284.3568319824447</v>
      </c>
      <c r="N58" s="10">
        <f t="shared" si="7"/>
        <v>15058179.699607668</v>
      </c>
      <c r="O58" s="10">
        <f t="shared" si="7"/>
        <v>13377503.498636801</v>
      </c>
      <c r="Q58" s="9">
        <f t="shared" si="8"/>
        <v>14217841.599122234</v>
      </c>
      <c r="R58" s="10">
        <f t="shared" si="9"/>
        <v>1188417.5386853453</v>
      </c>
      <c r="S58" s="9">
        <f t="shared" si="33"/>
        <v>1647032.4117882508</v>
      </c>
      <c r="T58" s="10">
        <f t="shared" si="28"/>
        <v>840338.10048543382</v>
      </c>
    </row>
    <row r="59" spans="1:20" ht="12">
      <c r="A59" s="24">
        <v>38642</v>
      </c>
      <c r="B59" s="37">
        <v>1</v>
      </c>
      <c r="C59" s="37">
        <v>15</v>
      </c>
      <c r="D59" s="37">
        <v>2</v>
      </c>
      <c r="E59" s="12">
        <v>772</v>
      </c>
      <c r="F59" s="12">
        <v>819</v>
      </c>
      <c r="H59" s="16">
        <f t="shared" si="14"/>
        <v>262.11758124232517</v>
      </c>
      <c r="I59" s="16">
        <f t="shared" si="15"/>
        <v>278.07551688790716</v>
      </c>
      <c r="K59" s="16">
        <f t="shared" si="6"/>
        <v>270.09654906511616</v>
      </c>
      <c r="L59" s="16">
        <f t="shared" si="31"/>
        <v>11.283964508729547</v>
      </c>
      <c r="M59" s="16">
        <f t="shared" si="32"/>
        <v>270.09654906511616</v>
      </c>
      <c r="N59" s="10">
        <f t="shared" si="7"/>
        <v>13105879.062116258</v>
      </c>
      <c r="O59" s="10">
        <f t="shared" si="7"/>
        <v>13903775.844395358</v>
      </c>
      <c r="Q59" s="9">
        <f t="shared" si="8"/>
        <v>13504827.453255808</v>
      </c>
      <c r="R59" s="10">
        <f t="shared" si="9"/>
        <v>564198.22543647804</v>
      </c>
      <c r="S59" s="9">
        <f t="shared" si="33"/>
        <v>781924.47832371644</v>
      </c>
      <c r="T59" s="10">
        <f>R59/SQRT(2)</f>
        <v>398948.39113955008</v>
      </c>
    </row>
    <row r="60" spans="1:20" ht="12">
      <c r="A60" s="11">
        <v>38670</v>
      </c>
      <c r="B60" s="34">
        <v>1</v>
      </c>
      <c r="C60" s="34">
        <v>15</v>
      </c>
      <c r="D60" s="34">
        <v>1</v>
      </c>
      <c r="E60" s="12">
        <v>924</v>
      </c>
      <c r="H60" s="16">
        <f t="shared" si="14"/>
        <v>313.72622418122859</v>
      </c>
      <c r="N60" s="10">
        <f t="shared" si="7"/>
        <v>15686311.209061429</v>
      </c>
      <c r="Q60" s="9">
        <f t="shared" si="8"/>
        <v>15686311.209061429</v>
      </c>
      <c r="S60" s="9"/>
    </row>
    <row r="61" spans="1:20" ht="12">
      <c r="A61" s="24">
        <v>38700</v>
      </c>
      <c r="B61" s="37">
        <v>1</v>
      </c>
      <c r="C61" s="37">
        <v>15</v>
      </c>
      <c r="D61" s="37">
        <v>1</v>
      </c>
      <c r="E61" s="12">
        <v>1028</v>
      </c>
      <c r="H61" s="16">
        <f t="shared" si="14"/>
        <v>349.03740092889933</v>
      </c>
      <c r="N61" s="10">
        <f t="shared" si="7"/>
        <v>17451870.046444967</v>
      </c>
      <c r="Q61" s="9">
        <f t="shared" si="8"/>
        <v>17451870.046444967</v>
      </c>
      <c r="S61" s="9"/>
    </row>
    <row r="62" spans="1:20" ht="12">
      <c r="A62" s="24">
        <v>38733</v>
      </c>
      <c r="B62" s="37">
        <v>1</v>
      </c>
      <c r="C62" s="37">
        <v>15</v>
      </c>
      <c r="D62" s="37">
        <v>1</v>
      </c>
      <c r="E62" s="12">
        <v>709</v>
      </c>
      <c r="H62" s="16">
        <f t="shared" si="14"/>
        <v>240.72715686633231</v>
      </c>
      <c r="N62" s="10">
        <f t="shared" si="7"/>
        <v>12036357.843316615</v>
      </c>
      <c r="Q62" s="9">
        <f t="shared" si="8"/>
        <v>12036357.843316615</v>
      </c>
      <c r="S62" s="9"/>
    </row>
    <row r="63" spans="1:20" ht="12">
      <c r="A63" s="11">
        <v>38762</v>
      </c>
      <c r="B63" s="37">
        <v>1</v>
      </c>
      <c r="C63" s="37">
        <v>15</v>
      </c>
      <c r="D63" s="37">
        <v>2</v>
      </c>
      <c r="E63" s="12">
        <v>1106</v>
      </c>
      <c r="F63" s="12">
        <v>1069</v>
      </c>
      <c r="H63" s="16">
        <f t="shared" si="14"/>
        <v>375.52078348965239</v>
      </c>
      <c r="I63" s="16">
        <f t="shared" si="15"/>
        <v>362.95815330057718</v>
      </c>
      <c r="K63" s="16">
        <f t="shared" ref="K63:K126" si="34">AVERAGE(H63:J63)</f>
        <v>369.23946839511478</v>
      </c>
      <c r="L63" s="16">
        <f t="shared" ref="L63:L73" si="35">STDEV(H63:I63)</f>
        <v>8.8831209962339184</v>
      </c>
      <c r="M63" s="16">
        <f t="shared" ref="M63:M73" si="36">MEDIAN(H63:I63)</f>
        <v>369.23946839511478</v>
      </c>
      <c r="N63" s="10">
        <f t="shared" si="7"/>
        <v>18776039.174482618</v>
      </c>
      <c r="O63" s="10">
        <f t="shared" si="7"/>
        <v>18147907.665028859</v>
      </c>
      <c r="Q63" s="9">
        <f t="shared" si="8"/>
        <v>18461973.419755738</v>
      </c>
      <c r="R63" s="10">
        <f t="shared" si="9"/>
        <v>444156.04981169471</v>
      </c>
      <c r="S63" s="9">
        <f t="shared" si="33"/>
        <v>615557.56804207352</v>
      </c>
      <c r="T63" s="10">
        <f t="shared" ref="T63:T73" si="37">R63/SQRT(2)</f>
        <v>314065.7547268793</v>
      </c>
    </row>
    <row r="64" spans="1:20" ht="12">
      <c r="A64" s="11">
        <v>38786</v>
      </c>
      <c r="B64" s="37">
        <v>1</v>
      </c>
      <c r="C64" s="37">
        <v>15</v>
      </c>
      <c r="D64" s="37">
        <v>2</v>
      </c>
      <c r="E64" s="12">
        <v>910</v>
      </c>
      <c r="F64" s="12">
        <v>796</v>
      </c>
      <c r="H64" s="16">
        <f t="shared" si="14"/>
        <v>308.97279654211906</v>
      </c>
      <c r="I64" s="16">
        <f t="shared" si="15"/>
        <v>270.26631433794148</v>
      </c>
      <c r="K64" s="16">
        <f t="shared" si="34"/>
        <v>289.61955544003024</v>
      </c>
      <c r="L64" s="16">
        <f t="shared" si="35"/>
        <v>27.369616042450389</v>
      </c>
      <c r="M64" s="16">
        <f t="shared" si="36"/>
        <v>289.61955544003024</v>
      </c>
      <c r="N64" s="10">
        <f t="shared" si="7"/>
        <v>15448639.827105952</v>
      </c>
      <c r="O64" s="10">
        <f t="shared" si="7"/>
        <v>13513315.716897074</v>
      </c>
      <c r="Q64" s="9">
        <f t="shared" si="8"/>
        <v>14480977.772001512</v>
      </c>
      <c r="R64" s="10">
        <f t="shared" si="9"/>
        <v>1368480.8021225191</v>
      </c>
      <c r="S64" s="9">
        <f t="shared" si="33"/>
        <v>1896582.7772107134</v>
      </c>
      <c r="T64" s="10">
        <f t="shared" si="37"/>
        <v>967662.05510443915</v>
      </c>
    </row>
    <row r="65" spans="1:20" ht="12">
      <c r="A65" s="11">
        <v>38819</v>
      </c>
      <c r="B65" s="37">
        <v>1</v>
      </c>
      <c r="C65" s="37">
        <v>15</v>
      </c>
      <c r="D65" s="37">
        <v>2</v>
      </c>
      <c r="E65" s="12">
        <v>687</v>
      </c>
      <c r="F65" s="12">
        <v>852</v>
      </c>
      <c r="H65" s="16">
        <f t="shared" si="14"/>
        <v>233.25748486201735</v>
      </c>
      <c r="I65" s="16">
        <f t="shared" si="15"/>
        <v>289.28002489437961</v>
      </c>
      <c r="K65" s="16">
        <f t="shared" si="34"/>
        <v>261.26875487819848</v>
      </c>
      <c r="L65" s="16">
        <f t="shared" si="35"/>
        <v>39.613917956178398</v>
      </c>
      <c r="M65" s="16">
        <f t="shared" si="36"/>
        <v>261.26875487819848</v>
      </c>
      <c r="N65" s="10">
        <f t="shared" si="7"/>
        <v>11662874.243100867</v>
      </c>
      <c r="O65" s="10">
        <f t="shared" si="7"/>
        <v>14464001.24471898</v>
      </c>
      <c r="Q65" s="9">
        <f t="shared" si="8"/>
        <v>13063437.743909923</v>
      </c>
      <c r="R65" s="10">
        <f t="shared" si="9"/>
        <v>1980695.8978089148</v>
      </c>
      <c r="S65" s="9">
        <f t="shared" si="33"/>
        <v>2745054.0196470926</v>
      </c>
      <c r="T65" s="10">
        <f t="shared" si="37"/>
        <v>1400563.5008090604</v>
      </c>
    </row>
    <row r="66" spans="1:20" ht="12">
      <c r="A66" s="11">
        <v>38847</v>
      </c>
      <c r="B66" s="37">
        <v>1</v>
      </c>
      <c r="C66" s="37">
        <v>15</v>
      </c>
      <c r="D66" s="37">
        <v>2</v>
      </c>
      <c r="E66" s="12">
        <v>912</v>
      </c>
      <c r="F66" s="12">
        <v>725</v>
      </c>
      <c r="H66" s="16">
        <f t="shared" si="14"/>
        <v>309.65185763342038</v>
      </c>
      <c r="I66" s="16">
        <f t="shared" si="15"/>
        <v>246.15964559674319</v>
      </c>
      <c r="K66" s="16">
        <f t="shared" si="34"/>
        <v>277.90575161508178</v>
      </c>
      <c r="L66" s="16">
        <f t="shared" si="35"/>
        <v>44.895773683668679</v>
      </c>
      <c r="M66" s="16">
        <f t="shared" si="36"/>
        <v>277.90575161508178</v>
      </c>
      <c r="N66" s="10">
        <f t="shared" si="7"/>
        <v>15482592.881671019</v>
      </c>
      <c r="O66" s="10">
        <f t="shared" si="7"/>
        <v>12307982.279837159</v>
      </c>
      <c r="Q66" s="9">
        <f t="shared" si="8"/>
        <v>13895287.58075409</v>
      </c>
      <c r="R66" s="10">
        <f t="shared" si="9"/>
        <v>2244788.6841834215</v>
      </c>
      <c r="S66" s="9">
        <f t="shared" si="33"/>
        <v>3111061.2222666838</v>
      </c>
      <c r="T66" s="10">
        <f t="shared" si="37"/>
        <v>1587305.3009169244</v>
      </c>
    </row>
    <row r="67" spans="1:20" ht="12">
      <c r="A67" s="11">
        <v>38882</v>
      </c>
      <c r="B67" s="37">
        <v>1</v>
      </c>
      <c r="C67" s="37">
        <v>15</v>
      </c>
      <c r="D67" s="37">
        <v>2</v>
      </c>
      <c r="E67" s="12">
        <v>677</v>
      </c>
      <c r="F67" s="12">
        <v>706</v>
      </c>
      <c r="H67" s="16">
        <f t="shared" si="14"/>
        <v>229.86217940551055</v>
      </c>
      <c r="I67" s="16">
        <f t="shared" si="15"/>
        <v>239.70856522938027</v>
      </c>
      <c r="K67" s="16">
        <f t="shared" si="34"/>
        <v>234.78537231744542</v>
      </c>
      <c r="L67" s="16">
        <f t="shared" si="35"/>
        <v>6.962446186237373</v>
      </c>
      <c r="M67" s="16">
        <f t="shared" si="36"/>
        <v>234.78537231744542</v>
      </c>
      <c r="N67" s="10">
        <f t="shared" si="7"/>
        <v>11493108.970275527</v>
      </c>
      <c r="O67" s="10">
        <f t="shared" si="7"/>
        <v>11985428.261469014</v>
      </c>
      <c r="Q67" s="9">
        <f t="shared" si="8"/>
        <v>11739268.615872271</v>
      </c>
      <c r="R67" s="10">
        <f t="shared" si="9"/>
        <v>348122.30931186926</v>
      </c>
      <c r="S67" s="9">
        <f t="shared" si="33"/>
        <v>482464.03981676092</v>
      </c>
      <c r="T67" s="10">
        <f t="shared" si="37"/>
        <v>246159.64559674353</v>
      </c>
    </row>
    <row r="68" spans="1:20" ht="12">
      <c r="A68" s="11">
        <v>38912</v>
      </c>
      <c r="B68" s="37">
        <v>1</v>
      </c>
      <c r="C68" s="37">
        <v>15</v>
      </c>
      <c r="D68" s="37">
        <v>2</v>
      </c>
      <c r="E68" s="12">
        <v>522</v>
      </c>
      <c r="F68" s="12">
        <v>852</v>
      </c>
      <c r="H68" s="16">
        <f t="shared" si="14"/>
        <v>177.23494482965509</v>
      </c>
      <c r="I68" s="16">
        <f t="shared" si="15"/>
        <v>289.28002489437961</v>
      </c>
      <c r="K68" s="16">
        <f t="shared" si="34"/>
        <v>233.25748486201735</v>
      </c>
      <c r="L68" s="16">
        <f t="shared" si="35"/>
        <v>79.22783591235634</v>
      </c>
      <c r="M68" s="16">
        <f t="shared" si="36"/>
        <v>233.25748486201735</v>
      </c>
      <c r="N68" s="10">
        <f t="shared" si="7"/>
        <v>8861747.2414827552</v>
      </c>
      <c r="O68" s="10">
        <f t="shared" si="7"/>
        <v>14464001.24471898</v>
      </c>
      <c r="Q68" s="9">
        <f t="shared" si="8"/>
        <v>11662874.243100867</v>
      </c>
      <c r="R68" s="10">
        <f t="shared" si="9"/>
        <v>3961391.7956178254</v>
      </c>
      <c r="S68" s="9">
        <f t="shared" si="33"/>
        <v>5490108.0392941795</v>
      </c>
      <c r="T68" s="10">
        <f t="shared" si="37"/>
        <v>2801127.001618118</v>
      </c>
    </row>
    <row r="69" spans="1:20" ht="12">
      <c r="A69" s="11">
        <v>38944</v>
      </c>
      <c r="B69" s="37">
        <v>1</v>
      </c>
      <c r="C69" s="37">
        <v>15</v>
      </c>
      <c r="D69" s="37">
        <v>2</v>
      </c>
      <c r="E69" s="29">
        <v>796</v>
      </c>
      <c r="F69" s="12">
        <v>1055</v>
      </c>
      <c r="H69" s="16">
        <f t="shared" si="14"/>
        <v>270.26631433794148</v>
      </c>
      <c r="I69" s="16">
        <f t="shared" si="15"/>
        <v>358.20472566146771</v>
      </c>
      <c r="K69" s="16">
        <f t="shared" si="34"/>
        <v>314.23551999970459</v>
      </c>
      <c r="L69" s="16">
        <f t="shared" si="35"/>
        <v>62.181846973637384</v>
      </c>
      <c r="M69" s="16">
        <f t="shared" si="36"/>
        <v>314.23551999970459</v>
      </c>
      <c r="N69" s="10">
        <f t="shared" si="7"/>
        <v>13513315.716897074</v>
      </c>
      <c r="O69" s="10">
        <f t="shared" si="7"/>
        <v>17910236.283073384</v>
      </c>
      <c r="Q69" s="9">
        <f t="shared" si="8"/>
        <v>15711775.999985229</v>
      </c>
      <c r="R69" s="10">
        <f t="shared" si="9"/>
        <v>3109092.3486818667</v>
      </c>
      <c r="S69" s="9">
        <f t="shared" si="33"/>
        <v>4308902.9762945203</v>
      </c>
      <c r="T69" s="10">
        <f t="shared" si="37"/>
        <v>2198460.2830881579</v>
      </c>
    </row>
    <row r="70" spans="1:20" ht="12">
      <c r="A70" s="11">
        <v>38975</v>
      </c>
      <c r="B70" s="37">
        <v>1</v>
      </c>
      <c r="C70" s="37">
        <v>15</v>
      </c>
      <c r="D70" s="37">
        <v>2</v>
      </c>
      <c r="E70" s="12">
        <v>756</v>
      </c>
      <c r="F70" s="12">
        <v>1077</v>
      </c>
      <c r="H70" s="16">
        <f t="shared" si="14"/>
        <v>256.68509251191426</v>
      </c>
      <c r="I70" s="16">
        <f t="shared" si="15"/>
        <v>365.67439766578264</v>
      </c>
      <c r="K70" s="16">
        <f t="shared" si="34"/>
        <v>311.17974508884845</v>
      </c>
      <c r="L70" s="16">
        <f t="shared" si="35"/>
        <v>77.067076751110392</v>
      </c>
      <c r="M70" s="16">
        <f t="shared" si="36"/>
        <v>311.17974508884845</v>
      </c>
      <c r="N70" s="10">
        <f t="shared" si="7"/>
        <v>12834254.625595713</v>
      </c>
      <c r="O70" s="10">
        <f t="shared" si="7"/>
        <v>18283719.883289132</v>
      </c>
      <c r="Q70" s="9">
        <f t="shared" si="8"/>
        <v>15558987.254442424</v>
      </c>
      <c r="R70" s="10">
        <f t="shared" si="9"/>
        <v>3853353.8375555146</v>
      </c>
      <c r="S70" s="9">
        <f t="shared" si="33"/>
        <v>5340377.8200406926</v>
      </c>
      <c r="T70" s="10">
        <f t="shared" si="37"/>
        <v>2724732.6288467101</v>
      </c>
    </row>
    <row r="71" spans="1:20" ht="12">
      <c r="A71" s="11">
        <v>39006</v>
      </c>
      <c r="B71" s="37">
        <v>1</v>
      </c>
      <c r="C71" s="37">
        <v>15</v>
      </c>
      <c r="D71" s="37">
        <v>2</v>
      </c>
      <c r="E71" s="12">
        <v>1068</v>
      </c>
      <c r="F71" s="12">
        <v>1116</v>
      </c>
      <c r="H71" s="16">
        <f t="shared" si="14"/>
        <v>362.61862275492655</v>
      </c>
      <c r="I71" s="16">
        <f t="shared" si="15"/>
        <v>378.91608894615916</v>
      </c>
      <c r="K71" s="16">
        <f t="shared" si="34"/>
        <v>370.76735585054286</v>
      </c>
      <c r="L71" s="16">
        <f t="shared" si="35"/>
        <v>11.524048859979077</v>
      </c>
      <c r="M71" s="16">
        <f t="shared" si="36"/>
        <v>370.76735585054286</v>
      </c>
      <c r="N71" s="10">
        <f t="shared" ref="N71:P134" si="38">(E71/(0.25*0.25*3.14159265*15))*50000</f>
        <v>18130931.137746327</v>
      </c>
      <c r="O71" s="10">
        <f t="shared" si="38"/>
        <v>18945804.447307959</v>
      </c>
      <c r="Q71" s="9">
        <f t="shared" si="8"/>
        <v>18538367.792527143</v>
      </c>
      <c r="R71" s="10">
        <f t="shared" si="9"/>
        <v>576202.44299895514</v>
      </c>
      <c r="S71" s="9">
        <f t="shared" si="33"/>
        <v>798561.16935187893</v>
      </c>
      <c r="T71" s="10">
        <f t="shared" si="37"/>
        <v>407436.65478081629</v>
      </c>
    </row>
    <row r="72" spans="1:20" ht="12">
      <c r="A72" s="11">
        <v>39036</v>
      </c>
      <c r="B72" s="37">
        <v>1</v>
      </c>
      <c r="C72" s="37">
        <v>15</v>
      </c>
      <c r="D72" s="37">
        <v>2</v>
      </c>
      <c r="E72" s="12">
        <v>1032</v>
      </c>
      <c r="F72" s="12">
        <v>974</v>
      </c>
      <c r="H72" s="16">
        <f t="shared" si="14"/>
        <v>350.39552311150203</v>
      </c>
      <c r="I72" s="16">
        <f t="shared" si="15"/>
        <v>330.70275146376258</v>
      </c>
      <c r="K72" s="16">
        <f t="shared" si="34"/>
        <v>340.54913728763233</v>
      </c>
      <c r="L72" s="16">
        <f t="shared" si="35"/>
        <v>13.924892372474746</v>
      </c>
      <c r="M72" s="16">
        <f t="shared" si="36"/>
        <v>340.54913728763233</v>
      </c>
      <c r="N72" s="10">
        <f t="shared" si="38"/>
        <v>17519776.1555751</v>
      </c>
      <c r="O72" s="10">
        <f t="shared" si="38"/>
        <v>16535137.57318813</v>
      </c>
      <c r="Q72" s="9">
        <f t="shared" si="8"/>
        <v>17027456.864381615</v>
      </c>
      <c r="R72" s="10">
        <f t="shared" si="9"/>
        <v>696244.61862373597</v>
      </c>
      <c r="S72" s="9">
        <f t="shared" si="33"/>
        <v>964928.07963351824</v>
      </c>
      <c r="T72" s="10">
        <f t="shared" si="37"/>
        <v>492319.29119348526</v>
      </c>
    </row>
    <row r="73" spans="1:20" ht="12">
      <c r="A73" s="11">
        <v>39066</v>
      </c>
      <c r="B73" s="37">
        <v>1</v>
      </c>
      <c r="C73" s="37">
        <v>15</v>
      </c>
      <c r="D73" s="37">
        <v>2</v>
      </c>
      <c r="E73" s="12">
        <v>961</v>
      </c>
      <c r="F73" s="12">
        <v>1437</v>
      </c>
      <c r="H73" s="16">
        <f t="shared" si="14"/>
        <v>326.28885437030374</v>
      </c>
      <c r="I73" s="16">
        <f t="shared" si="15"/>
        <v>487.90539410002754</v>
      </c>
      <c r="K73" s="16">
        <f t="shared" si="34"/>
        <v>407.09712423516567</v>
      </c>
      <c r="L73" s="16">
        <f t="shared" si="35"/>
        <v>114.28015119479261</v>
      </c>
      <c r="M73" s="16">
        <f t="shared" si="36"/>
        <v>407.09712423516567</v>
      </c>
      <c r="N73" s="10">
        <f t="shared" si="38"/>
        <v>16314442.718515188</v>
      </c>
      <c r="O73" s="10">
        <f t="shared" si="38"/>
        <v>24395269.705001377</v>
      </c>
      <c r="Q73" s="9">
        <f t="shared" ref="Q73:Q136" si="39">AVERAGE(N73:P73)</f>
        <v>20354856.211758282</v>
      </c>
      <c r="R73" s="10">
        <f t="shared" ref="R73:R136" si="40">STDEV(N73:P73)</f>
        <v>5714007.5597396391</v>
      </c>
      <c r="S73" s="9">
        <f t="shared" si="33"/>
        <v>7919064.9294061335</v>
      </c>
      <c r="T73" s="10">
        <f t="shared" si="37"/>
        <v>4040413.493243095</v>
      </c>
    </row>
    <row r="74" spans="1:20" ht="12">
      <c r="A74" s="11">
        <v>39098</v>
      </c>
      <c r="B74" s="37">
        <v>1</v>
      </c>
      <c r="C74" s="37">
        <v>15</v>
      </c>
      <c r="D74" s="37">
        <v>3</v>
      </c>
      <c r="E74" s="12">
        <v>977</v>
      </c>
      <c r="F74" s="12">
        <v>840</v>
      </c>
      <c r="G74" s="12">
        <v>1114</v>
      </c>
      <c r="H74" s="16">
        <f t="shared" si="14"/>
        <v>331.72134310071459</v>
      </c>
      <c r="I74" s="16">
        <f t="shared" si="15"/>
        <v>285.2056583465714</v>
      </c>
      <c r="J74" s="16">
        <f t="shared" si="16"/>
        <v>378.23702785485784</v>
      </c>
      <c r="K74" s="16">
        <f t="shared" si="34"/>
        <v>331.72134310071459</v>
      </c>
      <c r="L74" s="16">
        <f t="shared" ref="L74:L137" si="41">STDEV(H74:J74)</f>
        <v>46.515684754143265</v>
      </c>
      <c r="M74" s="16">
        <f t="shared" ref="M74:M126" si="42">MEDIAN(H74:J74)</f>
        <v>331.72134310071459</v>
      </c>
      <c r="N74" s="10">
        <f t="shared" si="38"/>
        <v>16586067.15503573</v>
      </c>
      <c r="O74" s="10">
        <f t="shared" si="38"/>
        <v>14260282.91732857</v>
      </c>
      <c r="P74" s="10">
        <f t="shared" si="38"/>
        <v>18911851.392742891</v>
      </c>
      <c r="Q74" s="9">
        <f t="shared" si="39"/>
        <v>16586067.155035729</v>
      </c>
      <c r="R74" s="10">
        <f t="shared" si="40"/>
        <v>2325784.2377071842</v>
      </c>
      <c r="S74" s="9">
        <f t="shared" ref="S74:S162" si="43">CONFIDENCE(0.05,R74,3)</f>
        <v>2631824.2639286728</v>
      </c>
      <c r="T74" s="10">
        <f t="shared" ref="T74:T137" si="44">R74/SQRT(3)</f>
        <v>1342792.1557172313</v>
      </c>
    </row>
    <row r="75" spans="1:20" ht="12">
      <c r="A75" s="11">
        <v>39129</v>
      </c>
      <c r="B75" s="37">
        <v>1</v>
      </c>
      <c r="C75" s="37">
        <v>15</v>
      </c>
      <c r="D75" s="37">
        <v>3</v>
      </c>
      <c r="E75" s="12">
        <v>962</v>
      </c>
      <c r="F75" s="12">
        <v>774</v>
      </c>
      <c r="G75" s="12">
        <v>993</v>
      </c>
      <c r="H75" s="16">
        <f t="shared" ref="H75:H138" si="45">(E75/(0.25*0.25*3.14159265*15))</f>
        <v>326.62838491595443</v>
      </c>
      <c r="I75" s="16">
        <f t="shared" ref="I75:I138" si="46">(F75/(0.25*0.25*3.14159265*15))</f>
        <v>262.79664233362655</v>
      </c>
      <c r="J75" s="16">
        <f t="shared" ref="J75:J138" si="47">(G75/(0.25*0.25*3.14159265*15))</f>
        <v>337.1538318311255</v>
      </c>
      <c r="K75" s="16">
        <f t="shared" si="34"/>
        <v>308.85961969356885</v>
      </c>
      <c r="L75" s="16">
        <f t="shared" si="41"/>
        <v>40.237354170446267</v>
      </c>
      <c r="M75" s="16">
        <f t="shared" si="42"/>
        <v>326.62838491595443</v>
      </c>
      <c r="N75" s="10">
        <f t="shared" si="38"/>
        <v>16331419.245797722</v>
      </c>
      <c r="O75" s="10">
        <f t="shared" si="38"/>
        <v>13139832.116681328</v>
      </c>
      <c r="P75" s="10">
        <f t="shared" si="38"/>
        <v>16857691.591556273</v>
      </c>
      <c r="Q75" s="9">
        <f t="shared" si="39"/>
        <v>15442980.984678442</v>
      </c>
      <c r="R75" s="10">
        <f t="shared" si="40"/>
        <v>2011867.7085223105</v>
      </c>
      <c r="S75" s="9">
        <f t="shared" si="43"/>
        <v>2276600.7978123641</v>
      </c>
      <c r="T75" s="10">
        <f t="shared" si="44"/>
        <v>1161552.3630892716</v>
      </c>
    </row>
    <row r="76" spans="1:20" ht="12">
      <c r="A76" s="11">
        <v>39155</v>
      </c>
      <c r="B76" s="37">
        <v>1</v>
      </c>
      <c r="C76" s="37">
        <v>15</v>
      </c>
      <c r="D76" s="37">
        <v>3</v>
      </c>
      <c r="E76" s="12">
        <v>521</v>
      </c>
      <c r="F76" s="12">
        <v>688</v>
      </c>
      <c r="G76" s="12">
        <v>1051</v>
      </c>
      <c r="H76" s="16">
        <f t="shared" si="45"/>
        <v>176.89541428400443</v>
      </c>
      <c r="I76" s="16">
        <f t="shared" si="46"/>
        <v>233.59701540766801</v>
      </c>
      <c r="J76" s="16">
        <f t="shared" si="47"/>
        <v>356.84660347886495</v>
      </c>
      <c r="K76" s="16">
        <f t="shared" si="34"/>
        <v>255.77967772351246</v>
      </c>
      <c r="L76" s="16">
        <f t="shared" si="41"/>
        <v>92.003589624129347</v>
      </c>
      <c r="M76" s="16">
        <f t="shared" si="42"/>
        <v>233.59701540766801</v>
      </c>
      <c r="N76" s="10">
        <f t="shared" si="38"/>
        <v>8844770.714200221</v>
      </c>
      <c r="O76" s="10">
        <f t="shared" si="38"/>
        <v>11679850.770383401</v>
      </c>
      <c r="P76" s="10">
        <f t="shared" si="38"/>
        <v>17842330.173943248</v>
      </c>
      <c r="Q76" s="9">
        <f t="shared" si="39"/>
        <v>12788983.886175623</v>
      </c>
      <c r="R76" s="10">
        <f t="shared" si="40"/>
        <v>4600179.4812064739</v>
      </c>
      <c r="S76" s="9">
        <f t="shared" si="43"/>
        <v>5205497.4751231689</v>
      </c>
      <c r="T76" s="10">
        <f t="shared" si="44"/>
        <v>2655914.8617951507</v>
      </c>
    </row>
    <row r="77" spans="1:20" ht="12">
      <c r="A77" s="11">
        <v>39188</v>
      </c>
      <c r="B77" s="37">
        <v>1</v>
      </c>
      <c r="C77" s="37">
        <v>15</v>
      </c>
      <c r="D77" s="37">
        <v>3</v>
      </c>
      <c r="E77" s="12">
        <v>616</v>
      </c>
      <c r="F77" s="12">
        <v>553</v>
      </c>
      <c r="G77" s="12">
        <v>742</v>
      </c>
      <c r="H77" s="16">
        <f t="shared" si="45"/>
        <v>209.15081612081903</v>
      </c>
      <c r="I77" s="16">
        <f t="shared" si="46"/>
        <v>187.76039174482619</v>
      </c>
      <c r="J77" s="16">
        <f t="shared" si="47"/>
        <v>251.93166487280476</v>
      </c>
      <c r="K77" s="16">
        <f t="shared" si="34"/>
        <v>216.28095757948333</v>
      </c>
      <c r="L77" s="16">
        <f t="shared" si="41"/>
        <v>32.674412950072053</v>
      </c>
      <c r="M77" s="16">
        <f t="shared" si="42"/>
        <v>209.15081612081903</v>
      </c>
      <c r="N77" s="10">
        <f t="shared" si="38"/>
        <v>10457540.806040952</v>
      </c>
      <c r="O77" s="10">
        <f t="shared" si="38"/>
        <v>9388019.5872413088</v>
      </c>
      <c r="P77" s="10">
        <f t="shared" si="38"/>
        <v>12596583.243640238</v>
      </c>
      <c r="Q77" s="9">
        <f t="shared" si="39"/>
        <v>10814047.878974168</v>
      </c>
      <c r="R77" s="10">
        <f t="shared" si="40"/>
        <v>1633720.6475035844</v>
      </c>
      <c r="S77" s="9">
        <f t="shared" si="43"/>
        <v>1848694.9781807419</v>
      </c>
      <c r="T77" s="10">
        <f t="shared" si="44"/>
        <v>943229.05561684421</v>
      </c>
    </row>
    <row r="78" spans="1:20" ht="12">
      <c r="A78" s="11">
        <v>39217</v>
      </c>
      <c r="B78" s="37">
        <v>1</v>
      </c>
      <c r="C78" s="37">
        <v>15</v>
      </c>
      <c r="D78" s="37">
        <v>3</v>
      </c>
      <c r="E78" s="12">
        <v>619</v>
      </c>
      <c r="F78" s="12">
        <v>606</v>
      </c>
      <c r="G78" s="12">
        <v>536</v>
      </c>
      <c r="H78" s="16">
        <f t="shared" si="45"/>
        <v>210.1694077577711</v>
      </c>
      <c r="I78" s="16">
        <f t="shared" si="46"/>
        <v>205.75551066431225</v>
      </c>
      <c r="J78" s="16">
        <f t="shared" si="47"/>
        <v>181.98837246876462</v>
      </c>
      <c r="K78" s="16">
        <f t="shared" si="34"/>
        <v>199.30443029694933</v>
      </c>
      <c r="L78" s="16">
        <f t="shared" si="41"/>
        <v>15.157671850244306</v>
      </c>
      <c r="M78" s="16">
        <f t="shared" si="42"/>
        <v>205.75551066431225</v>
      </c>
      <c r="N78" s="10">
        <f t="shared" si="38"/>
        <v>10508470.387888554</v>
      </c>
      <c r="O78" s="10">
        <f t="shared" si="38"/>
        <v>10287775.533215612</v>
      </c>
      <c r="P78" s="10">
        <f t="shared" si="38"/>
        <v>9099418.6234382316</v>
      </c>
      <c r="Q78" s="9">
        <f t="shared" si="39"/>
        <v>9965221.5148474667</v>
      </c>
      <c r="R78" s="10">
        <f t="shared" si="40"/>
        <v>757883.59251221467</v>
      </c>
      <c r="S78" s="9">
        <f t="shared" si="43"/>
        <v>857610.26137722039</v>
      </c>
      <c r="T78" s="10">
        <f t="shared" si="44"/>
        <v>437564.29615132778</v>
      </c>
    </row>
    <row r="79" spans="1:20" ht="12">
      <c r="A79" s="11">
        <v>39248</v>
      </c>
      <c r="B79" s="37">
        <v>1</v>
      </c>
      <c r="C79" s="37">
        <v>15</v>
      </c>
      <c r="D79" s="37">
        <v>3</v>
      </c>
      <c r="E79" s="12">
        <v>450</v>
      </c>
      <c r="F79" s="12">
        <v>418</v>
      </c>
      <c r="G79" s="12">
        <v>298</v>
      </c>
      <c r="H79" s="16">
        <f t="shared" si="45"/>
        <v>152.78874554280611</v>
      </c>
      <c r="I79" s="16">
        <f t="shared" si="46"/>
        <v>141.92376808198435</v>
      </c>
      <c r="J79" s="16">
        <f t="shared" si="47"/>
        <v>101.18010260390272</v>
      </c>
      <c r="K79" s="16">
        <f t="shared" si="34"/>
        <v>131.96420540956441</v>
      </c>
      <c r="L79" s="16">
        <f t="shared" si="41"/>
        <v>27.207676728603513</v>
      </c>
      <c r="M79" s="16">
        <f t="shared" si="42"/>
        <v>141.92376808198435</v>
      </c>
      <c r="N79" s="10">
        <f t="shared" si="38"/>
        <v>7639437.2771403054</v>
      </c>
      <c r="O79" s="10">
        <f t="shared" si="38"/>
        <v>7096188.4040992176</v>
      </c>
      <c r="P79" s="10">
        <f t="shared" si="38"/>
        <v>5059005.1301951362</v>
      </c>
      <c r="Q79" s="9">
        <f t="shared" si="39"/>
        <v>6598210.2704782197</v>
      </c>
      <c r="R79" s="10">
        <f t="shared" si="40"/>
        <v>1360383.836430182</v>
      </c>
      <c r="S79" s="9">
        <f t="shared" si="43"/>
        <v>1539390.9421722058</v>
      </c>
      <c r="T79" s="10">
        <f t="shared" si="44"/>
        <v>785417.97416418139</v>
      </c>
    </row>
    <row r="80" spans="1:20" ht="12">
      <c r="A80" s="11">
        <v>39280</v>
      </c>
      <c r="B80" s="37">
        <v>1</v>
      </c>
      <c r="C80" s="37">
        <v>15</v>
      </c>
      <c r="D80" s="37">
        <v>3</v>
      </c>
      <c r="E80" s="12">
        <v>384</v>
      </c>
      <c r="F80" s="12">
        <v>409</v>
      </c>
      <c r="G80" s="12">
        <v>350</v>
      </c>
      <c r="H80" s="16">
        <f t="shared" si="45"/>
        <v>130.37972952986121</v>
      </c>
      <c r="I80" s="16">
        <f t="shared" si="46"/>
        <v>138.86799317112823</v>
      </c>
      <c r="J80" s="16">
        <f t="shared" si="47"/>
        <v>118.8356909777381</v>
      </c>
      <c r="K80" s="16">
        <f t="shared" si="34"/>
        <v>129.36113789290917</v>
      </c>
      <c r="L80" s="16">
        <f t="shared" si="41"/>
        <v>10.054920660252735</v>
      </c>
      <c r="M80" s="16">
        <f t="shared" si="42"/>
        <v>130.37972952986121</v>
      </c>
      <c r="N80" s="10">
        <f t="shared" si="38"/>
        <v>6518986.4764930606</v>
      </c>
      <c r="O80" s="10">
        <f t="shared" si="38"/>
        <v>6943399.658556412</v>
      </c>
      <c r="P80" s="10">
        <f t="shared" si="38"/>
        <v>5941784.5488869045</v>
      </c>
      <c r="Q80" s="9">
        <f t="shared" si="39"/>
        <v>6468056.8946454599</v>
      </c>
      <c r="R80" s="10">
        <f t="shared" si="40"/>
        <v>502746.03301263705</v>
      </c>
      <c r="S80" s="9">
        <f t="shared" si="43"/>
        <v>568900.2388204881</v>
      </c>
      <c r="T80" s="10">
        <f t="shared" si="44"/>
        <v>290260.55749386252</v>
      </c>
    </row>
    <row r="81" spans="1:20" ht="12">
      <c r="A81" s="11">
        <v>39309</v>
      </c>
      <c r="B81" s="37">
        <v>1</v>
      </c>
      <c r="C81" s="37">
        <v>15</v>
      </c>
      <c r="D81" s="37">
        <v>3</v>
      </c>
      <c r="E81" s="12">
        <v>461</v>
      </c>
      <c r="F81" s="12">
        <v>410</v>
      </c>
      <c r="G81" s="12">
        <v>307</v>
      </c>
      <c r="H81" s="16">
        <f t="shared" si="45"/>
        <v>156.5235815449636</v>
      </c>
      <c r="I81" s="16">
        <f t="shared" si="46"/>
        <v>139.20752371677889</v>
      </c>
      <c r="J81" s="16">
        <f t="shared" si="47"/>
        <v>104.23587751475884</v>
      </c>
      <c r="K81" s="16">
        <f t="shared" si="34"/>
        <v>133.32232759216711</v>
      </c>
      <c r="L81" s="16">
        <f t="shared" si="41"/>
        <v>26.636021629673351</v>
      </c>
      <c r="M81" s="16">
        <f t="shared" si="42"/>
        <v>139.20752371677889</v>
      </c>
      <c r="N81" s="10">
        <f t="shared" si="38"/>
        <v>7826179.0772481803</v>
      </c>
      <c r="O81" s="10">
        <f t="shared" si="38"/>
        <v>6960376.1858389443</v>
      </c>
      <c r="P81" s="10">
        <f t="shared" si="38"/>
        <v>5211793.8757379418</v>
      </c>
      <c r="Q81" s="9">
        <f t="shared" si="39"/>
        <v>6666116.3796083555</v>
      </c>
      <c r="R81" s="10">
        <f t="shared" si="40"/>
        <v>1331801.0814836719</v>
      </c>
      <c r="S81" s="9">
        <f t="shared" si="43"/>
        <v>1507047.10443414</v>
      </c>
      <c r="T81" s="10">
        <f t="shared" si="44"/>
        <v>768915.71290163277</v>
      </c>
    </row>
    <row r="82" spans="1:20" ht="12">
      <c r="A82" s="11">
        <v>39339</v>
      </c>
      <c r="B82" s="37">
        <v>1</v>
      </c>
      <c r="C82" s="37">
        <v>15</v>
      </c>
      <c r="D82" s="37">
        <v>3</v>
      </c>
      <c r="E82" s="12">
        <v>412</v>
      </c>
      <c r="F82" s="12">
        <v>563</v>
      </c>
      <c r="G82" s="12">
        <v>538</v>
      </c>
      <c r="H82" s="16">
        <f t="shared" si="45"/>
        <v>139.88658480808027</v>
      </c>
      <c r="I82" s="16">
        <f t="shared" si="46"/>
        <v>191.155697201333</v>
      </c>
      <c r="J82" s="16">
        <f t="shared" si="47"/>
        <v>182.66743356006597</v>
      </c>
      <c r="K82" s="16">
        <f t="shared" si="34"/>
        <v>171.2365718564931</v>
      </c>
      <c r="L82" s="16">
        <f t="shared" si="41"/>
        <v>27.479609183222525</v>
      </c>
      <c r="M82" s="16">
        <f t="shared" si="42"/>
        <v>182.66743356006597</v>
      </c>
      <c r="N82" s="10">
        <f t="shared" si="38"/>
        <v>6994329.2404040135</v>
      </c>
      <c r="O82" s="10">
        <f t="shared" si="38"/>
        <v>9557784.8600666504</v>
      </c>
      <c r="P82" s="10">
        <f t="shared" si="38"/>
        <v>9133371.6780032981</v>
      </c>
      <c r="Q82" s="9">
        <f t="shared" si="39"/>
        <v>8561828.5928246547</v>
      </c>
      <c r="R82" s="10">
        <f t="shared" si="40"/>
        <v>1373980.459161134</v>
      </c>
      <c r="S82" s="9">
        <f t="shared" si="43"/>
        <v>1554776.6864861671</v>
      </c>
      <c r="T82" s="10">
        <f t="shared" si="44"/>
        <v>793267.9879579664</v>
      </c>
    </row>
    <row r="83" spans="1:20" ht="12">
      <c r="A83" s="11">
        <v>39367</v>
      </c>
      <c r="B83" s="37">
        <v>1</v>
      </c>
      <c r="C83" s="37">
        <v>15</v>
      </c>
      <c r="D83" s="37">
        <v>3</v>
      </c>
      <c r="E83" s="12">
        <v>380</v>
      </c>
      <c r="F83" s="12">
        <v>361</v>
      </c>
      <c r="G83" s="12">
        <v>430</v>
      </c>
      <c r="H83" s="16">
        <f t="shared" si="45"/>
        <v>129.02160734725851</v>
      </c>
      <c r="I83" s="16">
        <f t="shared" si="46"/>
        <v>122.57052697989558</v>
      </c>
      <c r="J83" s="16">
        <f t="shared" si="47"/>
        <v>145.9981346297925</v>
      </c>
      <c r="K83" s="16">
        <f t="shared" si="34"/>
        <v>132.53008965231552</v>
      </c>
      <c r="L83" s="16">
        <f t="shared" si="41"/>
        <v>12.101458016001665</v>
      </c>
      <c r="M83" s="16">
        <f t="shared" si="42"/>
        <v>129.02160734725851</v>
      </c>
      <c r="N83" s="10">
        <f t="shared" si="38"/>
        <v>6451080.3673629258</v>
      </c>
      <c r="O83" s="10">
        <f t="shared" si="38"/>
        <v>6128526.3489947785</v>
      </c>
      <c r="P83" s="10">
        <f t="shared" si="38"/>
        <v>7299906.7314896248</v>
      </c>
      <c r="Q83" s="9">
        <f t="shared" si="39"/>
        <v>6626504.4826157764</v>
      </c>
      <c r="R83" s="10">
        <f t="shared" si="40"/>
        <v>605072.90080008307</v>
      </c>
      <c r="S83" s="9">
        <f t="shared" si="43"/>
        <v>684691.86262146058</v>
      </c>
      <c r="T83" s="10">
        <f t="shared" si="44"/>
        <v>349339.00215627573</v>
      </c>
    </row>
    <row r="84" spans="1:20" ht="12">
      <c r="A84" s="11">
        <v>39395</v>
      </c>
      <c r="B84" s="37">
        <v>1</v>
      </c>
      <c r="C84" s="37">
        <v>15</v>
      </c>
      <c r="D84" s="37">
        <v>3</v>
      </c>
      <c r="E84" s="12">
        <v>305</v>
      </c>
      <c r="F84" s="12">
        <v>338</v>
      </c>
      <c r="G84" s="12">
        <v>454</v>
      </c>
      <c r="H84" s="16">
        <f t="shared" si="45"/>
        <v>103.55681642345748</v>
      </c>
      <c r="I84" s="16">
        <f t="shared" si="46"/>
        <v>114.76132442992993</v>
      </c>
      <c r="J84" s="16">
        <f t="shared" si="47"/>
        <v>154.14686772540884</v>
      </c>
      <c r="K84" s="16">
        <f t="shared" si="34"/>
        <v>124.15500285959875</v>
      </c>
      <c r="L84" s="16">
        <f t="shared" si="41"/>
        <v>26.571022157860895</v>
      </c>
      <c r="M84" s="16">
        <f t="shared" si="42"/>
        <v>114.76132442992993</v>
      </c>
      <c r="N84" s="10">
        <f t="shared" si="38"/>
        <v>5177840.8211728735</v>
      </c>
      <c r="O84" s="10">
        <f t="shared" si="38"/>
        <v>5738066.2214964963</v>
      </c>
      <c r="P84" s="10">
        <f t="shared" si="38"/>
        <v>7707343.386270442</v>
      </c>
      <c r="Q84" s="9">
        <f t="shared" si="39"/>
        <v>6207750.1429799376</v>
      </c>
      <c r="R84" s="10">
        <f t="shared" si="40"/>
        <v>1328551.1078930446</v>
      </c>
      <c r="S84" s="9">
        <f t="shared" si="43"/>
        <v>1503369.4806828618</v>
      </c>
      <c r="T84" s="10">
        <f t="shared" si="44"/>
        <v>767039.33977422491</v>
      </c>
    </row>
    <row r="85" spans="1:20" ht="12">
      <c r="A85" s="11">
        <v>39433</v>
      </c>
      <c r="B85" s="37">
        <v>1</v>
      </c>
      <c r="C85" s="37">
        <v>15</v>
      </c>
      <c r="D85" s="37">
        <v>3</v>
      </c>
      <c r="E85" s="12">
        <v>534</v>
      </c>
      <c r="F85" s="12">
        <v>415</v>
      </c>
      <c r="G85" s="12">
        <v>519</v>
      </c>
      <c r="H85" s="16">
        <f t="shared" si="45"/>
        <v>181.30931137746327</v>
      </c>
      <c r="I85" s="16">
        <f t="shared" si="46"/>
        <v>140.90517644503231</v>
      </c>
      <c r="J85" s="16">
        <f t="shared" si="47"/>
        <v>176.21635319270305</v>
      </c>
      <c r="K85" s="16">
        <f t="shared" si="34"/>
        <v>166.14361367173288</v>
      </c>
      <c r="L85" s="16">
        <f t="shared" si="41"/>
        <v>22.004967416528768</v>
      </c>
      <c r="M85" s="16">
        <f t="shared" si="42"/>
        <v>176.21635319270305</v>
      </c>
      <c r="N85" s="10">
        <f t="shared" si="38"/>
        <v>9065465.5688731633</v>
      </c>
      <c r="O85" s="10">
        <f t="shared" si="38"/>
        <v>7045258.8222516151</v>
      </c>
      <c r="P85" s="10">
        <f t="shared" si="38"/>
        <v>8810817.6596351527</v>
      </c>
      <c r="Q85" s="9">
        <f t="shared" si="39"/>
        <v>8307180.6835866431</v>
      </c>
      <c r="R85" s="10">
        <f t="shared" si="40"/>
        <v>1100248.3708264609</v>
      </c>
      <c r="S85" s="9">
        <f t="shared" si="43"/>
        <v>1245025.3603677726</v>
      </c>
      <c r="T85" s="10">
        <f t="shared" si="44"/>
        <v>635228.69307210448</v>
      </c>
    </row>
    <row r="86" spans="1:20" ht="12">
      <c r="A86" s="11">
        <v>39462</v>
      </c>
      <c r="B86" s="37">
        <v>1</v>
      </c>
      <c r="C86" s="37">
        <v>15</v>
      </c>
      <c r="D86" s="37">
        <v>3</v>
      </c>
      <c r="E86" s="12">
        <v>445</v>
      </c>
      <c r="F86" s="12">
        <v>473</v>
      </c>
      <c r="G86" s="12">
        <v>486</v>
      </c>
      <c r="H86" s="16">
        <f t="shared" si="45"/>
        <v>151.09109281455272</v>
      </c>
      <c r="I86" s="16">
        <f t="shared" si="46"/>
        <v>160.59794809277176</v>
      </c>
      <c r="J86" s="16">
        <f t="shared" si="47"/>
        <v>165.0118451862306</v>
      </c>
      <c r="K86" s="16">
        <f t="shared" si="34"/>
        <v>158.90029536451837</v>
      </c>
      <c r="L86" s="16">
        <f t="shared" si="41"/>
        <v>7.1139549645540683</v>
      </c>
      <c r="M86" s="16">
        <f t="shared" si="42"/>
        <v>160.59794809277176</v>
      </c>
      <c r="N86" s="10">
        <f t="shared" si="38"/>
        <v>7554554.6407276364</v>
      </c>
      <c r="O86" s="10">
        <f t="shared" si="38"/>
        <v>8029897.4046385875</v>
      </c>
      <c r="P86" s="10">
        <f t="shared" si="38"/>
        <v>8250592.2593115298</v>
      </c>
      <c r="Q86" s="9">
        <f t="shared" si="39"/>
        <v>7945014.7682259185</v>
      </c>
      <c r="R86" s="10">
        <f t="shared" si="40"/>
        <v>355697.74822770309</v>
      </c>
      <c r="S86" s="9">
        <f t="shared" si="43"/>
        <v>402502.49753748666</v>
      </c>
      <c r="T86" s="10">
        <f t="shared" si="44"/>
        <v>205362.19068940813</v>
      </c>
    </row>
    <row r="87" spans="1:20" ht="12">
      <c r="A87" s="11">
        <v>39496</v>
      </c>
      <c r="B87" s="37">
        <v>1</v>
      </c>
      <c r="C87" s="37">
        <v>15</v>
      </c>
      <c r="D87" s="37">
        <v>3</v>
      </c>
      <c r="E87" s="12">
        <v>398</v>
      </c>
      <c r="F87" s="12">
        <v>391</v>
      </c>
      <c r="G87" s="12">
        <v>537</v>
      </c>
      <c r="H87" s="16">
        <f t="shared" si="45"/>
        <v>135.13315716897074</v>
      </c>
      <c r="I87" s="16">
        <f t="shared" si="46"/>
        <v>132.75644334941597</v>
      </c>
      <c r="J87" s="16">
        <f t="shared" si="47"/>
        <v>182.32790301441531</v>
      </c>
      <c r="K87" s="16">
        <f t="shared" si="34"/>
        <v>150.07250117760069</v>
      </c>
      <c r="L87" s="16">
        <f t="shared" si="41"/>
        <v>27.959263275090123</v>
      </c>
      <c r="M87" s="16">
        <f t="shared" si="42"/>
        <v>135.13315716897074</v>
      </c>
      <c r="N87" s="10">
        <f t="shared" si="38"/>
        <v>6756657.8584485371</v>
      </c>
      <c r="O87" s="10">
        <f t="shared" si="38"/>
        <v>6637822.1674707988</v>
      </c>
      <c r="P87" s="10">
        <f t="shared" si="38"/>
        <v>9116395.1507207658</v>
      </c>
      <c r="Q87" s="9">
        <f t="shared" si="39"/>
        <v>7503625.0588800339</v>
      </c>
      <c r="R87" s="10">
        <f t="shared" si="40"/>
        <v>1397963.1637545088</v>
      </c>
      <c r="S87" s="9">
        <f t="shared" si="43"/>
        <v>1581915.1728685929</v>
      </c>
      <c r="T87" s="10">
        <f t="shared" si="44"/>
        <v>807114.40891084657</v>
      </c>
    </row>
    <row r="88" spans="1:20" ht="12">
      <c r="A88" s="11">
        <v>39525</v>
      </c>
      <c r="B88" s="37">
        <v>1</v>
      </c>
      <c r="C88" s="37">
        <v>15</v>
      </c>
      <c r="D88" s="37">
        <v>3</v>
      </c>
      <c r="E88" s="12">
        <v>488</v>
      </c>
      <c r="F88" s="12">
        <v>536</v>
      </c>
      <c r="G88" s="12">
        <v>466</v>
      </c>
      <c r="H88" s="16">
        <f t="shared" si="45"/>
        <v>165.69090627753198</v>
      </c>
      <c r="I88" s="16">
        <f t="shared" si="46"/>
        <v>181.98837246876462</v>
      </c>
      <c r="J88" s="16">
        <f t="shared" si="47"/>
        <v>158.22123427321699</v>
      </c>
      <c r="K88" s="16">
        <f t="shared" si="34"/>
        <v>168.63350433983786</v>
      </c>
      <c r="L88" s="16">
        <f t="shared" si="41"/>
        <v>12.153739219630292</v>
      </c>
      <c r="M88" s="16">
        <f t="shared" si="42"/>
        <v>165.69090627753198</v>
      </c>
      <c r="N88" s="10">
        <f t="shared" si="38"/>
        <v>8284545.3138765991</v>
      </c>
      <c r="O88" s="10">
        <f t="shared" si="38"/>
        <v>9099418.6234382316</v>
      </c>
      <c r="P88" s="10">
        <f t="shared" si="38"/>
        <v>7911061.7136608493</v>
      </c>
      <c r="Q88" s="9">
        <f t="shared" si="39"/>
        <v>8431675.2169918939</v>
      </c>
      <c r="R88" s="10">
        <f t="shared" si="40"/>
        <v>607686.960981515</v>
      </c>
      <c r="S88" s="9">
        <f t="shared" si="43"/>
        <v>687649.89583078539</v>
      </c>
      <c r="T88" s="10">
        <f t="shared" si="44"/>
        <v>350848.23050570331</v>
      </c>
    </row>
    <row r="89" spans="1:20" ht="12">
      <c r="A89" s="11">
        <v>39553</v>
      </c>
      <c r="B89" s="37">
        <v>1</v>
      </c>
      <c r="C89" s="37">
        <v>15</v>
      </c>
      <c r="D89" s="37">
        <v>3</v>
      </c>
      <c r="E89" s="12">
        <v>325</v>
      </c>
      <c r="F89" s="12">
        <v>293</v>
      </c>
      <c r="G89" s="12">
        <v>428</v>
      </c>
      <c r="H89" s="16">
        <f t="shared" si="45"/>
        <v>110.34742733647109</v>
      </c>
      <c r="I89" s="16">
        <f t="shared" si="46"/>
        <v>99.482449875649323</v>
      </c>
      <c r="J89" s="16">
        <f t="shared" si="47"/>
        <v>145.31907353849115</v>
      </c>
      <c r="K89" s="16">
        <f t="shared" si="34"/>
        <v>118.38298358353718</v>
      </c>
      <c r="L89" s="16">
        <f t="shared" si="41"/>
        <v>23.951547765271258</v>
      </c>
      <c r="M89" s="16">
        <f t="shared" si="42"/>
        <v>110.34742733647109</v>
      </c>
      <c r="N89" s="10">
        <f t="shared" si="38"/>
        <v>5517371.366823554</v>
      </c>
      <c r="O89" s="10">
        <f t="shared" si="38"/>
        <v>4974122.4937824663</v>
      </c>
      <c r="P89" s="10">
        <f t="shared" si="38"/>
        <v>7265953.6769245574</v>
      </c>
      <c r="Q89" s="9">
        <f t="shared" si="39"/>
        <v>5919149.1791768596</v>
      </c>
      <c r="R89" s="10">
        <f t="shared" si="40"/>
        <v>1197577.3882635611</v>
      </c>
      <c r="S89" s="9">
        <f t="shared" si="43"/>
        <v>1355161.4880112461</v>
      </c>
      <c r="T89" s="10">
        <f t="shared" si="44"/>
        <v>691421.627489376</v>
      </c>
    </row>
    <row r="90" spans="1:20" ht="12">
      <c r="A90" s="11">
        <v>39583</v>
      </c>
      <c r="B90" s="37">
        <v>1</v>
      </c>
      <c r="C90" s="37">
        <v>15</v>
      </c>
      <c r="D90" s="37">
        <v>3</v>
      </c>
      <c r="E90" s="12">
        <v>317</v>
      </c>
      <c r="F90" s="12">
        <v>352</v>
      </c>
      <c r="G90" s="12">
        <v>229</v>
      </c>
      <c r="H90" s="16">
        <f t="shared" si="45"/>
        <v>107.63118297126564</v>
      </c>
      <c r="I90" s="16">
        <f t="shared" si="46"/>
        <v>119.51475206903946</v>
      </c>
      <c r="J90" s="16">
        <f t="shared" si="47"/>
        <v>77.752494954005783</v>
      </c>
      <c r="K90" s="16">
        <f t="shared" si="34"/>
        <v>101.63280999810364</v>
      </c>
      <c r="L90" s="16">
        <f t="shared" si="41"/>
        <v>21.517594860472098</v>
      </c>
      <c r="M90" s="16">
        <f t="shared" si="42"/>
        <v>107.63118297126564</v>
      </c>
      <c r="N90" s="10">
        <f t="shared" si="38"/>
        <v>5381559.1485632826</v>
      </c>
      <c r="O90" s="10">
        <f t="shared" si="38"/>
        <v>5975737.6034519728</v>
      </c>
      <c r="P90" s="10">
        <f t="shared" si="38"/>
        <v>3887624.7477002894</v>
      </c>
      <c r="Q90" s="9">
        <f t="shared" si="39"/>
        <v>5081640.4999051811</v>
      </c>
      <c r="R90" s="10">
        <f t="shared" si="40"/>
        <v>1075879.7430236053</v>
      </c>
      <c r="S90" s="9">
        <f t="shared" si="43"/>
        <v>1217450.1687870491</v>
      </c>
      <c r="T90" s="10">
        <f t="shared" si="44"/>
        <v>621159.45925034396</v>
      </c>
    </row>
    <row r="91" spans="1:20" ht="12">
      <c r="A91" s="11">
        <v>39616</v>
      </c>
      <c r="B91" s="37">
        <v>1</v>
      </c>
      <c r="C91" s="37">
        <v>15</v>
      </c>
      <c r="D91" s="37">
        <v>3</v>
      </c>
      <c r="E91" s="12">
        <v>404</v>
      </c>
      <c r="F91" s="12">
        <v>335</v>
      </c>
      <c r="G91" s="12">
        <v>388</v>
      </c>
      <c r="H91" s="16">
        <f t="shared" si="45"/>
        <v>137.17034044287482</v>
      </c>
      <c r="I91" s="16">
        <f t="shared" si="46"/>
        <v>113.74273279297789</v>
      </c>
      <c r="J91" s="16">
        <f t="shared" si="47"/>
        <v>131.73785171246394</v>
      </c>
      <c r="K91" s="16">
        <f t="shared" si="34"/>
        <v>127.55030831610554</v>
      </c>
      <c r="L91" s="16">
        <f t="shared" si="41"/>
        <v>12.262334191403601</v>
      </c>
      <c r="M91" s="16">
        <f t="shared" si="42"/>
        <v>131.73785171246394</v>
      </c>
      <c r="N91" s="10">
        <f t="shared" si="38"/>
        <v>6858517.0221437411</v>
      </c>
      <c r="O91" s="10">
        <f t="shared" si="38"/>
        <v>5687136.6396488948</v>
      </c>
      <c r="P91" s="10">
        <f t="shared" si="38"/>
        <v>6586892.5856231973</v>
      </c>
      <c r="Q91" s="9">
        <f t="shared" si="39"/>
        <v>6377515.4158052774</v>
      </c>
      <c r="R91" s="10">
        <f t="shared" si="40"/>
        <v>613116.70957018016</v>
      </c>
      <c r="S91" s="9">
        <f t="shared" si="43"/>
        <v>693794.12187333917</v>
      </c>
      <c r="T91" s="10">
        <f t="shared" si="44"/>
        <v>353983.09731500113</v>
      </c>
    </row>
    <row r="92" spans="1:20" ht="12">
      <c r="A92" s="11">
        <v>39644</v>
      </c>
      <c r="B92" s="37">
        <v>1</v>
      </c>
      <c r="C92" s="37">
        <v>15</v>
      </c>
      <c r="D92" s="37">
        <v>3</v>
      </c>
      <c r="E92" s="12">
        <v>367</v>
      </c>
      <c r="F92" s="12">
        <v>354</v>
      </c>
      <c r="G92" s="12">
        <v>460</v>
      </c>
      <c r="H92" s="16">
        <f t="shared" si="45"/>
        <v>124.60771025379965</v>
      </c>
      <c r="I92" s="16">
        <f t="shared" si="46"/>
        <v>120.19381316034081</v>
      </c>
      <c r="J92" s="16">
        <f t="shared" si="47"/>
        <v>156.18405099931292</v>
      </c>
      <c r="K92" s="16">
        <f t="shared" si="34"/>
        <v>133.6618581378178</v>
      </c>
      <c r="L92" s="16">
        <f t="shared" si="41"/>
        <v>19.629251140980777</v>
      </c>
      <c r="M92" s="16">
        <f t="shared" si="42"/>
        <v>124.60771025379965</v>
      </c>
      <c r="N92" s="10">
        <f t="shared" si="38"/>
        <v>6230385.5126899825</v>
      </c>
      <c r="O92" s="10">
        <f t="shared" si="38"/>
        <v>6009690.6580170402</v>
      </c>
      <c r="P92" s="10">
        <f t="shared" si="38"/>
        <v>7809202.5499656461</v>
      </c>
      <c r="Q92" s="9">
        <f t="shared" si="39"/>
        <v>6683092.9068908887</v>
      </c>
      <c r="R92" s="10">
        <f t="shared" si="40"/>
        <v>981462.55704904906</v>
      </c>
      <c r="S92" s="9">
        <f t="shared" si="43"/>
        <v>1110609.0280866246</v>
      </c>
      <c r="T92" s="10">
        <f t="shared" si="44"/>
        <v>566647.6715118069</v>
      </c>
    </row>
    <row r="93" spans="1:20" ht="12">
      <c r="A93" s="11">
        <v>39673</v>
      </c>
      <c r="B93" s="37">
        <v>1</v>
      </c>
      <c r="C93" s="37">
        <v>15</v>
      </c>
      <c r="D93" s="37">
        <v>3</v>
      </c>
      <c r="E93" s="12">
        <v>328</v>
      </c>
      <c r="F93" s="12">
        <v>338</v>
      </c>
      <c r="G93" s="12">
        <v>355</v>
      </c>
      <c r="H93" s="16">
        <f t="shared" si="45"/>
        <v>111.36601897342312</v>
      </c>
      <c r="I93" s="16">
        <f t="shared" si="46"/>
        <v>114.76132442992993</v>
      </c>
      <c r="J93" s="16">
        <f t="shared" si="47"/>
        <v>120.5333437059915</v>
      </c>
      <c r="K93" s="16">
        <f t="shared" si="34"/>
        <v>115.55356236978152</v>
      </c>
      <c r="L93" s="16">
        <f t="shared" si="41"/>
        <v>4.6347266805168967</v>
      </c>
      <c r="M93" s="16">
        <f t="shared" si="42"/>
        <v>114.76132442992993</v>
      </c>
      <c r="N93" s="10">
        <f t="shared" si="38"/>
        <v>5568300.9486711565</v>
      </c>
      <c r="O93" s="10">
        <f t="shared" si="38"/>
        <v>5738066.2214964963</v>
      </c>
      <c r="P93" s="10">
        <f t="shared" si="38"/>
        <v>6026667.1852995753</v>
      </c>
      <c r="Q93" s="9">
        <f t="shared" si="39"/>
        <v>5777678.1184890764</v>
      </c>
      <c r="R93" s="10">
        <f t="shared" si="40"/>
        <v>231736.3340258449</v>
      </c>
      <c r="S93" s="9">
        <f t="shared" si="43"/>
        <v>262229.52965075657</v>
      </c>
      <c r="T93" s="10">
        <f t="shared" si="44"/>
        <v>133793.03483083859</v>
      </c>
    </row>
    <row r="94" spans="1:20" ht="12">
      <c r="A94" s="11">
        <v>39696</v>
      </c>
      <c r="B94" s="37">
        <v>1</v>
      </c>
      <c r="C94" s="37">
        <v>15</v>
      </c>
      <c r="D94" s="37">
        <v>3</v>
      </c>
      <c r="E94" s="12">
        <v>397</v>
      </c>
      <c r="F94" s="12">
        <v>420</v>
      </c>
      <c r="G94" s="12">
        <v>493</v>
      </c>
      <c r="H94" s="16">
        <f t="shared" si="45"/>
        <v>134.79362662332005</v>
      </c>
      <c r="I94" s="16">
        <f t="shared" si="46"/>
        <v>142.6028291732857</v>
      </c>
      <c r="J94" s="16">
        <f t="shared" si="47"/>
        <v>167.38855900578537</v>
      </c>
      <c r="K94" s="16">
        <f t="shared" si="34"/>
        <v>148.26167160079706</v>
      </c>
      <c r="L94" s="16">
        <f t="shared" si="41"/>
        <v>17.018351197131977</v>
      </c>
      <c r="M94" s="16">
        <f t="shared" si="42"/>
        <v>142.6028291732857</v>
      </c>
      <c r="N94" s="10">
        <f t="shared" si="38"/>
        <v>6739681.3311660029</v>
      </c>
      <c r="O94" s="10">
        <f t="shared" si="38"/>
        <v>7130141.458664285</v>
      </c>
      <c r="P94" s="10">
        <f t="shared" si="38"/>
        <v>8369427.950289268</v>
      </c>
      <c r="Q94" s="9">
        <f t="shared" si="39"/>
        <v>7413083.5800398514</v>
      </c>
      <c r="R94" s="10">
        <f t="shared" si="40"/>
        <v>850917.5598565985</v>
      </c>
      <c r="S94" s="9">
        <f t="shared" si="43"/>
        <v>962886.17160863359</v>
      </c>
      <c r="T94" s="10">
        <f t="shared" si="44"/>
        <v>491277.48224138666</v>
      </c>
    </row>
    <row r="95" spans="1:20" ht="12">
      <c r="A95" s="11">
        <v>39736</v>
      </c>
      <c r="B95" s="37">
        <v>1</v>
      </c>
      <c r="C95" s="37">
        <v>15</v>
      </c>
      <c r="D95" s="37">
        <v>3</v>
      </c>
      <c r="E95" s="12">
        <v>401</v>
      </c>
      <c r="F95" s="12">
        <v>282</v>
      </c>
      <c r="G95" s="12">
        <v>344</v>
      </c>
      <c r="H95" s="16">
        <f t="shared" si="45"/>
        <v>136.15174880592278</v>
      </c>
      <c r="I95" s="16">
        <f t="shared" si="46"/>
        <v>95.747613873491829</v>
      </c>
      <c r="J95" s="16">
        <f t="shared" si="47"/>
        <v>116.79850770383401</v>
      </c>
      <c r="K95" s="16">
        <f t="shared" si="34"/>
        <v>116.23262346108287</v>
      </c>
      <c r="L95" s="16">
        <f t="shared" si="41"/>
        <v>20.208010754195261</v>
      </c>
      <c r="M95" s="16">
        <f t="shared" si="42"/>
        <v>116.79850770383401</v>
      </c>
      <c r="N95" s="10">
        <f t="shared" si="38"/>
        <v>6807587.4402961386</v>
      </c>
      <c r="O95" s="10">
        <f t="shared" si="38"/>
        <v>4787380.6936745914</v>
      </c>
      <c r="P95" s="10">
        <f t="shared" si="38"/>
        <v>5839925.3851917004</v>
      </c>
      <c r="Q95" s="9">
        <f t="shared" si="39"/>
        <v>5811631.1730541438</v>
      </c>
      <c r="R95" s="10">
        <f t="shared" si="40"/>
        <v>1010400.5377097561</v>
      </c>
      <c r="S95" s="9">
        <f t="shared" si="43"/>
        <v>1143354.8341752526</v>
      </c>
      <c r="T95" s="10">
        <f t="shared" si="44"/>
        <v>583355.02243607026</v>
      </c>
    </row>
    <row r="96" spans="1:20" ht="12">
      <c r="A96" s="11">
        <v>39770</v>
      </c>
      <c r="B96" s="37">
        <v>1</v>
      </c>
      <c r="C96" s="37">
        <v>15</v>
      </c>
      <c r="D96" s="37">
        <v>3</v>
      </c>
      <c r="E96" s="12">
        <v>316</v>
      </c>
      <c r="F96" s="12">
        <v>379</v>
      </c>
      <c r="G96" s="12">
        <v>389</v>
      </c>
      <c r="H96" s="16">
        <f t="shared" si="45"/>
        <v>107.29165242561497</v>
      </c>
      <c r="I96" s="16">
        <f t="shared" si="46"/>
        <v>128.68207680160782</v>
      </c>
      <c r="J96" s="16">
        <f t="shared" si="47"/>
        <v>132.07738225811462</v>
      </c>
      <c r="K96" s="16">
        <f t="shared" si="34"/>
        <v>122.6837038284458</v>
      </c>
      <c r="L96" s="16">
        <f t="shared" si="41"/>
        <v>13.437576402621353</v>
      </c>
      <c r="M96" s="16">
        <f t="shared" si="42"/>
        <v>128.68207680160782</v>
      </c>
      <c r="N96" s="10">
        <f t="shared" si="38"/>
        <v>5364582.6212807484</v>
      </c>
      <c r="O96" s="10">
        <f t="shared" si="38"/>
        <v>6434103.8400803907</v>
      </c>
      <c r="P96" s="10">
        <f t="shared" si="38"/>
        <v>6603869.1129057314</v>
      </c>
      <c r="Q96" s="9">
        <f t="shared" si="39"/>
        <v>6134185.1914222911</v>
      </c>
      <c r="R96" s="10">
        <f t="shared" si="40"/>
        <v>671878.82013106765</v>
      </c>
      <c r="S96" s="9">
        <f t="shared" si="43"/>
        <v>760288.48788824619</v>
      </c>
      <c r="T96" s="10">
        <f t="shared" si="44"/>
        <v>387909.41766548005</v>
      </c>
    </row>
    <row r="97" spans="1:20" ht="12">
      <c r="A97" s="11">
        <v>39798</v>
      </c>
      <c r="B97" s="37">
        <v>1</v>
      </c>
      <c r="C97" s="37">
        <v>15</v>
      </c>
      <c r="D97" s="37">
        <v>3</v>
      </c>
      <c r="E97" s="12">
        <v>348</v>
      </c>
      <c r="F97" s="12">
        <v>414</v>
      </c>
      <c r="G97" s="12">
        <v>431</v>
      </c>
      <c r="H97" s="16">
        <f t="shared" si="45"/>
        <v>118.15662988643673</v>
      </c>
      <c r="I97" s="16">
        <f t="shared" si="46"/>
        <v>140.56564589938162</v>
      </c>
      <c r="J97" s="16">
        <f t="shared" si="47"/>
        <v>146.33766517544319</v>
      </c>
      <c r="K97" s="16">
        <f t="shared" si="34"/>
        <v>135.0199803204205</v>
      </c>
      <c r="L97" s="16">
        <f t="shared" si="41"/>
        <v>14.886520497594876</v>
      </c>
      <c r="M97" s="16">
        <f t="shared" si="42"/>
        <v>140.56564589938162</v>
      </c>
      <c r="N97" s="10">
        <f t="shared" si="38"/>
        <v>5907831.4943218371</v>
      </c>
      <c r="O97" s="10">
        <f t="shared" si="38"/>
        <v>7028282.2949690809</v>
      </c>
      <c r="P97" s="10">
        <f t="shared" si="38"/>
        <v>7316883.2587721599</v>
      </c>
      <c r="Q97" s="9">
        <f t="shared" si="39"/>
        <v>6750999.0160210254</v>
      </c>
      <c r="R97" s="10">
        <f t="shared" si="40"/>
        <v>744326.02487974358</v>
      </c>
      <c r="S97" s="9">
        <f t="shared" si="43"/>
        <v>842268.7112555434</v>
      </c>
      <c r="T97" s="10">
        <f t="shared" si="44"/>
        <v>429736.83082916407</v>
      </c>
    </row>
    <row r="98" spans="1:20" ht="12">
      <c r="A98" s="11">
        <v>39829</v>
      </c>
      <c r="B98" s="37">
        <v>1</v>
      </c>
      <c r="C98" s="37">
        <v>15</v>
      </c>
      <c r="D98" s="37">
        <v>3</v>
      </c>
      <c r="E98" s="12">
        <v>357</v>
      </c>
      <c r="F98" s="12">
        <v>413</v>
      </c>
      <c r="G98" s="12">
        <v>437</v>
      </c>
      <c r="H98" s="16">
        <f t="shared" si="45"/>
        <v>121.21240479729285</v>
      </c>
      <c r="I98" s="16">
        <f t="shared" si="46"/>
        <v>140.22611535373096</v>
      </c>
      <c r="J98" s="16">
        <f t="shared" si="47"/>
        <v>148.37484844934727</v>
      </c>
      <c r="K98" s="16">
        <f t="shared" si="34"/>
        <v>136.60445620012368</v>
      </c>
      <c r="L98" s="16">
        <f t="shared" si="41"/>
        <v>13.938683494377736</v>
      </c>
      <c r="M98" s="16">
        <f t="shared" si="42"/>
        <v>140.22611535373096</v>
      </c>
      <c r="N98" s="10">
        <f t="shared" si="38"/>
        <v>6060620.2398646427</v>
      </c>
      <c r="O98" s="10">
        <f t="shared" si="38"/>
        <v>7011305.7676865477</v>
      </c>
      <c r="P98" s="10">
        <f t="shared" si="38"/>
        <v>7418742.4224673631</v>
      </c>
      <c r="Q98" s="9">
        <f t="shared" si="39"/>
        <v>6830222.8100061836</v>
      </c>
      <c r="R98" s="10">
        <f t="shared" si="40"/>
        <v>696934.1747188865</v>
      </c>
      <c r="S98" s="9">
        <f t="shared" si="43"/>
        <v>788640.76970204199</v>
      </c>
      <c r="T98" s="10">
        <f t="shared" si="44"/>
        <v>402375.1333813988</v>
      </c>
    </row>
    <row r="99" spans="1:20" ht="12">
      <c r="A99" s="11">
        <v>39861</v>
      </c>
      <c r="B99" s="37">
        <v>1</v>
      </c>
      <c r="C99" s="37">
        <v>15</v>
      </c>
      <c r="D99" s="37">
        <v>3</v>
      </c>
      <c r="E99" s="12">
        <v>355</v>
      </c>
      <c r="F99" s="12">
        <v>409</v>
      </c>
      <c r="G99" s="12">
        <v>407</v>
      </c>
      <c r="H99" s="16">
        <f t="shared" si="45"/>
        <v>120.5333437059915</v>
      </c>
      <c r="I99" s="16">
        <f t="shared" si="46"/>
        <v>138.86799317112823</v>
      </c>
      <c r="J99" s="16">
        <f t="shared" si="47"/>
        <v>138.18893207982686</v>
      </c>
      <c r="K99" s="16">
        <f t="shared" si="34"/>
        <v>132.53008965231552</v>
      </c>
      <c r="L99" s="16">
        <f t="shared" si="41"/>
        <v>10.395033235488544</v>
      </c>
      <c r="M99" s="16">
        <f t="shared" si="42"/>
        <v>138.18893207982686</v>
      </c>
      <c r="N99" s="10">
        <f t="shared" si="38"/>
        <v>6026667.1852995753</v>
      </c>
      <c r="O99" s="10">
        <f t="shared" si="38"/>
        <v>6943399.658556412</v>
      </c>
      <c r="P99" s="10">
        <f t="shared" si="38"/>
        <v>6909446.6039913427</v>
      </c>
      <c r="Q99" s="9">
        <f t="shared" si="39"/>
        <v>6626504.4826157764</v>
      </c>
      <c r="R99" s="10">
        <f t="shared" si="40"/>
        <v>519751.66177442699</v>
      </c>
      <c r="S99" s="9">
        <f t="shared" si="43"/>
        <v>588143.56572632492</v>
      </c>
      <c r="T99" s="10">
        <f t="shared" si="44"/>
        <v>300078.76183722075</v>
      </c>
    </row>
    <row r="100" spans="1:20" ht="12">
      <c r="A100" s="11">
        <v>39890</v>
      </c>
      <c r="B100" s="37">
        <v>1</v>
      </c>
      <c r="C100" s="37">
        <v>15</v>
      </c>
      <c r="D100" s="37">
        <v>3</v>
      </c>
      <c r="E100" s="12">
        <v>329</v>
      </c>
      <c r="F100" s="12">
        <v>338</v>
      </c>
      <c r="G100" s="12">
        <v>585</v>
      </c>
      <c r="H100" s="16">
        <f t="shared" si="45"/>
        <v>111.70554951907381</v>
      </c>
      <c r="I100" s="16">
        <f t="shared" si="46"/>
        <v>114.76132442992993</v>
      </c>
      <c r="J100" s="16">
        <f t="shared" si="47"/>
        <v>198.62536920564796</v>
      </c>
      <c r="K100" s="16">
        <f t="shared" si="34"/>
        <v>141.6974143848839</v>
      </c>
      <c r="L100" s="16">
        <f t="shared" si="41"/>
        <v>49.324724734484555</v>
      </c>
      <c r="M100" s="16">
        <f t="shared" si="42"/>
        <v>114.76132442992993</v>
      </c>
      <c r="N100" s="10">
        <f t="shared" si="38"/>
        <v>5585277.4759536907</v>
      </c>
      <c r="O100" s="10">
        <f t="shared" si="38"/>
        <v>5738066.2214964963</v>
      </c>
      <c r="P100" s="10">
        <f t="shared" si="38"/>
        <v>9931268.4602823984</v>
      </c>
      <c r="Q100" s="9">
        <f t="shared" si="39"/>
        <v>7084870.7192441942</v>
      </c>
      <c r="R100" s="10">
        <f t="shared" si="40"/>
        <v>2466236.2367242291</v>
      </c>
      <c r="S100" s="9">
        <f t="shared" si="43"/>
        <v>2790757.7423388413</v>
      </c>
      <c r="T100" s="10">
        <f t="shared" si="44"/>
        <v>1423882.1551579433</v>
      </c>
    </row>
    <row r="101" spans="1:20" ht="12">
      <c r="A101" s="11">
        <v>39920</v>
      </c>
      <c r="B101" s="37">
        <v>1</v>
      </c>
      <c r="C101" s="37">
        <v>15</v>
      </c>
      <c r="D101" s="37">
        <v>3</v>
      </c>
      <c r="E101" s="12">
        <v>320</v>
      </c>
      <c r="F101" s="12">
        <v>485</v>
      </c>
      <c r="G101" s="12">
        <v>396</v>
      </c>
      <c r="H101" s="16">
        <f t="shared" si="45"/>
        <v>108.64977460821768</v>
      </c>
      <c r="I101" s="16">
        <f t="shared" si="46"/>
        <v>164.67231464057994</v>
      </c>
      <c r="J101" s="16">
        <f t="shared" si="47"/>
        <v>134.45409607766939</v>
      </c>
      <c r="K101" s="16">
        <f t="shared" si="34"/>
        <v>135.92539510882236</v>
      </c>
      <c r="L101" s="16">
        <f t="shared" si="41"/>
        <v>28.040235172849588</v>
      </c>
      <c r="M101" s="16">
        <f t="shared" si="42"/>
        <v>134.45409607766939</v>
      </c>
      <c r="N101" s="10">
        <f t="shared" si="38"/>
        <v>5432488.7304108841</v>
      </c>
      <c r="O101" s="10">
        <f t="shared" si="38"/>
        <v>8233615.7320289975</v>
      </c>
      <c r="P101" s="10">
        <f t="shared" si="38"/>
        <v>6722704.8038834697</v>
      </c>
      <c r="Q101" s="9">
        <f t="shared" si="39"/>
        <v>6796269.7554411171</v>
      </c>
      <c r="R101" s="10">
        <f t="shared" si="40"/>
        <v>1402011.7586424779</v>
      </c>
      <c r="S101" s="9">
        <f t="shared" si="43"/>
        <v>1586496.5050868727</v>
      </c>
      <c r="T101" s="10">
        <f t="shared" si="44"/>
        <v>809451.86625925533</v>
      </c>
    </row>
    <row r="102" spans="1:20" ht="12">
      <c r="A102" s="11">
        <v>39948</v>
      </c>
      <c r="B102" s="37">
        <v>1</v>
      </c>
      <c r="C102" s="37">
        <v>15</v>
      </c>
      <c r="D102" s="37">
        <v>3</v>
      </c>
      <c r="E102" s="12">
        <v>396</v>
      </c>
      <c r="F102" s="12">
        <v>312</v>
      </c>
      <c r="G102" s="12">
        <v>294</v>
      </c>
      <c r="H102" s="16">
        <f t="shared" si="45"/>
        <v>134.45409607766939</v>
      </c>
      <c r="I102" s="16">
        <f t="shared" si="46"/>
        <v>105.93353024301224</v>
      </c>
      <c r="J102" s="16">
        <f t="shared" si="47"/>
        <v>99.821980421299997</v>
      </c>
      <c r="K102" s="16">
        <f t="shared" si="34"/>
        <v>113.40320224732721</v>
      </c>
      <c r="L102" s="16">
        <f t="shared" si="41"/>
        <v>18.484935991181342</v>
      </c>
      <c r="M102" s="16">
        <f t="shared" si="42"/>
        <v>105.93353024301224</v>
      </c>
      <c r="N102" s="10">
        <f t="shared" si="38"/>
        <v>6722704.8038834697</v>
      </c>
      <c r="O102" s="10">
        <f t="shared" si="38"/>
        <v>5296676.5121506117</v>
      </c>
      <c r="P102" s="10">
        <f t="shared" si="38"/>
        <v>4991099.0210649995</v>
      </c>
      <c r="Q102" s="9">
        <f t="shared" si="39"/>
        <v>5670160.1123663606</v>
      </c>
      <c r="R102" s="10">
        <f t="shared" si="40"/>
        <v>924246.79955906363</v>
      </c>
      <c r="S102" s="9">
        <f t="shared" si="43"/>
        <v>1045864.4931465952</v>
      </c>
      <c r="T102" s="10">
        <f t="shared" si="44"/>
        <v>533614.1385230755</v>
      </c>
    </row>
    <row r="103" spans="1:20" ht="12">
      <c r="A103" s="11">
        <v>39980</v>
      </c>
      <c r="B103" s="37">
        <v>1</v>
      </c>
      <c r="C103" s="37">
        <v>15</v>
      </c>
      <c r="D103" s="37">
        <v>3</v>
      </c>
      <c r="E103" s="12">
        <v>355</v>
      </c>
      <c r="F103" s="26">
        <v>342</v>
      </c>
      <c r="G103" s="12">
        <v>381</v>
      </c>
      <c r="H103" s="16">
        <f t="shared" si="45"/>
        <v>120.5333437059915</v>
      </c>
      <c r="I103" s="16">
        <f t="shared" si="46"/>
        <v>116.11944661253266</v>
      </c>
      <c r="J103" s="16">
        <f t="shared" si="47"/>
        <v>129.36113789290917</v>
      </c>
      <c r="K103" s="16">
        <f t="shared" si="34"/>
        <v>122.00464273714444</v>
      </c>
      <c r="L103" s="16">
        <f t="shared" si="41"/>
        <v>6.7423391801735653</v>
      </c>
      <c r="M103" s="16">
        <f t="shared" si="42"/>
        <v>120.5333437059915</v>
      </c>
      <c r="N103" s="10">
        <f t="shared" si="38"/>
        <v>6026667.1852995753</v>
      </c>
      <c r="O103" s="10">
        <f t="shared" si="38"/>
        <v>5805972.330626633</v>
      </c>
      <c r="P103" s="10">
        <f t="shared" si="38"/>
        <v>6468056.8946454581</v>
      </c>
      <c r="Q103" s="9">
        <f t="shared" si="39"/>
        <v>6100232.1368572218</v>
      </c>
      <c r="R103" s="10">
        <f t="shared" si="40"/>
        <v>337116.95900867786</v>
      </c>
      <c r="S103" s="9">
        <f t="shared" si="43"/>
        <v>381476.7415293614</v>
      </c>
      <c r="T103" s="10">
        <f t="shared" si="44"/>
        <v>194634.56703204822</v>
      </c>
    </row>
    <row r="104" spans="1:20" ht="12">
      <c r="A104" s="11">
        <v>40009</v>
      </c>
      <c r="B104" s="37">
        <v>1</v>
      </c>
      <c r="C104" s="37">
        <v>15</v>
      </c>
      <c r="D104" s="37">
        <v>3</v>
      </c>
      <c r="E104" s="12">
        <v>303</v>
      </c>
      <c r="F104" s="12">
        <v>343</v>
      </c>
      <c r="G104" s="12">
        <v>320</v>
      </c>
      <c r="H104" s="16">
        <f t="shared" si="45"/>
        <v>102.87775533215613</v>
      </c>
      <c r="I104" s="16">
        <f t="shared" si="46"/>
        <v>116.45897715818333</v>
      </c>
      <c r="J104" s="16">
        <f t="shared" si="47"/>
        <v>108.64977460821768</v>
      </c>
      <c r="K104" s="16">
        <f t="shared" si="34"/>
        <v>109.32883569951905</v>
      </c>
      <c r="L104" s="16">
        <f t="shared" si="41"/>
        <v>6.8160281356688195</v>
      </c>
      <c r="M104" s="16">
        <f t="shared" si="42"/>
        <v>108.64977460821768</v>
      </c>
      <c r="N104" s="10">
        <f t="shared" si="38"/>
        <v>5143887.7666078061</v>
      </c>
      <c r="O104" s="10">
        <f t="shared" si="38"/>
        <v>5822948.8579091663</v>
      </c>
      <c r="P104" s="10">
        <f t="shared" si="38"/>
        <v>5432488.7304108841</v>
      </c>
      <c r="Q104" s="9">
        <f t="shared" si="39"/>
        <v>5466441.7849759525</v>
      </c>
      <c r="R104" s="10">
        <f t="shared" si="40"/>
        <v>340801.40678344097</v>
      </c>
      <c r="S104" s="9">
        <f t="shared" si="43"/>
        <v>385646.01006923197</v>
      </c>
      <c r="T104" s="10">
        <f t="shared" si="44"/>
        <v>196761.7839466228</v>
      </c>
    </row>
    <row r="105" spans="1:20" ht="12">
      <c r="A105" s="11">
        <v>40039</v>
      </c>
      <c r="B105" s="37">
        <v>1</v>
      </c>
      <c r="C105" s="37">
        <v>15</v>
      </c>
      <c r="D105" s="37">
        <v>3</v>
      </c>
      <c r="E105" s="12">
        <v>384</v>
      </c>
      <c r="F105" s="12">
        <v>451</v>
      </c>
      <c r="G105" s="12">
        <v>372</v>
      </c>
      <c r="H105" s="16">
        <f t="shared" si="45"/>
        <v>130.37972952986121</v>
      </c>
      <c r="I105" s="16">
        <f t="shared" si="46"/>
        <v>153.1282760884568</v>
      </c>
      <c r="J105" s="16">
        <f t="shared" si="47"/>
        <v>126.30536298205305</v>
      </c>
      <c r="K105" s="16">
        <f t="shared" si="34"/>
        <v>136.60445620012368</v>
      </c>
      <c r="L105" s="16">
        <f t="shared" si="41"/>
        <v>14.454327499680822</v>
      </c>
      <c r="M105" s="16">
        <f t="shared" si="42"/>
        <v>130.37972952986121</v>
      </c>
      <c r="N105" s="10">
        <f t="shared" si="38"/>
        <v>6518986.4764930606</v>
      </c>
      <c r="O105" s="10">
        <f t="shared" si="38"/>
        <v>7656413.8044228405</v>
      </c>
      <c r="P105" s="10">
        <f t="shared" si="38"/>
        <v>6315268.1491026524</v>
      </c>
      <c r="Q105" s="9">
        <f t="shared" si="39"/>
        <v>6830222.8100061836</v>
      </c>
      <c r="R105" s="10">
        <f t="shared" si="40"/>
        <v>722716.37498404144</v>
      </c>
      <c r="S105" s="9">
        <f t="shared" si="43"/>
        <v>817815.53971518623</v>
      </c>
      <c r="T105" s="10">
        <f t="shared" si="44"/>
        <v>417260.49364478688</v>
      </c>
    </row>
    <row r="106" spans="1:20" ht="12">
      <c r="A106" s="11">
        <v>40071</v>
      </c>
      <c r="B106" s="37">
        <v>1</v>
      </c>
      <c r="C106" s="37">
        <v>15</v>
      </c>
      <c r="D106" s="37">
        <v>3</v>
      </c>
      <c r="E106" s="12">
        <v>358</v>
      </c>
      <c r="F106" s="12">
        <v>493</v>
      </c>
      <c r="G106" s="12">
        <v>447</v>
      </c>
      <c r="H106" s="16">
        <f t="shared" si="45"/>
        <v>121.55193534294354</v>
      </c>
      <c r="I106" s="16">
        <f t="shared" si="46"/>
        <v>167.38855900578537</v>
      </c>
      <c r="J106" s="16">
        <f t="shared" si="47"/>
        <v>151.77015390585407</v>
      </c>
      <c r="K106" s="16">
        <f t="shared" si="34"/>
        <v>146.90354941819433</v>
      </c>
      <c r="L106" s="16">
        <f t="shared" si="41"/>
        <v>23.302615660730616</v>
      </c>
      <c r="M106" s="16">
        <f t="shared" si="42"/>
        <v>151.77015390585407</v>
      </c>
      <c r="N106" s="10">
        <f t="shared" si="38"/>
        <v>6077596.7671471769</v>
      </c>
      <c r="O106" s="10">
        <f t="shared" si="38"/>
        <v>8369427.950289268</v>
      </c>
      <c r="P106" s="10">
        <f t="shared" si="38"/>
        <v>7588507.6952927038</v>
      </c>
      <c r="Q106" s="9">
        <f t="shared" si="39"/>
        <v>7345177.4709097156</v>
      </c>
      <c r="R106" s="10">
        <f t="shared" si="40"/>
        <v>1165130.7830365344</v>
      </c>
      <c r="S106" s="9">
        <f t="shared" si="43"/>
        <v>1318445.3724171412</v>
      </c>
      <c r="T106" s="10">
        <f t="shared" si="44"/>
        <v>672688.57122726261</v>
      </c>
    </row>
    <row r="107" spans="1:20" ht="12">
      <c r="A107" s="11">
        <v>40109</v>
      </c>
      <c r="B107" s="37">
        <v>1</v>
      </c>
      <c r="C107" s="37">
        <v>15</v>
      </c>
      <c r="D107" s="37">
        <v>3</v>
      </c>
      <c r="E107" s="12">
        <v>209</v>
      </c>
      <c r="F107" s="12">
        <v>335</v>
      </c>
      <c r="G107" s="12">
        <v>302</v>
      </c>
      <c r="H107" s="16">
        <f t="shared" si="45"/>
        <v>70.961884040992175</v>
      </c>
      <c r="I107" s="16">
        <f t="shared" si="46"/>
        <v>113.74273279297789</v>
      </c>
      <c r="J107" s="16">
        <f t="shared" si="47"/>
        <v>102.53822478650544</v>
      </c>
      <c r="K107" s="16">
        <f t="shared" si="34"/>
        <v>95.747613873491844</v>
      </c>
      <c r="L107" s="16">
        <f t="shared" si="41"/>
        <v>22.184105851127281</v>
      </c>
      <c r="M107" s="16">
        <f t="shared" si="42"/>
        <v>102.53822478650544</v>
      </c>
      <c r="N107" s="10">
        <f t="shared" si="38"/>
        <v>3548094.2020496088</v>
      </c>
      <c r="O107" s="10">
        <f t="shared" si="38"/>
        <v>5687136.6396488948</v>
      </c>
      <c r="P107" s="10">
        <f t="shared" si="38"/>
        <v>5126911.2393252719</v>
      </c>
      <c r="Q107" s="9">
        <f t="shared" si="39"/>
        <v>4787380.6936745914</v>
      </c>
      <c r="R107" s="10">
        <f t="shared" si="40"/>
        <v>1109205.2925563683</v>
      </c>
      <c r="S107" s="9">
        <f t="shared" si="43"/>
        <v>1255160.8852185726</v>
      </c>
      <c r="T107" s="10">
        <f t="shared" si="44"/>
        <v>640399.97424397687</v>
      </c>
    </row>
    <row r="108" spans="1:20" ht="12">
      <c r="A108" s="11">
        <v>40134</v>
      </c>
      <c r="B108" s="37">
        <v>1</v>
      </c>
      <c r="C108" s="37">
        <v>15</v>
      </c>
      <c r="D108" s="37">
        <v>3</v>
      </c>
      <c r="E108" s="12">
        <v>404</v>
      </c>
      <c r="F108" s="26">
        <v>206</v>
      </c>
      <c r="G108" s="12">
        <v>261</v>
      </c>
      <c r="H108" s="16">
        <f t="shared" si="45"/>
        <v>137.17034044287482</v>
      </c>
      <c r="I108" s="16">
        <f t="shared" si="46"/>
        <v>69.943292404040136</v>
      </c>
      <c r="J108" s="16">
        <f t="shared" si="47"/>
        <v>88.617472414827546</v>
      </c>
      <c r="K108" s="16">
        <f t="shared" si="34"/>
        <v>98.577035087247509</v>
      </c>
      <c r="L108" s="16">
        <f t="shared" si="41"/>
        <v>34.702502265302726</v>
      </c>
      <c r="M108" s="16">
        <f t="shared" si="42"/>
        <v>88.617472414827546</v>
      </c>
      <c r="N108" s="10">
        <f t="shared" si="38"/>
        <v>6858517.0221437411</v>
      </c>
      <c r="O108" s="10">
        <f t="shared" si="38"/>
        <v>3497164.6202020068</v>
      </c>
      <c r="P108" s="10">
        <f t="shared" si="38"/>
        <v>4430873.6207413776</v>
      </c>
      <c r="Q108" s="9">
        <f t="shared" si="39"/>
        <v>4928851.7543623755</v>
      </c>
      <c r="R108" s="10">
        <f t="shared" si="40"/>
        <v>1735125.1132651363</v>
      </c>
      <c r="S108" s="9">
        <f t="shared" si="43"/>
        <v>1963442.8250081295</v>
      </c>
      <c r="T108" s="10">
        <f t="shared" si="44"/>
        <v>1001774.9512213063</v>
      </c>
    </row>
    <row r="109" spans="1:20" ht="12">
      <c r="A109" s="11">
        <v>40162</v>
      </c>
      <c r="B109" s="37">
        <v>1</v>
      </c>
      <c r="C109" s="37">
        <v>15</v>
      </c>
      <c r="D109" s="37">
        <v>3</v>
      </c>
      <c r="E109" s="12">
        <v>255</v>
      </c>
      <c r="F109" s="12">
        <v>230</v>
      </c>
      <c r="G109" s="12">
        <v>321</v>
      </c>
      <c r="H109" s="16">
        <f t="shared" si="45"/>
        <v>86.580289140923469</v>
      </c>
      <c r="I109" s="16">
        <f t="shared" si="46"/>
        <v>78.092025499656458</v>
      </c>
      <c r="J109" s="16">
        <f t="shared" si="47"/>
        <v>108.98930515386836</v>
      </c>
      <c r="K109" s="16">
        <f t="shared" si="34"/>
        <v>91.220539931482776</v>
      </c>
      <c r="L109" s="16">
        <f t="shared" si="41"/>
        <v>15.962750955180191</v>
      </c>
      <c r="M109" s="16">
        <f t="shared" si="42"/>
        <v>86.580289140923469</v>
      </c>
      <c r="N109" s="10">
        <f t="shared" si="38"/>
        <v>4329014.4570461735</v>
      </c>
      <c r="O109" s="10">
        <f t="shared" si="38"/>
        <v>3904601.2749828231</v>
      </c>
      <c r="P109" s="10">
        <f t="shared" si="38"/>
        <v>5449465.2576934183</v>
      </c>
      <c r="Q109" s="9">
        <f t="shared" si="39"/>
        <v>4561026.9965741383</v>
      </c>
      <c r="R109" s="10">
        <f t="shared" si="40"/>
        <v>798137.5477590122</v>
      </c>
      <c r="S109" s="9">
        <f t="shared" si="43"/>
        <v>903161.06287463719</v>
      </c>
      <c r="T109" s="10">
        <f t="shared" si="44"/>
        <v>460804.92804901348</v>
      </c>
    </row>
    <row r="110" spans="1:20" ht="12">
      <c r="A110" s="11">
        <v>40192</v>
      </c>
      <c r="B110" s="37">
        <v>1</v>
      </c>
      <c r="C110" s="37">
        <v>15</v>
      </c>
      <c r="D110" s="37">
        <v>3</v>
      </c>
      <c r="E110" s="12">
        <v>286</v>
      </c>
      <c r="F110" s="12">
        <v>331</v>
      </c>
      <c r="G110" s="12">
        <v>378</v>
      </c>
      <c r="H110" s="16">
        <f t="shared" si="45"/>
        <v>97.105736056094557</v>
      </c>
      <c r="I110" s="16">
        <f t="shared" si="46"/>
        <v>112.38461061037516</v>
      </c>
      <c r="J110" s="16">
        <f t="shared" si="47"/>
        <v>128.34254625595713</v>
      </c>
      <c r="K110" s="16">
        <f t="shared" si="34"/>
        <v>112.61096430747561</v>
      </c>
      <c r="L110" s="16">
        <f t="shared" si="41"/>
        <v>15.619635234623955</v>
      </c>
      <c r="M110" s="16">
        <f t="shared" si="42"/>
        <v>112.38461061037516</v>
      </c>
      <c r="N110" s="10">
        <f t="shared" si="38"/>
        <v>4855286.802804728</v>
      </c>
      <c r="O110" s="10">
        <f t="shared" si="38"/>
        <v>5619230.5305187581</v>
      </c>
      <c r="P110" s="10">
        <f t="shared" si="38"/>
        <v>6417127.3127978565</v>
      </c>
      <c r="Q110" s="9">
        <f t="shared" si="39"/>
        <v>5630548.2153737806</v>
      </c>
      <c r="R110" s="10">
        <f t="shared" si="40"/>
        <v>780981.76173119294</v>
      </c>
      <c r="S110" s="9">
        <f t="shared" si="43"/>
        <v>883747.82014869363</v>
      </c>
      <c r="T110" s="10">
        <f t="shared" si="44"/>
        <v>450900.03036769241</v>
      </c>
    </row>
    <row r="111" spans="1:20" ht="12">
      <c r="A111" s="11">
        <v>40226</v>
      </c>
      <c r="B111" s="37">
        <v>1</v>
      </c>
      <c r="C111" s="37">
        <v>15</v>
      </c>
      <c r="D111" s="37">
        <v>3</v>
      </c>
      <c r="E111" s="12">
        <v>381</v>
      </c>
      <c r="F111" s="12">
        <v>174</v>
      </c>
      <c r="G111" s="12">
        <v>190</v>
      </c>
      <c r="H111" s="16">
        <f t="shared" si="45"/>
        <v>129.36113789290917</v>
      </c>
      <c r="I111" s="16">
        <f t="shared" si="46"/>
        <v>59.078314943218366</v>
      </c>
      <c r="J111" s="16">
        <f t="shared" si="47"/>
        <v>64.510803673629255</v>
      </c>
      <c r="K111" s="16">
        <f t="shared" si="34"/>
        <v>84.316752169918928</v>
      </c>
      <c r="L111" s="16">
        <f t="shared" si="41"/>
        <v>39.1040342844911</v>
      </c>
      <c r="M111" s="16">
        <f t="shared" si="42"/>
        <v>64.510803673629255</v>
      </c>
      <c r="N111" s="10">
        <f t="shared" si="38"/>
        <v>6468056.8946454581</v>
      </c>
      <c r="O111" s="10">
        <f t="shared" si="38"/>
        <v>2953915.7471609185</v>
      </c>
      <c r="P111" s="10">
        <f t="shared" si="38"/>
        <v>3225540.1836814629</v>
      </c>
      <c r="Q111" s="9">
        <f t="shared" si="39"/>
        <v>4215837.608495947</v>
      </c>
      <c r="R111" s="10">
        <f t="shared" si="40"/>
        <v>1955201.7142245537</v>
      </c>
      <c r="S111" s="9">
        <f t="shared" si="43"/>
        <v>2212478.3670577807</v>
      </c>
      <c r="T111" s="10">
        <f t="shared" si="44"/>
        <v>1128836.2360275639</v>
      </c>
    </row>
    <row r="112" spans="1:20" ht="12">
      <c r="A112" s="11">
        <v>40254</v>
      </c>
      <c r="B112" s="37">
        <v>1</v>
      </c>
      <c r="C112" s="37">
        <v>15</v>
      </c>
      <c r="D112" s="37">
        <v>3</v>
      </c>
      <c r="E112" s="12">
        <v>138</v>
      </c>
      <c r="F112" s="12">
        <v>152</v>
      </c>
      <c r="G112" s="12">
        <v>217</v>
      </c>
      <c r="H112" s="16">
        <f t="shared" si="45"/>
        <v>46.855215299793876</v>
      </c>
      <c r="I112" s="16">
        <f t="shared" si="46"/>
        <v>51.608642938903401</v>
      </c>
      <c r="J112" s="16">
        <f t="shared" si="47"/>
        <v>73.678128406197615</v>
      </c>
      <c r="K112" s="16">
        <f t="shared" si="34"/>
        <v>57.380662214964957</v>
      </c>
      <c r="L112" s="16">
        <f t="shared" si="41"/>
        <v>14.312732854729108</v>
      </c>
      <c r="M112" s="16">
        <f t="shared" si="42"/>
        <v>51.608642938903401</v>
      </c>
      <c r="N112" s="10">
        <f t="shared" si="38"/>
        <v>2342760.7649896936</v>
      </c>
      <c r="O112" s="10">
        <f t="shared" si="38"/>
        <v>2580432.1469451701</v>
      </c>
      <c r="P112" s="10">
        <f t="shared" si="38"/>
        <v>3683906.4203098807</v>
      </c>
      <c r="Q112" s="9">
        <f t="shared" si="39"/>
        <v>2869033.1107482482</v>
      </c>
      <c r="R112" s="10">
        <f t="shared" si="40"/>
        <v>715636.64273645426</v>
      </c>
      <c r="S112" s="9">
        <f t="shared" si="43"/>
        <v>809804.21570273745</v>
      </c>
      <c r="T112" s="10">
        <f t="shared" si="44"/>
        <v>413173.00832585193</v>
      </c>
    </row>
    <row r="113" spans="1:20" ht="12">
      <c r="A113" s="11">
        <v>40284</v>
      </c>
      <c r="B113" s="37">
        <v>1</v>
      </c>
      <c r="C113" s="37">
        <v>15</v>
      </c>
      <c r="D113" s="37">
        <v>3</v>
      </c>
      <c r="E113" s="12">
        <v>147</v>
      </c>
      <c r="F113" s="12">
        <v>215</v>
      </c>
      <c r="G113" s="12">
        <v>283</v>
      </c>
      <c r="H113" s="16">
        <f t="shared" si="45"/>
        <v>49.910990210649999</v>
      </c>
      <c r="I113" s="16">
        <f t="shared" si="46"/>
        <v>72.999067314896251</v>
      </c>
      <c r="J113" s="16">
        <f t="shared" si="47"/>
        <v>96.087144419142518</v>
      </c>
      <c r="K113" s="16">
        <f t="shared" si="34"/>
        <v>72.999067314896251</v>
      </c>
      <c r="L113" s="16">
        <f t="shared" si="41"/>
        <v>23.088077104246288</v>
      </c>
      <c r="M113" s="16">
        <f t="shared" si="42"/>
        <v>72.999067314896251</v>
      </c>
      <c r="N113" s="10">
        <f t="shared" si="38"/>
        <v>2495549.5105324998</v>
      </c>
      <c r="O113" s="10">
        <f t="shared" si="38"/>
        <v>3649953.3657448124</v>
      </c>
      <c r="P113" s="10">
        <f t="shared" si="38"/>
        <v>4804357.2209571255</v>
      </c>
      <c r="Q113" s="9">
        <f t="shared" si="39"/>
        <v>3649953.3657448129</v>
      </c>
      <c r="R113" s="10">
        <f t="shared" si="40"/>
        <v>1154403.8552123113</v>
      </c>
      <c r="S113" s="9">
        <f t="shared" si="43"/>
        <v>1306306.9339207858</v>
      </c>
      <c r="T113" s="10">
        <f t="shared" si="44"/>
        <v>666495.37656036974</v>
      </c>
    </row>
    <row r="114" spans="1:20" ht="12">
      <c r="A114" s="11">
        <v>40313</v>
      </c>
      <c r="B114" s="37">
        <v>1</v>
      </c>
      <c r="C114" s="37">
        <v>15</v>
      </c>
      <c r="D114" s="37">
        <v>3</v>
      </c>
      <c r="E114" s="12">
        <v>192</v>
      </c>
      <c r="F114" s="12">
        <v>285</v>
      </c>
      <c r="G114" s="12">
        <v>213</v>
      </c>
      <c r="H114" s="16">
        <f t="shared" si="45"/>
        <v>65.189864764930604</v>
      </c>
      <c r="I114" s="16">
        <f t="shared" si="46"/>
        <v>96.766205510443882</v>
      </c>
      <c r="J114" s="16">
        <f t="shared" si="47"/>
        <v>72.320006223594902</v>
      </c>
      <c r="K114" s="16">
        <f t="shared" si="34"/>
        <v>78.092025499656458</v>
      </c>
      <c r="L114" s="16">
        <f t="shared" si="41"/>
        <v>16.560600188749508</v>
      </c>
      <c r="M114" s="16">
        <f t="shared" si="42"/>
        <v>72.320006223594902</v>
      </c>
      <c r="N114" s="10">
        <f t="shared" si="38"/>
        <v>3259493.2382465303</v>
      </c>
      <c r="O114" s="10">
        <f t="shared" si="38"/>
        <v>4838310.2755221939</v>
      </c>
      <c r="P114" s="10">
        <f t="shared" si="38"/>
        <v>3616000.311179745</v>
      </c>
      <c r="Q114" s="9">
        <f t="shared" si="39"/>
        <v>3904601.2749828231</v>
      </c>
      <c r="R114" s="10">
        <f t="shared" si="40"/>
        <v>828030.0094374764</v>
      </c>
      <c r="S114" s="9">
        <f t="shared" si="43"/>
        <v>936986.94606640597</v>
      </c>
      <c r="T114" s="10">
        <f t="shared" si="44"/>
        <v>478063.3488458154</v>
      </c>
    </row>
    <row r="115" spans="1:20" ht="12">
      <c r="A115" s="11">
        <v>40343</v>
      </c>
      <c r="B115" s="37">
        <v>1</v>
      </c>
      <c r="C115" s="37">
        <v>15</v>
      </c>
      <c r="D115" s="37">
        <v>3</v>
      </c>
      <c r="E115" s="12">
        <v>189</v>
      </c>
      <c r="F115" s="12">
        <v>216</v>
      </c>
      <c r="G115" s="12">
        <v>216</v>
      </c>
      <c r="H115" s="16">
        <f t="shared" si="45"/>
        <v>64.171273127978566</v>
      </c>
      <c r="I115" s="16">
        <f t="shared" si="46"/>
        <v>73.33859786054694</v>
      </c>
      <c r="J115" s="16">
        <f t="shared" si="47"/>
        <v>73.33859786054694</v>
      </c>
      <c r="K115" s="16">
        <f t="shared" si="34"/>
        <v>70.282822949690811</v>
      </c>
      <c r="L115" s="16">
        <f t="shared" si="41"/>
        <v>5.2927574020970649</v>
      </c>
      <c r="M115" s="16">
        <f t="shared" si="42"/>
        <v>73.33859786054694</v>
      </c>
      <c r="N115" s="10">
        <f t="shared" si="38"/>
        <v>3208563.6563989283</v>
      </c>
      <c r="O115" s="10">
        <f t="shared" si="38"/>
        <v>3666929.893027347</v>
      </c>
      <c r="P115" s="10">
        <f t="shared" si="38"/>
        <v>3666929.893027347</v>
      </c>
      <c r="Q115" s="9">
        <f t="shared" si="39"/>
        <v>3514141.1474845409</v>
      </c>
      <c r="R115" s="10">
        <f t="shared" si="40"/>
        <v>264637.8701048533</v>
      </c>
      <c r="S115" s="9">
        <f t="shared" si="43"/>
        <v>299460.43850695493</v>
      </c>
      <c r="T115" s="10">
        <f t="shared" si="44"/>
        <v>152788.74554280628</v>
      </c>
    </row>
    <row r="116" spans="1:20" ht="12">
      <c r="A116" s="11">
        <v>40373</v>
      </c>
      <c r="B116" s="37">
        <v>1</v>
      </c>
      <c r="C116" s="37">
        <v>15</v>
      </c>
      <c r="D116" s="37">
        <v>3</v>
      </c>
      <c r="E116" s="12">
        <v>98</v>
      </c>
      <c r="F116" s="12">
        <v>125</v>
      </c>
      <c r="G116" s="12">
        <v>189</v>
      </c>
      <c r="H116" s="16">
        <f t="shared" si="45"/>
        <v>33.273993473766666</v>
      </c>
      <c r="I116" s="16">
        <f t="shared" si="46"/>
        <v>42.441318206335033</v>
      </c>
      <c r="J116" s="16">
        <f t="shared" si="47"/>
        <v>64.171273127978566</v>
      </c>
      <c r="K116" s="16">
        <f t="shared" si="34"/>
        <v>46.628861602693426</v>
      </c>
      <c r="L116" s="16">
        <f t="shared" si="41"/>
        <v>15.868588855973695</v>
      </c>
      <c r="M116" s="16">
        <f t="shared" si="42"/>
        <v>42.441318206335033</v>
      </c>
      <c r="N116" s="10">
        <f t="shared" si="38"/>
        <v>1663699.6736883332</v>
      </c>
      <c r="O116" s="10">
        <f t="shared" si="38"/>
        <v>2122065.9103167518</v>
      </c>
      <c r="P116" s="10">
        <f t="shared" si="38"/>
        <v>3208563.6563989283</v>
      </c>
      <c r="Q116" s="9">
        <f t="shared" si="39"/>
        <v>2331443.0801346712</v>
      </c>
      <c r="R116" s="10">
        <f t="shared" si="40"/>
        <v>793429.44279868458</v>
      </c>
      <c r="S116" s="9">
        <f t="shared" si="43"/>
        <v>897833.43846699724</v>
      </c>
      <c r="T116" s="10">
        <f t="shared" si="44"/>
        <v>458086.70238279534</v>
      </c>
    </row>
    <row r="117" spans="1:20" ht="12">
      <c r="A117" s="11">
        <v>40407</v>
      </c>
      <c r="B117" s="37">
        <v>1</v>
      </c>
      <c r="C117" s="37">
        <v>15</v>
      </c>
      <c r="D117" s="37">
        <v>3</v>
      </c>
      <c r="E117" s="12">
        <v>146</v>
      </c>
      <c r="F117" s="12">
        <v>119</v>
      </c>
      <c r="G117" s="12">
        <v>211</v>
      </c>
      <c r="H117" s="16">
        <f t="shared" si="45"/>
        <v>49.571459664999317</v>
      </c>
      <c r="I117" s="16">
        <f t="shared" si="46"/>
        <v>40.404134932430949</v>
      </c>
      <c r="J117" s="16">
        <f t="shared" si="47"/>
        <v>71.640945132293538</v>
      </c>
      <c r="K117" s="16">
        <f t="shared" si="34"/>
        <v>53.872179909907935</v>
      </c>
      <c r="L117" s="16">
        <f t="shared" si="41"/>
        <v>16.056360852767526</v>
      </c>
      <c r="M117" s="16">
        <f t="shared" si="42"/>
        <v>49.571459664999317</v>
      </c>
      <c r="N117" s="10">
        <f t="shared" si="38"/>
        <v>2478572.9832499661</v>
      </c>
      <c r="O117" s="10">
        <f t="shared" si="38"/>
        <v>2020206.7466215475</v>
      </c>
      <c r="P117" s="10">
        <f t="shared" si="38"/>
        <v>3582047.2566146771</v>
      </c>
      <c r="Q117" s="9">
        <f t="shared" si="39"/>
        <v>2693608.9954953971</v>
      </c>
      <c r="R117" s="10">
        <f t="shared" si="40"/>
        <v>802818.04263837449</v>
      </c>
      <c r="S117" s="9">
        <f t="shared" si="43"/>
        <v>908457.44410854019</v>
      </c>
      <c r="T117" s="10">
        <f t="shared" si="44"/>
        <v>463507.21302755398</v>
      </c>
    </row>
    <row r="118" spans="1:20" ht="12">
      <c r="A118" s="11">
        <v>40436</v>
      </c>
      <c r="B118" s="37">
        <v>1</v>
      </c>
      <c r="C118" s="37">
        <v>15</v>
      </c>
      <c r="D118" s="37">
        <v>3</v>
      </c>
      <c r="E118" s="12">
        <v>234</v>
      </c>
      <c r="F118" s="12">
        <v>187</v>
      </c>
      <c r="G118" s="12">
        <v>262</v>
      </c>
      <c r="H118" s="16">
        <f t="shared" si="45"/>
        <v>79.450147682259185</v>
      </c>
      <c r="I118" s="16">
        <f t="shared" si="46"/>
        <v>63.492212036677209</v>
      </c>
      <c r="J118" s="16">
        <f t="shared" si="47"/>
        <v>88.957002960478235</v>
      </c>
      <c r="K118" s="16">
        <f t="shared" si="34"/>
        <v>77.299787559804869</v>
      </c>
      <c r="L118" s="16">
        <f t="shared" si="41"/>
        <v>12.867864262977241</v>
      </c>
      <c r="M118" s="16">
        <f t="shared" si="42"/>
        <v>79.450147682259185</v>
      </c>
      <c r="N118" s="10">
        <f t="shared" si="38"/>
        <v>3972507.3841129593</v>
      </c>
      <c r="O118" s="10">
        <f t="shared" si="38"/>
        <v>3174610.6018338604</v>
      </c>
      <c r="P118" s="10">
        <f t="shared" si="38"/>
        <v>4447850.1480239118</v>
      </c>
      <c r="Q118" s="9">
        <f t="shared" si="39"/>
        <v>3864989.3779902435</v>
      </c>
      <c r="R118" s="10">
        <f t="shared" si="40"/>
        <v>643393.21314886399</v>
      </c>
      <c r="S118" s="9">
        <f t="shared" si="43"/>
        <v>728054.58140068385</v>
      </c>
      <c r="T118" s="10">
        <f t="shared" si="44"/>
        <v>371463.24480627489</v>
      </c>
    </row>
    <row r="119" spans="1:20" ht="12">
      <c r="A119" s="11">
        <v>40466</v>
      </c>
      <c r="B119" s="37">
        <v>1</v>
      </c>
      <c r="C119" s="37">
        <v>15</v>
      </c>
      <c r="D119" s="37">
        <v>3</v>
      </c>
      <c r="E119" s="12">
        <v>173</v>
      </c>
      <c r="F119" s="12">
        <v>192</v>
      </c>
      <c r="G119" s="12">
        <v>191</v>
      </c>
      <c r="H119" s="16">
        <f t="shared" si="45"/>
        <v>58.738784397567684</v>
      </c>
      <c r="I119" s="16">
        <f t="shared" si="46"/>
        <v>65.189864764930604</v>
      </c>
      <c r="J119" s="16">
        <f t="shared" si="47"/>
        <v>64.850334219279929</v>
      </c>
      <c r="K119" s="16">
        <f t="shared" si="34"/>
        <v>62.926327793926077</v>
      </c>
      <c r="L119" s="16">
        <f t="shared" si="41"/>
        <v>3.6304903277857687</v>
      </c>
      <c r="M119" s="16">
        <f t="shared" si="42"/>
        <v>64.850334219279929</v>
      </c>
      <c r="N119" s="10">
        <f t="shared" si="38"/>
        <v>2936939.2198783844</v>
      </c>
      <c r="O119" s="10">
        <f t="shared" si="38"/>
        <v>3259493.2382465303</v>
      </c>
      <c r="P119" s="10">
        <f t="shared" si="38"/>
        <v>3242516.7109639966</v>
      </c>
      <c r="Q119" s="9">
        <f t="shared" si="39"/>
        <v>3146316.3896963038</v>
      </c>
      <c r="R119" s="10">
        <f t="shared" si="40"/>
        <v>181524.51638928842</v>
      </c>
      <c r="S119" s="9">
        <f t="shared" si="43"/>
        <v>205410.55313119496</v>
      </c>
      <c r="T119" s="10">
        <f t="shared" si="44"/>
        <v>104803.2284018723</v>
      </c>
    </row>
    <row r="120" spans="1:20" ht="12">
      <c r="A120" s="11">
        <v>40498</v>
      </c>
      <c r="B120" s="37">
        <v>1</v>
      </c>
      <c r="C120" s="37">
        <v>15</v>
      </c>
      <c r="D120" s="37">
        <v>3</v>
      </c>
      <c r="E120" s="12">
        <v>135</v>
      </c>
      <c r="F120" s="12">
        <v>171</v>
      </c>
      <c r="G120" s="12">
        <v>177</v>
      </c>
      <c r="H120" s="16">
        <f t="shared" si="45"/>
        <v>45.836623662841838</v>
      </c>
      <c r="I120" s="16">
        <f t="shared" si="46"/>
        <v>58.059723306266328</v>
      </c>
      <c r="J120" s="16">
        <f t="shared" si="47"/>
        <v>60.096906580170405</v>
      </c>
      <c r="K120" s="16">
        <f t="shared" si="34"/>
        <v>54.664417849759523</v>
      </c>
      <c r="L120" s="16">
        <f t="shared" si="41"/>
        <v>7.7126513973990969</v>
      </c>
      <c r="M120" s="16">
        <f t="shared" si="42"/>
        <v>58.059723306266328</v>
      </c>
      <c r="N120" s="10">
        <f t="shared" si="38"/>
        <v>2291831.1831420921</v>
      </c>
      <c r="O120" s="10">
        <f t="shared" si="38"/>
        <v>2902986.1653133165</v>
      </c>
      <c r="P120" s="10">
        <f t="shared" si="38"/>
        <v>3004845.3290085201</v>
      </c>
      <c r="Q120" s="9">
        <f t="shared" si="39"/>
        <v>2733220.8924879762</v>
      </c>
      <c r="R120" s="10">
        <f t="shared" si="40"/>
        <v>385632.56986995769</v>
      </c>
      <c r="S120" s="9">
        <f t="shared" si="43"/>
        <v>436376.31465997658</v>
      </c>
      <c r="T120" s="10">
        <f t="shared" si="44"/>
        <v>222645.06802270724</v>
      </c>
    </row>
    <row r="121" spans="1:20" ht="12">
      <c r="A121" s="11">
        <v>40526</v>
      </c>
      <c r="B121" s="37">
        <v>1</v>
      </c>
      <c r="C121" s="37">
        <v>15</v>
      </c>
      <c r="D121" s="37">
        <v>3</v>
      </c>
      <c r="E121" s="12">
        <v>138</v>
      </c>
      <c r="F121" s="12">
        <v>248</v>
      </c>
      <c r="G121" s="12">
        <v>231</v>
      </c>
      <c r="H121" s="16">
        <f t="shared" si="45"/>
        <v>46.855215299793876</v>
      </c>
      <c r="I121" s="16">
        <f t="shared" si="46"/>
        <v>84.203575321368703</v>
      </c>
      <c r="J121" s="16">
        <f t="shared" si="47"/>
        <v>78.431556045307147</v>
      </c>
      <c r="K121" s="16">
        <f t="shared" si="34"/>
        <v>69.830115555489911</v>
      </c>
      <c r="L121" s="16">
        <f t="shared" si="41"/>
        <v>20.10506361467656</v>
      </c>
      <c r="M121" s="16">
        <f t="shared" si="42"/>
        <v>78.431556045307147</v>
      </c>
      <c r="N121" s="10">
        <f t="shared" si="38"/>
        <v>2342760.7649896936</v>
      </c>
      <c r="O121" s="10">
        <f t="shared" si="38"/>
        <v>4210178.7660684353</v>
      </c>
      <c r="P121" s="10">
        <f t="shared" si="38"/>
        <v>3921577.8022653572</v>
      </c>
      <c r="Q121" s="9">
        <f t="shared" si="39"/>
        <v>3491505.7777744955</v>
      </c>
      <c r="R121" s="10">
        <f t="shared" si="40"/>
        <v>1005253.1807338292</v>
      </c>
      <c r="S121" s="9">
        <f t="shared" si="43"/>
        <v>1137530.1584530964</v>
      </c>
      <c r="T121" s="10">
        <f t="shared" si="44"/>
        <v>580383.19450040383</v>
      </c>
    </row>
    <row r="122" spans="1:20" ht="12">
      <c r="A122" s="11">
        <v>40557</v>
      </c>
      <c r="B122" s="37">
        <v>1</v>
      </c>
      <c r="C122" s="37">
        <v>15</v>
      </c>
      <c r="D122" s="37">
        <v>3</v>
      </c>
      <c r="E122" s="12">
        <v>110</v>
      </c>
      <c r="F122" s="12">
        <v>129</v>
      </c>
      <c r="G122" s="12">
        <v>176</v>
      </c>
      <c r="H122" s="16">
        <f t="shared" si="45"/>
        <v>37.348360021574827</v>
      </c>
      <c r="I122" s="16">
        <f t="shared" si="46"/>
        <v>43.799440388937754</v>
      </c>
      <c r="J122" s="16">
        <f t="shared" si="47"/>
        <v>59.75737603451973</v>
      </c>
      <c r="K122" s="16">
        <f t="shared" si="34"/>
        <v>46.968392148344101</v>
      </c>
      <c r="L122" s="16">
        <f t="shared" si="41"/>
        <v>11.535713723354476</v>
      </c>
      <c r="M122" s="16">
        <f t="shared" si="42"/>
        <v>43.799440388937754</v>
      </c>
      <c r="N122" s="10">
        <f t="shared" si="38"/>
        <v>1867418.0010787414</v>
      </c>
      <c r="O122" s="10">
        <f t="shared" si="38"/>
        <v>2189972.0194468875</v>
      </c>
      <c r="P122" s="10">
        <f t="shared" si="38"/>
        <v>2987868.8017259864</v>
      </c>
      <c r="Q122" s="9">
        <f t="shared" si="39"/>
        <v>2348419.6074172049</v>
      </c>
      <c r="R122" s="10">
        <f t="shared" si="40"/>
        <v>576785.6861677235</v>
      </c>
      <c r="S122" s="9">
        <f t="shared" si="43"/>
        <v>652682.45408673165</v>
      </c>
      <c r="T122" s="10">
        <f t="shared" si="44"/>
        <v>333007.37117365818</v>
      </c>
    </row>
    <row r="123" spans="1:20" ht="12">
      <c r="A123" s="11">
        <v>40589</v>
      </c>
      <c r="B123" s="37">
        <v>1</v>
      </c>
      <c r="C123" s="37">
        <v>15</v>
      </c>
      <c r="D123" s="37">
        <v>3</v>
      </c>
      <c r="E123" s="12">
        <v>204</v>
      </c>
      <c r="F123" s="12">
        <v>297</v>
      </c>
      <c r="G123" s="12">
        <v>215</v>
      </c>
      <c r="H123" s="16">
        <f t="shared" si="45"/>
        <v>69.264231312738772</v>
      </c>
      <c r="I123" s="16">
        <f t="shared" si="46"/>
        <v>100.84057205825204</v>
      </c>
      <c r="J123" s="16">
        <f t="shared" si="47"/>
        <v>72.999067314896251</v>
      </c>
      <c r="K123" s="16">
        <f t="shared" si="34"/>
        <v>81.034623561962349</v>
      </c>
      <c r="L123" s="16">
        <f t="shared" si="41"/>
        <v>17.253809633498751</v>
      </c>
      <c r="M123" s="16">
        <f t="shared" si="42"/>
        <v>72.999067314896251</v>
      </c>
      <c r="N123" s="10">
        <f t="shared" si="38"/>
        <v>3463211.5656369384</v>
      </c>
      <c r="O123" s="10">
        <f t="shared" si="38"/>
        <v>5042028.602912602</v>
      </c>
      <c r="P123" s="10">
        <f t="shared" si="38"/>
        <v>3649953.3657448124</v>
      </c>
      <c r="Q123" s="9">
        <f t="shared" si="39"/>
        <v>4051731.1780981179</v>
      </c>
      <c r="R123" s="10">
        <f t="shared" si="40"/>
        <v>862690.48167493264</v>
      </c>
      <c r="S123" s="9">
        <f t="shared" si="43"/>
        <v>976208.2419866547</v>
      </c>
      <c r="T123" s="10">
        <f t="shared" si="44"/>
        <v>498074.58182235033</v>
      </c>
    </row>
    <row r="124" spans="1:20" ht="12">
      <c r="A124" s="11">
        <v>40619</v>
      </c>
      <c r="B124" s="37">
        <v>1</v>
      </c>
      <c r="C124" s="37">
        <v>15</v>
      </c>
      <c r="D124" s="37">
        <v>3</v>
      </c>
      <c r="E124" s="12">
        <v>321</v>
      </c>
      <c r="F124" s="12">
        <v>416</v>
      </c>
      <c r="G124" s="12">
        <v>286</v>
      </c>
      <c r="H124" s="16">
        <f t="shared" si="45"/>
        <v>108.98930515386836</v>
      </c>
      <c r="I124" s="16">
        <f t="shared" si="46"/>
        <v>141.244706990683</v>
      </c>
      <c r="J124" s="16">
        <f t="shared" si="47"/>
        <v>97.105736056094557</v>
      </c>
      <c r="K124" s="16">
        <f t="shared" si="34"/>
        <v>115.77991606688197</v>
      </c>
      <c r="L124" s="16">
        <f t="shared" si="41"/>
        <v>22.839581568410278</v>
      </c>
      <c r="M124" s="16">
        <f t="shared" si="42"/>
        <v>108.98930515386836</v>
      </c>
      <c r="N124" s="10">
        <f t="shared" si="38"/>
        <v>5449465.2576934183</v>
      </c>
      <c r="O124" s="10">
        <f t="shared" si="38"/>
        <v>7062235.3495341502</v>
      </c>
      <c r="P124" s="10">
        <f t="shared" si="38"/>
        <v>4855286.802804728</v>
      </c>
      <c r="Q124" s="9">
        <f t="shared" si="39"/>
        <v>5788995.8033440979</v>
      </c>
      <c r="R124" s="10">
        <f t="shared" si="40"/>
        <v>1141979.0784205163</v>
      </c>
      <c r="S124" s="9">
        <f t="shared" si="43"/>
        <v>1292247.2337541098</v>
      </c>
      <c r="T124" s="10">
        <f t="shared" si="44"/>
        <v>659321.92833500588</v>
      </c>
    </row>
    <row r="125" spans="1:20" ht="12">
      <c r="A125" s="11">
        <v>40647</v>
      </c>
      <c r="B125" s="37">
        <v>1</v>
      </c>
      <c r="C125" s="37">
        <v>15</v>
      </c>
      <c r="D125" s="37">
        <v>3</v>
      </c>
      <c r="E125" s="12">
        <v>228</v>
      </c>
      <c r="F125" s="12">
        <v>320</v>
      </c>
      <c r="G125" s="12">
        <v>361</v>
      </c>
      <c r="H125" s="16">
        <f t="shared" si="45"/>
        <v>77.412964408355094</v>
      </c>
      <c r="I125" s="16">
        <f t="shared" si="46"/>
        <v>108.64977460821768</v>
      </c>
      <c r="J125" s="16">
        <f t="shared" si="47"/>
        <v>122.57052697989558</v>
      </c>
      <c r="K125" s="16">
        <f t="shared" si="34"/>
        <v>102.87775533215613</v>
      </c>
      <c r="L125" s="16">
        <f t="shared" si="41"/>
        <v>23.12549500536289</v>
      </c>
      <c r="M125" s="16">
        <f t="shared" si="42"/>
        <v>108.64977460821768</v>
      </c>
      <c r="N125" s="10">
        <f t="shared" si="38"/>
        <v>3870648.2204177547</v>
      </c>
      <c r="O125" s="10">
        <f t="shared" si="38"/>
        <v>5432488.7304108841</v>
      </c>
      <c r="P125" s="10">
        <f t="shared" si="38"/>
        <v>6128526.3489947785</v>
      </c>
      <c r="Q125" s="9">
        <f t="shared" si="39"/>
        <v>5143887.7666078052</v>
      </c>
      <c r="R125" s="10">
        <f t="shared" si="40"/>
        <v>1156274.7502681497</v>
      </c>
      <c r="S125" s="9">
        <f t="shared" si="43"/>
        <v>1308424.0120759259</v>
      </c>
      <c r="T125" s="10">
        <f t="shared" si="44"/>
        <v>667575.53832448355</v>
      </c>
    </row>
    <row r="126" spans="1:20" ht="12">
      <c r="A126" s="11">
        <v>40680</v>
      </c>
      <c r="B126" s="37">
        <v>1</v>
      </c>
      <c r="C126" s="37">
        <v>15</v>
      </c>
      <c r="D126" s="37">
        <v>3</v>
      </c>
      <c r="E126" s="12">
        <v>276</v>
      </c>
      <c r="F126" s="12">
        <v>299</v>
      </c>
      <c r="G126" s="12">
        <v>280</v>
      </c>
      <c r="H126" s="16">
        <f t="shared" si="45"/>
        <v>93.710430599587752</v>
      </c>
      <c r="I126" s="16">
        <f t="shared" si="46"/>
        <v>101.5196331495534</v>
      </c>
      <c r="J126" s="16">
        <f t="shared" si="47"/>
        <v>95.06855278219048</v>
      </c>
      <c r="K126" s="16">
        <f t="shared" si="34"/>
        <v>96.766205510443868</v>
      </c>
      <c r="L126" s="16">
        <f t="shared" si="41"/>
        <v>4.1722211957070474</v>
      </c>
      <c r="M126" s="16">
        <f t="shared" si="42"/>
        <v>95.06855278219048</v>
      </c>
      <c r="N126" s="10">
        <f t="shared" si="38"/>
        <v>4685521.5299793873</v>
      </c>
      <c r="O126" s="10">
        <f t="shared" si="38"/>
        <v>5075981.6574776703</v>
      </c>
      <c r="P126" s="10">
        <f t="shared" si="38"/>
        <v>4753427.639109524</v>
      </c>
      <c r="Q126" s="9">
        <f t="shared" si="39"/>
        <v>4838310.2755221939</v>
      </c>
      <c r="R126" s="10">
        <f t="shared" si="40"/>
        <v>208611.0597853527</v>
      </c>
      <c r="S126" s="9">
        <f t="shared" si="43"/>
        <v>236061.29922361643</v>
      </c>
      <c r="T126" s="10">
        <f t="shared" si="44"/>
        <v>120441.6515230065</v>
      </c>
    </row>
    <row r="127" spans="1:20" ht="12">
      <c r="A127" s="11">
        <v>40708</v>
      </c>
      <c r="B127" s="37">
        <v>1</v>
      </c>
      <c r="C127" s="37">
        <v>15</v>
      </c>
      <c r="D127" s="37">
        <v>3</v>
      </c>
      <c r="E127" s="12">
        <v>283</v>
      </c>
      <c r="F127" s="12">
        <v>287</v>
      </c>
      <c r="G127" s="12">
        <v>277</v>
      </c>
      <c r="H127" s="16">
        <f t="shared" si="45"/>
        <v>96.087144419142518</v>
      </c>
      <c r="I127" s="16">
        <f t="shared" si="46"/>
        <v>97.445266601745232</v>
      </c>
      <c r="J127" s="16">
        <f t="shared" si="47"/>
        <v>94.049961145238427</v>
      </c>
      <c r="K127" s="16">
        <f t="shared" ref="K127:K190" si="48">AVERAGE(H127:J127)</f>
        <v>95.860790722042069</v>
      </c>
      <c r="L127" s="16">
        <f t="shared" si="41"/>
        <v>1.7089329369198503</v>
      </c>
      <c r="M127" s="16">
        <f t="shared" ref="M127:M190" si="49">MEDIAN(H127:J127)</f>
        <v>96.087144419142518</v>
      </c>
      <c r="N127" s="10">
        <f t="shared" si="38"/>
        <v>4804357.2209571255</v>
      </c>
      <c r="O127" s="10">
        <f t="shared" si="38"/>
        <v>4872263.3300872613</v>
      </c>
      <c r="P127" s="10">
        <f t="shared" si="38"/>
        <v>4702498.0572619215</v>
      </c>
      <c r="Q127" s="9">
        <f t="shared" si="39"/>
        <v>4793039.5361021021</v>
      </c>
      <c r="R127" s="10">
        <f t="shared" si="40"/>
        <v>85446.646845992291</v>
      </c>
      <c r="S127" s="9">
        <f t="shared" si="43"/>
        <v>96690.206595569573</v>
      </c>
      <c r="T127" s="10">
        <f t="shared" si="44"/>
        <v>49332.644557884538</v>
      </c>
    </row>
    <row r="128" spans="1:20" ht="12">
      <c r="A128" s="11">
        <v>40738</v>
      </c>
      <c r="B128" s="37">
        <v>1</v>
      </c>
      <c r="C128" s="37">
        <v>15</v>
      </c>
      <c r="D128" s="37">
        <v>3</v>
      </c>
      <c r="E128" s="12">
        <v>183</v>
      </c>
      <c r="F128" s="12">
        <v>197</v>
      </c>
      <c r="G128" s="12">
        <v>194</v>
      </c>
      <c r="H128" s="16">
        <f t="shared" si="45"/>
        <v>62.134089854074489</v>
      </c>
      <c r="I128" s="16">
        <f t="shared" si="46"/>
        <v>66.887517493184006</v>
      </c>
      <c r="J128" s="16">
        <f t="shared" si="47"/>
        <v>65.868925856231968</v>
      </c>
      <c r="K128" s="16">
        <f t="shared" si="48"/>
        <v>64.963511067830154</v>
      </c>
      <c r="L128" s="16">
        <f t="shared" si="41"/>
        <v>2.5027186286826364</v>
      </c>
      <c r="M128" s="16">
        <f t="shared" si="49"/>
        <v>65.868925856231968</v>
      </c>
      <c r="N128" s="10">
        <f t="shared" si="38"/>
        <v>3106704.4927037247</v>
      </c>
      <c r="O128" s="10">
        <f t="shared" si="38"/>
        <v>3344375.8746592002</v>
      </c>
      <c r="P128" s="10">
        <f t="shared" si="38"/>
        <v>3293446.2928115986</v>
      </c>
      <c r="Q128" s="9">
        <f t="shared" si="39"/>
        <v>3248175.5533915074</v>
      </c>
      <c r="R128" s="10">
        <f t="shared" si="40"/>
        <v>125135.93143413169</v>
      </c>
      <c r="S128" s="9">
        <f t="shared" si="43"/>
        <v>141602.03483119738</v>
      </c>
      <c r="T128" s="10">
        <f t="shared" si="44"/>
        <v>72247.263698790484</v>
      </c>
    </row>
    <row r="129" spans="1:20" ht="12">
      <c r="A129" s="11">
        <v>40771</v>
      </c>
      <c r="B129" s="37">
        <v>1</v>
      </c>
      <c r="C129" s="37">
        <v>15</v>
      </c>
      <c r="D129" s="37">
        <v>3</v>
      </c>
      <c r="E129" s="12">
        <v>108</v>
      </c>
      <c r="F129" s="12">
        <v>165</v>
      </c>
      <c r="G129" s="12">
        <v>253</v>
      </c>
      <c r="H129" s="16">
        <f t="shared" si="45"/>
        <v>36.66929893027347</v>
      </c>
      <c r="I129" s="16">
        <f t="shared" si="46"/>
        <v>56.022540032362244</v>
      </c>
      <c r="J129" s="16">
        <f t="shared" si="47"/>
        <v>85.901228049622105</v>
      </c>
      <c r="K129" s="16">
        <f t="shared" si="48"/>
        <v>59.531022337419273</v>
      </c>
      <c r="L129" s="16">
        <f t="shared" si="41"/>
        <v>24.802778015109823</v>
      </c>
      <c r="M129" s="16">
        <f t="shared" si="49"/>
        <v>56.022540032362244</v>
      </c>
      <c r="N129" s="10">
        <f t="shared" si="38"/>
        <v>1833464.9465136735</v>
      </c>
      <c r="O129" s="10">
        <f t="shared" si="38"/>
        <v>2801127.001618112</v>
      </c>
      <c r="P129" s="10">
        <f t="shared" si="38"/>
        <v>4295061.4024811052</v>
      </c>
      <c r="Q129" s="9">
        <f t="shared" si="39"/>
        <v>2976551.1168709635</v>
      </c>
      <c r="R129" s="10">
        <f t="shared" si="40"/>
        <v>1240138.9007554916</v>
      </c>
      <c r="S129" s="9">
        <f t="shared" si="43"/>
        <v>1403323.4883678195</v>
      </c>
      <c r="T129" s="10">
        <f t="shared" si="44"/>
        <v>715994.52818370971</v>
      </c>
    </row>
    <row r="130" spans="1:20" ht="12">
      <c r="A130" s="11">
        <v>40800</v>
      </c>
      <c r="B130" s="37">
        <v>1</v>
      </c>
      <c r="C130" s="37">
        <v>15</v>
      </c>
      <c r="D130" s="37">
        <v>3</v>
      </c>
      <c r="E130" s="12">
        <v>113</v>
      </c>
      <c r="F130" s="12">
        <v>105</v>
      </c>
      <c r="G130" s="12">
        <v>251</v>
      </c>
      <c r="H130" s="16">
        <f t="shared" si="45"/>
        <v>38.366951658526872</v>
      </c>
      <c r="I130" s="16">
        <f t="shared" si="46"/>
        <v>35.650707293321425</v>
      </c>
      <c r="J130" s="16">
        <f t="shared" si="47"/>
        <v>85.222166958320742</v>
      </c>
      <c r="K130" s="16">
        <f t="shared" si="48"/>
        <v>53.079941970056346</v>
      </c>
      <c r="L130" s="16">
        <f t="shared" si="41"/>
        <v>27.869095181940043</v>
      </c>
      <c r="M130" s="16">
        <f t="shared" si="49"/>
        <v>38.366951658526872</v>
      </c>
      <c r="N130" s="10">
        <f t="shared" si="38"/>
        <v>1918347.5829263437</v>
      </c>
      <c r="O130" s="10">
        <f t="shared" si="38"/>
        <v>1782535.3646660713</v>
      </c>
      <c r="P130" s="10">
        <f t="shared" si="38"/>
        <v>4261108.3479160368</v>
      </c>
      <c r="Q130" s="9">
        <f t="shared" si="39"/>
        <v>2653997.0985028171</v>
      </c>
      <c r="R130" s="10">
        <f t="shared" si="40"/>
        <v>1393454.7590970027</v>
      </c>
      <c r="S130" s="9">
        <f t="shared" si="43"/>
        <v>1576813.5264747166</v>
      </c>
      <c r="T130" s="10">
        <f t="shared" si="44"/>
        <v>804511.48026821972</v>
      </c>
    </row>
    <row r="131" spans="1:20" ht="12">
      <c r="A131" s="11">
        <v>40830</v>
      </c>
      <c r="B131" s="37">
        <v>1</v>
      </c>
      <c r="C131" s="37">
        <v>15</v>
      </c>
      <c r="D131" s="37">
        <v>3</v>
      </c>
      <c r="E131" s="12">
        <v>152</v>
      </c>
      <c r="F131" s="12">
        <v>166</v>
      </c>
      <c r="G131" s="12">
        <v>197</v>
      </c>
      <c r="H131" s="16">
        <f t="shared" si="45"/>
        <v>51.608642938903401</v>
      </c>
      <c r="I131" s="16">
        <f t="shared" si="46"/>
        <v>56.362070578012926</v>
      </c>
      <c r="J131" s="16">
        <f t="shared" si="47"/>
        <v>66.887517493184006</v>
      </c>
      <c r="K131" s="16">
        <f t="shared" si="48"/>
        <v>58.286077003366778</v>
      </c>
      <c r="L131" s="16">
        <f t="shared" si="41"/>
        <v>7.8190378215586387</v>
      </c>
      <c r="M131" s="16">
        <f t="shared" si="49"/>
        <v>56.362070578012926</v>
      </c>
      <c r="N131" s="10">
        <f t="shared" si="38"/>
        <v>2580432.1469451701</v>
      </c>
      <c r="O131" s="10">
        <f t="shared" si="38"/>
        <v>2818103.5289006461</v>
      </c>
      <c r="P131" s="10">
        <f t="shared" si="38"/>
        <v>3344375.8746592002</v>
      </c>
      <c r="Q131" s="9">
        <f t="shared" si="39"/>
        <v>2914303.8501683385</v>
      </c>
      <c r="R131" s="10">
        <f t="shared" si="40"/>
        <v>390951.89107793313</v>
      </c>
      <c r="S131" s="9">
        <f t="shared" si="43"/>
        <v>442395.58265389042</v>
      </c>
      <c r="T131" s="10">
        <f t="shared" si="44"/>
        <v>225716.17955403795</v>
      </c>
    </row>
    <row r="132" spans="1:20" ht="12">
      <c r="A132" s="11">
        <v>40864</v>
      </c>
      <c r="B132" s="37">
        <v>1</v>
      </c>
      <c r="C132" s="37">
        <v>15</v>
      </c>
      <c r="D132" s="37">
        <v>3</v>
      </c>
      <c r="E132" s="12">
        <v>69</v>
      </c>
      <c r="F132" s="12">
        <v>111</v>
      </c>
      <c r="G132" s="12">
        <v>170</v>
      </c>
      <c r="H132" s="16">
        <f t="shared" si="45"/>
        <v>23.427607649896938</v>
      </c>
      <c r="I132" s="16">
        <f t="shared" si="46"/>
        <v>37.687890567225509</v>
      </c>
      <c r="J132" s="16">
        <f t="shared" si="47"/>
        <v>57.720192760615646</v>
      </c>
      <c r="K132" s="16">
        <f t="shared" si="48"/>
        <v>39.611896992579368</v>
      </c>
      <c r="L132" s="16">
        <f t="shared" si="41"/>
        <v>17.227062980600422</v>
      </c>
      <c r="M132" s="16">
        <f t="shared" si="49"/>
        <v>37.687890567225509</v>
      </c>
      <c r="N132" s="10">
        <f t="shared" si="38"/>
        <v>1171380.3824948468</v>
      </c>
      <c r="O132" s="10">
        <f t="shared" si="38"/>
        <v>1884394.5283612753</v>
      </c>
      <c r="P132" s="10">
        <f t="shared" si="38"/>
        <v>2886009.6380307823</v>
      </c>
      <c r="Q132" s="9">
        <f t="shared" si="39"/>
        <v>1980594.8496289682</v>
      </c>
      <c r="R132" s="10">
        <f t="shared" si="40"/>
        <v>861353.14903002162</v>
      </c>
      <c r="S132" s="9">
        <f t="shared" si="43"/>
        <v>974694.93544395897</v>
      </c>
      <c r="T132" s="10">
        <f t="shared" si="44"/>
        <v>497302.47245981486</v>
      </c>
    </row>
    <row r="133" spans="1:20" ht="12">
      <c r="A133" s="11">
        <v>40891</v>
      </c>
      <c r="B133" s="37">
        <v>1</v>
      </c>
      <c r="C133" s="37">
        <v>15</v>
      </c>
      <c r="D133" s="37">
        <v>3</v>
      </c>
      <c r="E133" s="12">
        <v>112</v>
      </c>
      <c r="F133" s="12">
        <v>132</v>
      </c>
      <c r="G133" s="12">
        <v>148</v>
      </c>
      <c r="H133" s="16">
        <f t="shared" si="45"/>
        <v>38.027421112876191</v>
      </c>
      <c r="I133" s="16">
        <f t="shared" si="46"/>
        <v>44.818032025889792</v>
      </c>
      <c r="J133" s="16">
        <f t="shared" si="47"/>
        <v>50.250520756300681</v>
      </c>
      <c r="K133" s="16">
        <f t="shared" si="48"/>
        <v>44.365324631688885</v>
      </c>
      <c r="L133" s="16">
        <f t="shared" si="41"/>
        <v>6.1241121162046195</v>
      </c>
      <c r="M133" s="16">
        <f t="shared" si="49"/>
        <v>44.818032025889792</v>
      </c>
      <c r="N133" s="10">
        <f t="shared" si="38"/>
        <v>1901371.0556438095</v>
      </c>
      <c r="O133" s="10">
        <f t="shared" si="38"/>
        <v>2240901.6012944896</v>
      </c>
      <c r="P133" s="10">
        <f t="shared" si="38"/>
        <v>2512526.0378150339</v>
      </c>
      <c r="Q133" s="9">
        <f t="shared" si="39"/>
        <v>2218266.2315844442</v>
      </c>
      <c r="R133" s="10">
        <f t="shared" si="40"/>
        <v>306205.60581023223</v>
      </c>
      <c r="S133" s="9">
        <f t="shared" si="43"/>
        <v>346497.89522901049</v>
      </c>
      <c r="T133" s="10">
        <f t="shared" si="44"/>
        <v>176787.88894191003</v>
      </c>
    </row>
    <row r="134" spans="1:20" ht="12">
      <c r="A134" s="11">
        <v>40925</v>
      </c>
      <c r="B134" s="37">
        <v>1</v>
      </c>
      <c r="C134" s="37">
        <v>15</v>
      </c>
      <c r="D134" s="37">
        <v>3</v>
      </c>
      <c r="E134" s="12">
        <v>160</v>
      </c>
      <c r="F134" s="12">
        <v>136</v>
      </c>
      <c r="G134" s="12">
        <v>140</v>
      </c>
      <c r="H134" s="16">
        <f t="shared" si="45"/>
        <v>54.324887304108842</v>
      </c>
      <c r="I134" s="16">
        <f t="shared" si="46"/>
        <v>46.176154208492513</v>
      </c>
      <c r="J134" s="16">
        <f t="shared" si="47"/>
        <v>47.53427639109524</v>
      </c>
      <c r="K134" s="16">
        <f t="shared" si="48"/>
        <v>49.34510596789886</v>
      </c>
      <c r="L134" s="16">
        <f t="shared" si="41"/>
        <v>4.3657520065927153</v>
      </c>
      <c r="M134" s="16">
        <f t="shared" si="49"/>
        <v>47.53427639109524</v>
      </c>
      <c r="N134" s="10">
        <f t="shared" si="38"/>
        <v>2716244.3652054421</v>
      </c>
      <c r="O134" s="10">
        <f t="shared" si="38"/>
        <v>2308807.7104246258</v>
      </c>
      <c r="P134" s="10">
        <f t="shared" si="38"/>
        <v>2376713.819554762</v>
      </c>
      <c r="Q134" s="9">
        <f t="shared" si="39"/>
        <v>2467255.2983949431</v>
      </c>
      <c r="R134" s="10">
        <f t="shared" si="40"/>
        <v>218287.60032963569</v>
      </c>
      <c r="S134" s="9">
        <f t="shared" si="43"/>
        <v>247011.13445873675</v>
      </c>
      <c r="T134" s="10">
        <f t="shared" si="44"/>
        <v>126028.40481107261</v>
      </c>
    </row>
    <row r="135" spans="1:20" ht="12">
      <c r="A135" s="11">
        <v>40953</v>
      </c>
      <c r="B135" s="37">
        <v>1</v>
      </c>
      <c r="C135" s="37">
        <v>15</v>
      </c>
      <c r="D135" s="37">
        <v>3</v>
      </c>
      <c r="E135" s="12">
        <v>228</v>
      </c>
      <c r="F135" s="26">
        <v>267</v>
      </c>
      <c r="G135" s="12">
        <v>221</v>
      </c>
      <c r="H135" s="16">
        <f t="shared" si="45"/>
        <v>77.412964408355094</v>
      </c>
      <c r="I135" s="16">
        <f t="shared" si="46"/>
        <v>90.654655688731637</v>
      </c>
      <c r="J135" s="16">
        <f t="shared" si="47"/>
        <v>75.036250588800343</v>
      </c>
      <c r="K135" s="16">
        <f t="shared" si="48"/>
        <v>81.034623561962349</v>
      </c>
      <c r="L135" s="16">
        <f t="shared" si="41"/>
        <v>8.4155187442646948</v>
      </c>
      <c r="M135" s="16">
        <f t="shared" si="49"/>
        <v>77.412964408355094</v>
      </c>
      <c r="N135" s="10">
        <f t="shared" ref="N135:P198" si="50">(E135/(0.25*0.25*3.14159265*15))*50000</f>
        <v>3870648.2204177547</v>
      </c>
      <c r="O135" s="10">
        <f t="shared" si="50"/>
        <v>4532732.7844365817</v>
      </c>
      <c r="P135" s="10">
        <f t="shared" si="50"/>
        <v>3751812.529440017</v>
      </c>
      <c r="Q135" s="9">
        <f t="shared" si="39"/>
        <v>4051731.1780981179</v>
      </c>
      <c r="R135" s="10">
        <f t="shared" si="40"/>
        <v>420775.93721323472</v>
      </c>
      <c r="S135" s="9">
        <f t="shared" si="43"/>
        <v>476144.04779302725</v>
      </c>
      <c r="T135" s="10">
        <f t="shared" si="44"/>
        <v>242935.10061857814</v>
      </c>
    </row>
    <row r="136" spans="1:20" ht="12">
      <c r="A136" s="11">
        <v>40982</v>
      </c>
      <c r="B136" s="37">
        <v>1</v>
      </c>
      <c r="C136" s="37">
        <v>15</v>
      </c>
      <c r="D136" s="37">
        <v>3</v>
      </c>
      <c r="E136" s="12">
        <v>312</v>
      </c>
      <c r="F136" s="12">
        <v>283</v>
      </c>
      <c r="G136" s="12">
        <v>344</v>
      </c>
      <c r="H136" s="16">
        <f t="shared" si="45"/>
        <v>105.93353024301224</v>
      </c>
      <c r="I136" s="16">
        <f t="shared" si="46"/>
        <v>96.087144419142518</v>
      </c>
      <c r="J136" s="16">
        <f t="shared" si="47"/>
        <v>116.79850770383401</v>
      </c>
      <c r="K136" s="16">
        <f t="shared" si="48"/>
        <v>106.27306078866292</v>
      </c>
      <c r="L136" s="16">
        <f t="shared" si="41"/>
        <v>10.359855357155766</v>
      </c>
      <c r="M136" s="16">
        <f t="shared" si="49"/>
        <v>105.93353024301224</v>
      </c>
      <c r="N136" s="10">
        <f t="shared" si="50"/>
        <v>5296676.5121506117</v>
      </c>
      <c r="O136" s="10">
        <f t="shared" si="50"/>
        <v>4804357.2209571255</v>
      </c>
      <c r="P136" s="10">
        <f t="shared" si="50"/>
        <v>5839925.3851917004</v>
      </c>
      <c r="Q136" s="9">
        <f t="shared" si="39"/>
        <v>5313653.0394331468</v>
      </c>
      <c r="R136" s="10">
        <f t="shared" si="40"/>
        <v>517992.7678577886</v>
      </c>
      <c r="S136" s="9">
        <f t="shared" si="43"/>
        <v>586153.22646250366</v>
      </c>
      <c r="T136" s="10">
        <f t="shared" si="44"/>
        <v>299063.26396097359</v>
      </c>
    </row>
    <row r="137" spans="1:20" ht="12">
      <c r="A137" s="11">
        <v>41016</v>
      </c>
      <c r="B137" s="37">
        <v>1</v>
      </c>
      <c r="C137" s="37">
        <v>15</v>
      </c>
      <c r="D137" s="37">
        <v>3</v>
      </c>
      <c r="E137" s="12">
        <v>239</v>
      </c>
      <c r="F137" s="12">
        <v>208</v>
      </c>
      <c r="G137" s="12">
        <v>297</v>
      </c>
      <c r="H137" s="16">
        <f t="shared" si="45"/>
        <v>81.147800410512588</v>
      </c>
      <c r="I137" s="16">
        <f t="shared" si="46"/>
        <v>70.6223534953415</v>
      </c>
      <c r="J137" s="16">
        <f t="shared" si="47"/>
        <v>100.84057205825204</v>
      </c>
      <c r="K137" s="16">
        <f t="shared" si="48"/>
        <v>84.203575321368717</v>
      </c>
      <c r="L137" s="16">
        <f t="shared" si="41"/>
        <v>15.3391167773219</v>
      </c>
      <c r="M137" s="16">
        <f t="shared" si="49"/>
        <v>81.147800410512588</v>
      </c>
      <c r="N137" s="10">
        <f t="shared" si="50"/>
        <v>4057390.0205256292</v>
      </c>
      <c r="O137" s="10">
        <f t="shared" si="50"/>
        <v>3531117.6747670751</v>
      </c>
      <c r="P137" s="10">
        <f t="shared" si="50"/>
        <v>5042028.602912602</v>
      </c>
      <c r="Q137" s="9">
        <f t="shared" ref="Q137:Q200" si="51">AVERAGE(N137:P137)</f>
        <v>4210178.7660684353</v>
      </c>
      <c r="R137" s="10">
        <f t="shared" ref="R137:R200" si="52">STDEV(N137:P137)</f>
        <v>766955.838866101</v>
      </c>
      <c r="S137" s="9">
        <f t="shared" si="43"/>
        <v>867876.28592730279</v>
      </c>
      <c r="T137" s="10">
        <f t="shared" si="44"/>
        <v>442802.16002589866</v>
      </c>
    </row>
    <row r="138" spans="1:20" ht="12">
      <c r="A138" s="11">
        <v>41044</v>
      </c>
      <c r="B138" s="37">
        <v>1</v>
      </c>
      <c r="C138" s="37">
        <v>15</v>
      </c>
      <c r="D138" s="37">
        <v>3</v>
      </c>
      <c r="E138" s="12">
        <v>358</v>
      </c>
      <c r="F138" s="12">
        <v>368</v>
      </c>
      <c r="G138" s="12">
        <v>283</v>
      </c>
      <c r="H138" s="16">
        <f t="shared" si="45"/>
        <v>121.55193534294354</v>
      </c>
      <c r="I138" s="16">
        <f t="shared" si="46"/>
        <v>124.94724079945034</v>
      </c>
      <c r="J138" s="16">
        <f t="shared" si="47"/>
        <v>96.087144419142518</v>
      </c>
      <c r="K138" s="16">
        <f t="shared" si="48"/>
        <v>114.1954401871788</v>
      </c>
      <c r="L138" s="16">
        <f t="shared" ref="L138:L201" si="53">STDEV(H138:J138)</f>
        <v>15.773864666046689</v>
      </c>
      <c r="M138" s="16">
        <f t="shared" si="49"/>
        <v>121.55193534294354</v>
      </c>
      <c r="N138" s="10">
        <f t="shared" si="50"/>
        <v>6077596.7671471769</v>
      </c>
      <c r="O138" s="10">
        <f t="shared" si="50"/>
        <v>6247362.0399725167</v>
      </c>
      <c r="P138" s="10">
        <f t="shared" si="50"/>
        <v>4804357.2209571255</v>
      </c>
      <c r="Q138" s="9">
        <f t="shared" si="51"/>
        <v>5709772.0093589397</v>
      </c>
      <c r="R138" s="10">
        <f t="shared" si="52"/>
        <v>788693.23330232955</v>
      </c>
      <c r="S138" s="9">
        <f t="shared" si="43"/>
        <v>892474.01136732579</v>
      </c>
      <c r="T138" s="10">
        <f t="shared" ref="T138:T201" si="54">R138/SQRT(3)</f>
        <v>455352.2505551363</v>
      </c>
    </row>
    <row r="139" spans="1:20" ht="12">
      <c r="A139" s="11">
        <v>41074</v>
      </c>
      <c r="B139" s="37">
        <v>1</v>
      </c>
      <c r="C139" s="37">
        <v>15</v>
      </c>
      <c r="D139" s="37">
        <v>3</v>
      </c>
      <c r="E139" s="12">
        <v>179</v>
      </c>
      <c r="F139" s="12">
        <v>269</v>
      </c>
      <c r="G139" s="12">
        <v>352</v>
      </c>
      <c r="H139" s="16">
        <f t="shared" ref="H139:H201" si="55">(E139/(0.25*0.25*3.14159265*15))</f>
        <v>60.775967671471768</v>
      </c>
      <c r="I139" s="16">
        <f t="shared" ref="I139:I201" si="56">(F139/(0.25*0.25*3.14159265*15))</f>
        <v>91.333716780032987</v>
      </c>
      <c r="J139" s="16">
        <f t="shared" ref="J139:J201" si="57">(G139/(0.25*0.25*3.14159265*15))</f>
        <v>119.51475206903946</v>
      </c>
      <c r="K139" s="16">
        <f t="shared" si="48"/>
        <v>90.541478840181412</v>
      </c>
      <c r="L139" s="16">
        <f t="shared" si="53"/>
        <v>29.377405073304011</v>
      </c>
      <c r="M139" s="16">
        <f t="shared" si="49"/>
        <v>91.333716780032987</v>
      </c>
      <c r="N139" s="10">
        <f t="shared" si="50"/>
        <v>3038798.3835735884</v>
      </c>
      <c r="O139" s="10">
        <f t="shared" si="50"/>
        <v>4566685.8390016491</v>
      </c>
      <c r="P139" s="10">
        <f t="shared" si="50"/>
        <v>5975737.6034519728</v>
      </c>
      <c r="Q139" s="9">
        <f t="shared" si="51"/>
        <v>4527073.94200907</v>
      </c>
      <c r="R139" s="10">
        <f t="shared" si="52"/>
        <v>1468870.2536652025</v>
      </c>
      <c r="S139" s="9">
        <f t="shared" si="43"/>
        <v>1662152.6242563906</v>
      </c>
      <c r="T139" s="10">
        <f t="shared" si="54"/>
        <v>848052.63635823864</v>
      </c>
    </row>
    <row r="140" spans="1:20" ht="12">
      <c r="A140" s="11">
        <v>41107</v>
      </c>
      <c r="B140" s="37">
        <v>1</v>
      </c>
      <c r="C140" s="37">
        <v>15</v>
      </c>
      <c r="D140" s="37">
        <v>3</v>
      </c>
      <c r="E140" s="12">
        <v>218</v>
      </c>
      <c r="F140" s="12">
        <v>253</v>
      </c>
      <c r="G140" s="12">
        <v>189</v>
      </c>
      <c r="H140" s="16">
        <f t="shared" si="55"/>
        <v>74.017658951848304</v>
      </c>
      <c r="I140" s="16">
        <f t="shared" si="56"/>
        <v>85.901228049622105</v>
      </c>
      <c r="J140" s="16">
        <f t="shared" si="57"/>
        <v>64.171273127978566</v>
      </c>
      <c r="K140" s="16">
        <f t="shared" si="48"/>
        <v>74.696720043149654</v>
      </c>
      <c r="L140" s="16">
        <f t="shared" si="53"/>
        <v>10.88088131533722</v>
      </c>
      <c r="M140" s="16">
        <f t="shared" si="49"/>
        <v>74.017658951848304</v>
      </c>
      <c r="N140" s="10">
        <f t="shared" si="50"/>
        <v>3700882.9475924154</v>
      </c>
      <c r="O140" s="10">
        <f t="shared" si="50"/>
        <v>4295061.4024811052</v>
      </c>
      <c r="P140" s="10">
        <f t="shared" si="50"/>
        <v>3208563.6563989283</v>
      </c>
      <c r="Q140" s="9">
        <f t="shared" si="51"/>
        <v>3734836.0021574828</v>
      </c>
      <c r="R140" s="10">
        <f t="shared" si="52"/>
        <v>544044.06576686469</v>
      </c>
      <c r="S140" s="9">
        <f t="shared" si="43"/>
        <v>615632.50353058253</v>
      </c>
      <c r="T140" s="10">
        <f t="shared" si="54"/>
        <v>314103.9878215178</v>
      </c>
    </row>
    <row r="141" spans="1:20" ht="12">
      <c r="A141" s="11">
        <v>41135</v>
      </c>
      <c r="B141" s="37">
        <v>1</v>
      </c>
      <c r="C141" s="37">
        <v>15</v>
      </c>
      <c r="D141" s="37">
        <v>3</v>
      </c>
      <c r="E141" s="12">
        <v>266</v>
      </c>
      <c r="F141" s="12">
        <v>278</v>
      </c>
      <c r="G141" s="12">
        <v>309</v>
      </c>
      <c r="H141" s="16">
        <f t="shared" si="55"/>
        <v>90.315125143080948</v>
      </c>
      <c r="I141" s="16">
        <f t="shared" si="56"/>
        <v>94.389491690889116</v>
      </c>
      <c r="J141" s="16">
        <f t="shared" si="57"/>
        <v>104.9149386060602</v>
      </c>
      <c r="K141" s="16">
        <f t="shared" si="48"/>
        <v>96.539851813343432</v>
      </c>
      <c r="L141" s="16">
        <f t="shared" si="53"/>
        <v>7.5337025943840423</v>
      </c>
      <c r="M141" s="16">
        <f t="shared" si="49"/>
        <v>94.389491690889116</v>
      </c>
      <c r="N141" s="10">
        <f t="shared" si="50"/>
        <v>4515756.2571540475</v>
      </c>
      <c r="O141" s="10">
        <f t="shared" si="50"/>
        <v>4719474.5845444556</v>
      </c>
      <c r="P141" s="10">
        <f t="shared" si="50"/>
        <v>5245746.9303030102</v>
      </c>
      <c r="Q141" s="9">
        <f t="shared" si="51"/>
        <v>4826992.5906671705</v>
      </c>
      <c r="R141" s="10">
        <f t="shared" si="52"/>
        <v>376685.12971920212</v>
      </c>
      <c r="S141" s="9">
        <f t="shared" si="43"/>
        <v>426251.51902888122</v>
      </c>
      <c r="T141" s="10">
        <f t="shared" si="54"/>
        <v>217479.26104311045</v>
      </c>
    </row>
    <row r="142" spans="1:20" ht="12">
      <c r="A142" s="11">
        <v>41166</v>
      </c>
      <c r="B142" s="37">
        <v>1</v>
      </c>
      <c r="C142" s="37">
        <v>15</v>
      </c>
      <c r="D142" s="37">
        <v>3</v>
      </c>
      <c r="E142" s="12">
        <v>261</v>
      </c>
      <c r="F142" s="30">
        <v>243</v>
      </c>
      <c r="G142" s="12">
        <v>230</v>
      </c>
      <c r="H142" s="16">
        <f t="shared" si="55"/>
        <v>88.617472414827546</v>
      </c>
      <c r="I142" s="16">
        <f t="shared" si="56"/>
        <v>82.505922593115301</v>
      </c>
      <c r="J142" s="16">
        <f t="shared" si="57"/>
        <v>78.092025499656458</v>
      </c>
      <c r="K142" s="16">
        <f t="shared" si="48"/>
        <v>83.07180683586644</v>
      </c>
      <c r="L142" s="16">
        <f t="shared" si="53"/>
        <v>5.2854921174065392</v>
      </c>
      <c r="M142" s="16">
        <f t="shared" si="49"/>
        <v>82.505922593115301</v>
      </c>
      <c r="N142" s="10">
        <f t="shared" si="50"/>
        <v>4430873.6207413776</v>
      </c>
      <c r="O142" s="10">
        <f t="shared" si="50"/>
        <v>4125296.1296557649</v>
      </c>
      <c r="P142" s="10">
        <f t="shared" si="50"/>
        <v>3904601.2749828231</v>
      </c>
      <c r="Q142" s="9">
        <f t="shared" si="51"/>
        <v>4153590.3417933215</v>
      </c>
      <c r="R142" s="10">
        <f t="shared" si="52"/>
        <v>264274.60587032704</v>
      </c>
      <c r="S142" s="9">
        <f t="shared" si="43"/>
        <v>299049.37388146494</v>
      </c>
      <c r="T142" s="10">
        <f t="shared" si="54"/>
        <v>152579.01483921558</v>
      </c>
    </row>
    <row r="143" spans="1:20" ht="12">
      <c r="A143" s="11">
        <v>41199</v>
      </c>
      <c r="B143" s="37">
        <v>1</v>
      </c>
      <c r="C143" s="37">
        <v>15</v>
      </c>
      <c r="D143" s="37">
        <v>3</v>
      </c>
      <c r="E143" s="12">
        <v>297</v>
      </c>
      <c r="F143" s="30">
        <v>232</v>
      </c>
      <c r="G143" s="12">
        <v>362</v>
      </c>
      <c r="H143" s="16">
        <f t="shared" si="55"/>
        <v>100.84057205825204</v>
      </c>
      <c r="I143" s="16">
        <f t="shared" si="56"/>
        <v>78.771086590957822</v>
      </c>
      <c r="J143" s="16">
        <f t="shared" si="57"/>
        <v>122.91005752554625</v>
      </c>
      <c r="K143" s="16">
        <f t="shared" si="48"/>
        <v>100.84057205825202</v>
      </c>
      <c r="L143" s="16">
        <f t="shared" si="53"/>
        <v>22.069485467294268</v>
      </c>
      <c r="M143" s="16">
        <f t="shared" si="49"/>
        <v>100.84057205825204</v>
      </c>
      <c r="N143" s="10">
        <f t="shared" si="50"/>
        <v>5042028.602912602</v>
      </c>
      <c r="O143" s="10">
        <f t="shared" si="50"/>
        <v>3938554.3295478909</v>
      </c>
      <c r="P143" s="10">
        <f t="shared" si="50"/>
        <v>6145502.8762773126</v>
      </c>
      <c r="Q143" s="9">
        <f t="shared" si="51"/>
        <v>5042028.602912602</v>
      </c>
      <c r="R143" s="10">
        <f t="shared" si="52"/>
        <v>1103474.2733647129</v>
      </c>
      <c r="S143" s="9">
        <f t="shared" si="43"/>
        <v>1248675.7456595788</v>
      </c>
      <c r="T143" s="10">
        <f t="shared" si="54"/>
        <v>637091.16877094377</v>
      </c>
    </row>
    <row r="144" spans="1:20" ht="12">
      <c r="A144" s="11">
        <v>41228</v>
      </c>
      <c r="B144" s="37">
        <v>1</v>
      </c>
      <c r="C144" s="37">
        <v>15</v>
      </c>
      <c r="D144" s="37">
        <v>3</v>
      </c>
      <c r="E144" s="12">
        <v>224</v>
      </c>
      <c r="F144" s="30">
        <v>214</v>
      </c>
      <c r="G144" s="12">
        <v>347</v>
      </c>
      <c r="H144" s="16">
        <f t="shared" si="55"/>
        <v>76.054842225752381</v>
      </c>
      <c r="I144" s="16">
        <f t="shared" si="56"/>
        <v>72.659536769245577</v>
      </c>
      <c r="J144" s="16">
        <f t="shared" si="57"/>
        <v>117.81709934078606</v>
      </c>
      <c r="K144" s="16">
        <f t="shared" si="48"/>
        <v>88.84382611192801</v>
      </c>
      <c r="L144" s="16">
        <f t="shared" si="53"/>
        <v>25.148955166791612</v>
      </c>
      <c r="M144" s="16">
        <f t="shared" si="49"/>
        <v>76.054842225752381</v>
      </c>
      <c r="N144" s="10">
        <f t="shared" si="50"/>
        <v>3802742.111287619</v>
      </c>
      <c r="O144" s="10">
        <f t="shared" si="50"/>
        <v>3632976.8384622787</v>
      </c>
      <c r="P144" s="10">
        <f t="shared" si="50"/>
        <v>5890854.9670393029</v>
      </c>
      <c r="Q144" s="9">
        <f t="shared" si="51"/>
        <v>4442191.3055964001</v>
      </c>
      <c r="R144" s="10">
        <f t="shared" si="52"/>
        <v>1257447.7583395799</v>
      </c>
      <c r="S144" s="9">
        <f t="shared" si="43"/>
        <v>1422909.9446831299</v>
      </c>
      <c r="T144" s="10">
        <f t="shared" si="54"/>
        <v>725987.80176924798</v>
      </c>
    </row>
    <row r="145" spans="1:20" ht="12">
      <c r="A145" s="11">
        <v>41260</v>
      </c>
      <c r="B145" s="37">
        <v>1</v>
      </c>
      <c r="C145" s="37">
        <v>15</v>
      </c>
      <c r="D145" s="37">
        <v>3</v>
      </c>
      <c r="E145" s="12">
        <v>188</v>
      </c>
      <c r="F145" s="30">
        <v>138</v>
      </c>
      <c r="G145" s="12">
        <v>202</v>
      </c>
      <c r="H145" s="16">
        <f t="shared" si="55"/>
        <v>63.831742582327891</v>
      </c>
      <c r="I145" s="16">
        <f t="shared" si="56"/>
        <v>46.855215299793876</v>
      </c>
      <c r="J145" s="16">
        <f t="shared" si="57"/>
        <v>68.585170221437409</v>
      </c>
      <c r="K145" s="16">
        <f t="shared" si="48"/>
        <v>59.757376034519723</v>
      </c>
      <c r="L145" s="16">
        <f t="shared" si="53"/>
        <v>11.423575722976938</v>
      </c>
      <c r="M145" s="16">
        <f t="shared" si="49"/>
        <v>63.831742582327891</v>
      </c>
      <c r="N145" s="10">
        <f t="shared" si="50"/>
        <v>3191587.1291163946</v>
      </c>
      <c r="O145" s="10">
        <f t="shared" si="50"/>
        <v>2342760.7649896936</v>
      </c>
      <c r="P145" s="10">
        <f t="shared" si="50"/>
        <v>3429258.5110718706</v>
      </c>
      <c r="Q145" s="9">
        <f t="shared" si="51"/>
        <v>2987868.8017259859</v>
      </c>
      <c r="R145" s="10">
        <f t="shared" si="52"/>
        <v>571178.78614884906</v>
      </c>
      <c r="S145" s="9">
        <f t="shared" si="43"/>
        <v>646337.76601298188</v>
      </c>
      <c r="T145" s="10">
        <f t="shared" si="54"/>
        <v>329770.2259384417</v>
      </c>
    </row>
    <row r="146" spans="1:20" ht="12">
      <c r="A146" s="11">
        <v>41288</v>
      </c>
      <c r="B146" s="37">
        <v>1</v>
      </c>
      <c r="C146" s="37">
        <v>15</v>
      </c>
      <c r="D146" s="37">
        <v>3</v>
      </c>
      <c r="E146" s="12">
        <v>279</v>
      </c>
      <c r="F146" s="12">
        <v>277</v>
      </c>
      <c r="G146" s="12">
        <v>468</v>
      </c>
      <c r="H146" s="16">
        <f t="shared" si="55"/>
        <v>94.729022236539791</v>
      </c>
      <c r="I146" s="16">
        <f t="shared" si="56"/>
        <v>94.049961145238427</v>
      </c>
      <c r="J146" s="16">
        <f t="shared" si="57"/>
        <v>158.90029536451837</v>
      </c>
      <c r="K146" s="16">
        <f t="shared" si="48"/>
        <v>115.89309291543221</v>
      </c>
      <c r="L146" s="16">
        <f t="shared" si="53"/>
        <v>37.246877424341761</v>
      </c>
      <c r="M146" s="16">
        <f t="shared" si="49"/>
        <v>94.729022236539791</v>
      </c>
      <c r="N146" s="10">
        <f t="shared" si="50"/>
        <v>4736451.1118269898</v>
      </c>
      <c r="O146" s="10">
        <f t="shared" si="50"/>
        <v>4702498.0572619215</v>
      </c>
      <c r="P146" s="10">
        <f t="shared" si="50"/>
        <v>7945014.7682259185</v>
      </c>
      <c r="Q146" s="9">
        <f t="shared" si="51"/>
        <v>5794654.6457716106</v>
      </c>
      <c r="R146" s="10">
        <f t="shared" si="52"/>
        <v>1862343.8712170885</v>
      </c>
      <c r="S146" s="9">
        <f t="shared" si="43"/>
        <v>2107401.7566134478</v>
      </c>
      <c r="T146" s="10">
        <f t="shared" si="54"/>
        <v>1075224.7353708358</v>
      </c>
    </row>
    <row r="147" spans="1:20" ht="12">
      <c r="A147" s="11">
        <v>41320</v>
      </c>
      <c r="B147" s="37">
        <v>1</v>
      </c>
      <c r="C147" s="37">
        <v>15</v>
      </c>
      <c r="D147" s="37">
        <v>3</v>
      </c>
      <c r="E147" s="12">
        <v>369</v>
      </c>
      <c r="F147" s="12">
        <v>484</v>
      </c>
      <c r="G147" s="12">
        <v>614</v>
      </c>
      <c r="H147" s="16">
        <f t="shared" si="55"/>
        <v>125.28677134510102</v>
      </c>
      <c r="I147" s="16">
        <f t="shared" si="56"/>
        <v>164.33278409492925</v>
      </c>
      <c r="J147" s="16">
        <f t="shared" si="57"/>
        <v>208.47175502951768</v>
      </c>
      <c r="K147" s="16">
        <f t="shared" si="48"/>
        <v>166.03043682318264</v>
      </c>
      <c r="L147" s="16">
        <f t="shared" si="53"/>
        <v>41.618468211041609</v>
      </c>
      <c r="M147" s="16">
        <f t="shared" si="49"/>
        <v>164.33278409492925</v>
      </c>
      <c r="N147" s="10">
        <f t="shared" si="50"/>
        <v>6264338.5672550509</v>
      </c>
      <c r="O147" s="10">
        <f t="shared" si="50"/>
        <v>8216639.2047464624</v>
      </c>
      <c r="P147" s="10">
        <f t="shared" si="50"/>
        <v>10423587.751475884</v>
      </c>
      <c r="Q147" s="9">
        <f t="shared" si="51"/>
        <v>8301521.8411591323</v>
      </c>
      <c r="R147" s="10">
        <f t="shared" si="52"/>
        <v>2080923.410552073</v>
      </c>
      <c r="S147" s="9">
        <f t="shared" si="43"/>
        <v>2354743.2450858583</v>
      </c>
      <c r="T147" s="10">
        <f t="shared" si="54"/>
        <v>1201421.6912452336</v>
      </c>
    </row>
    <row r="148" spans="1:20" ht="12">
      <c r="A148" s="11">
        <v>41347</v>
      </c>
      <c r="B148" s="37">
        <v>1</v>
      </c>
      <c r="C148" s="37">
        <v>15</v>
      </c>
      <c r="D148" s="37">
        <v>3</v>
      </c>
      <c r="E148" s="12">
        <v>197</v>
      </c>
      <c r="F148" s="12">
        <v>186</v>
      </c>
      <c r="G148" s="12">
        <v>370</v>
      </c>
      <c r="H148" s="16">
        <f t="shared" si="55"/>
        <v>66.887517493184006</v>
      </c>
      <c r="I148" s="16">
        <f t="shared" si="56"/>
        <v>63.152681491026527</v>
      </c>
      <c r="J148" s="16">
        <f t="shared" si="57"/>
        <v>125.62630189075169</v>
      </c>
      <c r="K148" s="16">
        <f t="shared" si="48"/>
        <v>85.222166958320727</v>
      </c>
      <c r="L148" s="16">
        <f t="shared" si="53"/>
        <v>35.040802498220863</v>
      </c>
      <c r="M148" s="16">
        <f t="shared" si="49"/>
        <v>66.887517493184006</v>
      </c>
      <c r="N148" s="10">
        <f t="shared" si="50"/>
        <v>3344375.8746592002</v>
      </c>
      <c r="O148" s="10">
        <f t="shared" si="50"/>
        <v>3157634.0745513262</v>
      </c>
      <c r="P148" s="10">
        <f t="shared" si="50"/>
        <v>6281315.0945375841</v>
      </c>
      <c r="Q148" s="9">
        <f t="shared" si="51"/>
        <v>4261108.3479160368</v>
      </c>
      <c r="R148" s="10">
        <f t="shared" si="52"/>
        <v>1752040.1249110412</v>
      </c>
      <c r="S148" s="9">
        <f t="shared" si="43"/>
        <v>1982583.6108783679</v>
      </c>
      <c r="T148" s="10">
        <f t="shared" si="54"/>
        <v>1011540.8377484153</v>
      </c>
    </row>
    <row r="149" spans="1:20" ht="12">
      <c r="A149" s="11">
        <v>41373</v>
      </c>
      <c r="B149" s="37">
        <v>1</v>
      </c>
      <c r="C149" s="37">
        <v>15</v>
      </c>
      <c r="D149" s="37">
        <v>3</v>
      </c>
      <c r="E149" s="12">
        <v>210</v>
      </c>
      <c r="F149" s="12">
        <v>175</v>
      </c>
      <c r="G149" s="12">
        <v>402</v>
      </c>
      <c r="H149" s="16">
        <f t="shared" si="55"/>
        <v>71.301414586642849</v>
      </c>
      <c r="I149" s="16">
        <f t="shared" si="56"/>
        <v>59.417845488869048</v>
      </c>
      <c r="J149" s="16">
        <f t="shared" si="57"/>
        <v>136.49127935157347</v>
      </c>
      <c r="K149" s="16">
        <f t="shared" si="48"/>
        <v>89.070179809028446</v>
      </c>
      <c r="L149" s="16">
        <f t="shared" si="53"/>
        <v>41.495485477258434</v>
      </c>
      <c r="M149" s="16">
        <f t="shared" si="49"/>
        <v>71.301414586642849</v>
      </c>
      <c r="N149" s="10">
        <f t="shared" si="50"/>
        <v>3565070.7293321425</v>
      </c>
      <c r="O149" s="10">
        <f t="shared" si="50"/>
        <v>2970892.2744434522</v>
      </c>
      <c r="P149" s="10">
        <f t="shared" si="50"/>
        <v>6824563.9675786737</v>
      </c>
      <c r="Q149" s="9">
        <f t="shared" si="51"/>
        <v>4453508.9904514225</v>
      </c>
      <c r="R149" s="10">
        <f t="shared" si="52"/>
        <v>2074774.2738629198</v>
      </c>
      <c r="S149" s="9">
        <f t="shared" si="43"/>
        <v>2347784.9697315278</v>
      </c>
      <c r="T149" s="10">
        <f t="shared" si="54"/>
        <v>1197871.4855224672</v>
      </c>
    </row>
    <row r="150" spans="1:20" ht="12">
      <c r="A150" s="11">
        <v>41408</v>
      </c>
      <c r="B150" s="37">
        <v>1</v>
      </c>
      <c r="C150" s="37">
        <v>15</v>
      </c>
      <c r="D150" s="37">
        <v>3</v>
      </c>
      <c r="E150" s="12">
        <v>181</v>
      </c>
      <c r="F150" s="12">
        <v>258</v>
      </c>
      <c r="G150" s="12">
        <v>213</v>
      </c>
      <c r="H150" s="16">
        <f t="shared" si="55"/>
        <v>61.455028762773125</v>
      </c>
      <c r="I150" s="16">
        <f t="shared" si="56"/>
        <v>87.598880777875507</v>
      </c>
      <c r="J150" s="16">
        <f t="shared" si="57"/>
        <v>72.320006223594902</v>
      </c>
      <c r="K150" s="16">
        <f t="shared" si="48"/>
        <v>73.791305254747854</v>
      </c>
      <c r="L150" s="16">
        <f t="shared" si="53"/>
        <v>13.133879479277825</v>
      </c>
      <c r="M150" s="16">
        <f t="shared" si="49"/>
        <v>72.320006223594902</v>
      </c>
      <c r="N150" s="10">
        <f t="shared" si="50"/>
        <v>3072751.4381386563</v>
      </c>
      <c r="O150" s="10">
        <f t="shared" si="50"/>
        <v>4379944.0388937751</v>
      </c>
      <c r="P150" s="10">
        <f t="shared" si="50"/>
        <v>3616000.311179745</v>
      </c>
      <c r="Q150" s="9">
        <f t="shared" si="51"/>
        <v>3689565.262737392</v>
      </c>
      <c r="R150" s="10">
        <f t="shared" si="52"/>
        <v>656693.97396389453</v>
      </c>
      <c r="S150" s="9">
        <f t="shared" si="43"/>
        <v>743105.53259133187</v>
      </c>
      <c r="T150" s="10">
        <f t="shared" si="54"/>
        <v>379142.44264325965</v>
      </c>
    </row>
    <row r="151" spans="1:20" ht="12">
      <c r="A151" s="11">
        <v>41443</v>
      </c>
      <c r="B151" s="37">
        <v>1</v>
      </c>
      <c r="C151" s="37">
        <v>15</v>
      </c>
      <c r="D151" s="37">
        <v>3</v>
      </c>
      <c r="E151" s="12">
        <v>208</v>
      </c>
      <c r="F151" s="12">
        <v>206</v>
      </c>
      <c r="G151" s="12">
        <v>257</v>
      </c>
      <c r="H151" s="16">
        <f t="shared" si="55"/>
        <v>70.6223534953415</v>
      </c>
      <c r="I151" s="16">
        <f t="shared" si="56"/>
        <v>69.943292404040136</v>
      </c>
      <c r="J151" s="16">
        <f t="shared" si="57"/>
        <v>87.259350232224833</v>
      </c>
      <c r="K151" s="16">
        <f t="shared" si="48"/>
        <v>75.94166537720217</v>
      </c>
      <c r="L151" s="16">
        <f t="shared" si="53"/>
        <v>9.807281674839059</v>
      </c>
      <c r="M151" s="16">
        <f t="shared" si="49"/>
        <v>70.6223534953415</v>
      </c>
      <c r="N151" s="10">
        <f t="shared" si="50"/>
        <v>3531117.6747670751</v>
      </c>
      <c r="O151" s="10">
        <f t="shared" si="50"/>
        <v>3497164.6202020068</v>
      </c>
      <c r="P151" s="10">
        <f t="shared" si="50"/>
        <v>4362967.5116112418</v>
      </c>
      <c r="Q151" s="9">
        <f t="shared" si="51"/>
        <v>3797083.2688601078</v>
      </c>
      <c r="R151" s="10">
        <f t="shared" si="52"/>
        <v>490364.0837419618</v>
      </c>
      <c r="S151" s="9">
        <f t="shared" si="43"/>
        <v>554889.00166573701</v>
      </c>
      <c r="T151" s="10">
        <f t="shared" si="54"/>
        <v>283111.83574934583</v>
      </c>
    </row>
    <row r="152" spans="1:20" ht="12">
      <c r="A152" s="11">
        <v>41471</v>
      </c>
      <c r="B152" s="37">
        <v>1</v>
      </c>
      <c r="C152" s="37">
        <v>15</v>
      </c>
      <c r="D152" s="37">
        <v>3</v>
      </c>
      <c r="E152" s="12">
        <v>199</v>
      </c>
      <c r="F152" s="12">
        <v>174</v>
      </c>
      <c r="G152" s="12">
        <v>225</v>
      </c>
      <c r="H152" s="16">
        <f t="shared" si="55"/>
        <v>67.56657858448537</v>
      </c>
      <c r="I152" s="16">
        <f t="shared" si="56"/>
        <v>59.078314943218366</v>
      </c>
      <c r="J152" s="16">
        <f t="shared" si="57"/>
        <v>76.394372771403056</v>
      </c>
      <c r="K152" s="16">
        <f t="shared" si="48"/>
        <v>67.679755433035595</v>
      </c>
      <c r="L152" s="16">
        <f t="shared" si="53"/>
        <v>8.6585836847919175</v>
      </c>
      <c r="M152" s="16">
        <f t="shared" si="49"/>
        <v>67.56657858448537</v>
      </c>
      <c r="N152" s="10">
        <f t="shared" si="50"/>
        <v>3378328.9292242685</v>
      </c>
      <c r="O152" s="10">
        <f t="shared" si="50"/>
        <v>2953915.7471609185</v>
      </c>
      <c r="P152" s="10">
        <f t="shared" si="50"/>
        <v>3819718.6385701527</v>
      </c>
      <c r="Q152" s="9">
        <f t="shared" si="51"/>
        <v>3383987.7716517798</v>
      </c>
      <c r="R152" s="10">
        <f t="shared" si="52"/>
        <v>432929.18423959968</v>
      </c>
      <c r="S152" s="9">
        <f t="shared" si="43"/>
        <v>489896.48875076551</v>
      </c>
      <c r="T152" s="10">
        <f t="shared" si="54"/>
        <v>249951.78106077798</v>
      </c>
    </row>
    <row r="153" spans="1:20" ht="12">
      <c r="A153" s="11">
        <v>41502</v>
      </c>
      <c r="B153" s="37">
        <v>1</v>
      </c>
      <c r="C153" s="37">
        <v>15</v>
      </c>
      <c r="D153" s="37">
        <v>3</v>
      </c>
      <c r="E153" s="12">
        <v>287</v>
      </c>
      <c r="F153" s="12">
        <v>280</v>
      </c>
      <c r="G153" s="12">
        <v>251</v>
      </c>
      <c r="H153" s="16">
        <f t="shared" si="55"/>
        <v>97.445266601745232</v>
      </c>
      <c r="I153" s="16">
        <f t="shared" si="56"/>
        <v>95.06855278219048</v>
      </c>
      <c r="J153" s="16">
        <f t="shared" si="57"/>
        <v>85.222166958320742</v>
      </c>
      <c r="K153" s="16">
        <f t="shared" si="48"/>
        <v>92.578662114085475</v>
      </c>
      <c r="L153" s="16">
        <f t="shared" si="53"/>
        <v>6.4807953121208994</v>
      </c>
      <c r="M153" s="16">
        <f t="shared" si="49"/>
        <v>95.06855278219048</v>
      </c>
      <c r="N153" s="10">
        <f t="shared" si="50"/>
        <v>4872263.3300872613</v>
      </c>
      <c r="O153" s="10">
        <f t="shared" si="50"/>
        <v>4753427.639109524</v>
      </c>
      <c r="P153" s="10">
        <f t="shared" si="50"/>
        <v>4261108.3479160368</v>
      </c>
      <c r="Q153" s="9">
        <f t="shared" si="51"/>
        <v>4628933.105704274</v>
      </c>
      <c r="R153" s="10">
        <f t="shared" si="52"/>
        <v>324039.76560604502</v>
      </c>
      <c r="S153" s="9">
        <f t="shared" si="43"/>
        <v>366678.77603318699</v>
      </c>
      <c r="T153" s="10">
        <f t="shared" si="54"/>
        <v>187084.44590079333</v>
      </c>
    </row>
    <row r="154" spans="1:20" ht="12">
      <c r="A154" s="11">
        <v>41535</v>
      </c>
      <c r="B154" s="37">
        <v>1</v>
      </c>
      <c r="C154" s="37">
        <v>15</v>
      </c>
      <c r="D154" s="37">
        <v>3</v>
      </c>
      <c r="E154" s="12">
        <v>332</v>
      </c>
      <c r="F154" s="12">
        <v>392</v>
      </c>
      <c r="G154" s="12">
        <v>406</v>
      </c>
      <c r="H154" s="16">
        <f t="shared" si="55"/>
        <v>112.72414115602585</v>
      </c>
      <c r="I154" s="16">
        <f t="shared" si="56"/>
        <v>133.09597389506666</v>
      </c>
      <c r="J154" s="16">
        <f t="shared" si="57"/>
        <v>137.8494015341762</v>
      </c>
      <c r="K154" s="16">
        <f t="shared" si="48"/>
        <v>127.88983886175623</v>
      </c>
      <c r="L154" s="16">
        <f t="shared" si="53"/>
        <v>13.347192916724456</v>
      </c>
      <c r="M154" s="16">
        <f t="shared" si="49"/>
        <v>133.09597389506666</v>
      </c>
      <c r="N154" s="10">
        <f t="shared" si="50"/>
        <v>5636207.0578012923</v>
      </c>
      <c r="O154" s="10">
        <f t="shared" si="50"/>
        <v>6654798.694753333</v>
      </c>
      <c r="P154" s="10">
        <f t="shared" si="50"/>
        <v>6892470.0767088095</v>
      </c>
      <c r="Q154" s="9">
        <f t="shared" si="51"/>
        <v>6394491.9430878116</v>
      </c>
      <c r="R154" s="10">
        <f t="shared" si="52"/>
        <v>667359.6458362228</v>
      </c>
      <c r="S154" s="9">
        <f t="shared" si="43"/>
        <v>755174.65472639608</v>
      </c>
      <c r="T154" s="10">
        <f t="shared" si="54"/>
        <v>385300.27116983657</v>
      </c>
    </row>
    <row r="155" spans="1:20" ht="12">
      <c r="A155" s="11">
        <v>41562</v>
      </c>
      <c r="B155" s="37">
        <v>1</v>
      </c>
      <c r="C155" s="37">
        <v>15</v>
      </c>
      <c r="D155" s="37">
        <v>3</v>
      </c>
      <c r="E155" s="12">
        <v>459</v>
      </c>
      <c r="F155" s="12">
        <v>404</v>
      </c>
      <c r="G155" s="12">
        <v>493</v>
      </c>
      <c r="H155" s="16">
        <f t="shared" si="55"/>
        <v>155.84452045366226</v>
      </c>
      <c r="I155" s="16">
        <f t="shared" si="56"/>
        <v>137.17034044287482</v>
      </c>
      <c r="J155" s="16">
        <f t="shared" si="57"/>
        <v>167.38855900578537</v>
      </c>
      <c r="K155" s="16">
        <f t="shared" si="48"/>
        <v>153.46780663410746</v>
      </c>
      <c r="L155" s="16">
        <f t="shared" si="53"/>
        <v>15.248664194414046</v>
      </c>
      <c r="M155" s="16">
        <f t="shared" si="49"/>
        <v>155.84452045366226</v>
      </c>
      <c r="N155" s="10">
        <f t="shared" si="50"/>
        <v>7792226.0226831129</v>
      </c>
      <c r="O155" s="10">
        <f t="shared" si="50"/>
        <v>6858517.0221437411</v>
      </c>
      <c r="P155" s="10">
        <f t="shared" si="50"/>
        <v>8369427.950289268</v>
      </c>
      <c r="Q155" s="9">
        <f t="shared" si="51"/>
        <v>7673390.3317053737</v>
      </c>
      <c r="R155" s="10">
        <f t="shared" si="52"/>
        <v>762433.20972070191</v>
      </c>
      <c r="S155" s="9">
        <f t="shared" si="43"/>
        <v>862758.5433058521</v>
      </c>
      <c r="T155" s="10">
        <f t="shared" si="54"/>
        <v>440191.01887135766</v>
      </c>
    </row>
    <row r="156" spans="1:20" ht="12">
      <c r="A156" s="11">
        <v>41592</v>
      </c>
      <c r="B156" s="37">
        <v>1</v>
      </c>
      <c r="C156" s="37">
        <v>15</v>
      </c>
      <c r="D156" s="37">
        <v>3</v>
      </c>
      <c r="E156" s="12">
        <v>391</v>
      </c>
      <c r="F156" s="12">
        <v>344</v>
      </c>
      <c r="G156" s="12">
        <v>537</v>
      </c>
      <c r="H156" s="16">
        <f t="shared" si="55"/>
        <v>132.75644334941597</v>
      </c>
      <c r="I156" s="16">
        <f t="shared" si="56"/>
        <v>116.79850770383401</v>
      </c>
      <c r="J156" s="16">
        <f t="shared" si="57"/>
        <v>182.32790301441531</v>
      </c>
      <c r="K156" s="16">
        <f t="shared" si="48"/>
        <v>143.96095135588843</v>
      </c>
      <c r="L156" s="16">
        <f t="shared" si="53"/>
        <v>34.171350020052486</v>
      </c>
      <c r="M156" s="16">
        <f t="shared" si="49"/>
        <v>132.75644334941597</v>
      </c>
      <c r="N156" s="10">
        <f t="shared" si="50"/>
        <v>6637822.1674707988</v>
      </c>
      <c r="O156" s="10">
        <f t="shared" si="50"/>
        <v>5839925.3851917004</v>
      </c>
      <c r="P156" s="10">
        <f t="shared" si="50"/>
        <v>9116395.1507207658</v>
      </c>
      <c r="Q156" s="9">
        <f t="shared" si="51"/>
        <v>7198047.5677944226</v>
      </c>
      <c r="R156" s="10">
        <f t="shared" si="52"/>
        <v>1708567.5010026172</v>
      </c>
      <c r="S156" s="9">
        <f t="shared" si="43"/>
        <v>1933390.6098407365</v>
      </c>
      <c r="T156" s="10">
        <f t="shared" si="54"/>
        <v>986441.90663250722</v>
      </c>
    </row>
    <row r="157" spans="1:20" ht="12">
      <c r="A157" s="11">
        <v>41618</v>
      </c>
      <c r="B157" s="37">
        <v>1</v>
      </c>
      <c r="C157" s="37">
        <v>15</v>
      </c>
      <c r="D157" s="37">
        <v>3</v>
      </c>
      <c r="E157" s="12">
        <v>648</v>
      </c>
      <c r="F157" s="12">
        <v>287</v>
      </c>
      <c r="G157" s="12">
        <v>745</v>
      </c>
      <c r="H157" s="16">
        <f t="shared" si="55"/>
        <v>220.01579358164082</v>
      </c>
      <c r="I157" s="16">
        <f t="shared" si="56"/>
        <v>97.445266601745232</v>
      </c>
      <c r="J157" s="16">
        <f t="shared" si="57"/>
        <v>252.9502565097568</v>
      </c>
      <c r="K157" s="16">
        <f t="shared" si="48"/>
        <v>190.13710556438096</v>
      </c>
      <c r="L157" s="16">
        <f t="shared" si="53"/>
        <v>81.945118645330183</v>
      </c>
      <c r="M157" s="16">
        <f t="shared" si="49"/>
        <v>220.01579358164082</v>
      </c>
      <c r="N157" s="10">
        <f t="shared" si="50"/>
        <v>11000789.679082042</v>
      </c>
      <c r="O157" s="10">
        <f t="shared" si="50"/>
        <v>4872263.3300872613</v>
      </c>
      <c r="P157" s="10">
        <f t="shared" si="50"/>
        <v>12647512.825487839</v>
      </c>
      <c r="Q157" s="9">
        <f t="shared" si="51"/>
        <v>9506855.2782190461</v>
      </c>
      <c r="R157" s="10">
        <f t="shared" si="52"/>
        <v>4097255.932266518</v>
      </c>
      <c r="S157" s="9">
        <f t="shared" si="43"/>
        <v>4636396.3618117562</v>
      </c>
      <c r="T157" s="10">
        <f t="shared" si="54"/>
        <v>2365551.8154328652</v>
      </c>
    </row>
    <row r="158" spans="1:20" ht="12">
      <c r="A158" s="11">
        <v>41653</v>
      </c>
      <c r="B158" s="37">
        <v>1</v>
      </c>
      <c r="C158" s="37">
        <v>15</v>
      </c>
      <c r="D158" s="37">
        <v>3</v>
      </c>
      <c r="E158" s="12">
        <v>408</v>
      </c>
      <c r="F158" s="12">
        <v>268</v>
      </c>
      <c r="G158" s="12">
        <v>469</v>
      </c>
      <c r="H158" s="16">
        <f t="shared" si="55"/>
        <v>138.52846262547754</v>
      </c>
      <c r="I158" s="16">
        <f t="shared" si="56"/>
        <v>90.994186234382312</v>
      </c>
      <c r="J158" s="16">
        <f t="shared" si="57"/>
        <v>159.23982591016903</v>
      </c>
      <c r="K158" s="16">
        <f t="shared" si="48"/>
        <v>129.58749159000965</v>
      </c>
      <c r="L158" s="16">
        <f t="shared" si="53"/>
        <v>34.9903208899566</v>
      </c>
      <c r="M158" s="16">
        <f t="shared" si="49"/>
        <v>138.52846262547754</v>
      </c>
      <c r="N158" s="10">
        <f t="shared" si="50"/>
        <v>6926423.1312738769</v>
      </c>
      <c r="O158" s="10">
        <f t="shared" si="50"/>
        <v>4549709.3117191158</v>
      </c>
      <c r="P158" s="10">
        <f t="shared" si="50"/>
        <v>7961991.2955084518</v>
      </c>
      <c r="Q158" s="9">
        <f t="shared" si="51"/>
        <v>6479374.5795004815</v>
      </c>
      <c r="R158" s="10">
        <f t="shared" si="52"/>
        <v>1749516.0444978331</v>
      </c>
      <c r="S158" s="9">
        <f t="shared" si="43"/>
        <v>1979727.3974911205</v>
      </c>
      <c r="T158" s="10">
        <f t="shared" si="54"/>
        <v>1010083.5592423934</v>
      </c>
    </row>
    <row r="159" spans="1:20" ht="12">
      <c r="A159" s="11">
        <v>41684</v>
      </c>
      <c r="B159" s="37">
        <v>1</v>
      </c>
      <c r="C159" s="37">
        <v>15</v>
      </c>
      <c r="D159" s="37">
        <v>3</v>
      </c>
      <c r="E159" s="12">
        <v>469</v>
      </c>
      <c r="F159" s="12">
        <v>418</v>
      </c>
      <c r="G159" s="12">
        <v>636</v>
      </c>
      <c r="H159" s="16">
        <f t="shared" si="55"/>
        <v>159.23982591016903</v>
      </c>
      <c r="I159" s="16">
        <f t="shared" si="56"/>
        <v>141.92376808198435</v>
      </c>
      <c r="J159" s="16">
        <f t="shared" si="57"/>
        <v>215.94142703383264</v>
      </c>
      <c r="K159" s="16">
        <f t="shared" si="48"/>
        <v>172.36834034199535</v>
      </c>
      <c r="L159" s="16">
        <f t="shared" si="53"/>
        <v>38.715912459453087</v>
      </c>
      <c r="M159" s="16">
        <f t="shared" si="49"/>
        <v>159.23982591016903</v>
      </c>
      <c r="N159" s="10">
        <f t="shared" si="50"/>
        <v>7961991.2955084518</v>
      </c>
      <c r="O159" s="10">
        <f t="shared" si="50"/>
        <v>7096188.4040992176</v>
      </c>
      <c r="P159" s="10">
        <f t="shared" si="50"/>
        <v>10797071.351691632</v>
      </c>
      <c r="Q159" s="9">
        <f t="shared" si="51"/>
        <v>8618417.0170997679</v>
      </c>
      <c r="R159" s="10">
        <f t="shared" si="52"/>
        <v>1935795.6229726481</v>
      </c>
      <c r="S159" s="9">
        <f t="shared" si="43"/>
        <v>2190518.7110429439</v>
      </c>
      <c r="T159" s="10">
        <f t="shared" si="54"/>
        <v>1117632.1240193578</v>
      </c>
    </row>
    <row r="160" spans="1:20" ht="12">
      <c r="A160" s="11">
        <v>41712</v>
      </c>
      <c r="B160" s="37">
        <v>1</v>
      </c>
      <c r="C160" s="37">
        <v>15</v>
      </c>
      <c r="D160" s="37">
        <v>3</v>
      </c>
      <c r="E160" s="12">
        <v>490</v>
      </c>
      <c r="F160" s="12">
        <v>486</v>
      </c>
      <c r="G160" s="12">
        <v>665</v>
      </c>
      <c r="H160" s="16">
        <f t="shared" si="55"/>
        <v>166.36996736883333</v>
      </c>
      <c r="I160" s="16">
        <f t="shared" si="56"/>
        <v>165.0118451862306</v>
      </c>
      <c r="J160" s="16">
        <f t="shared" si="57"/>
        <v>225.78781285770236</v>
      </c>
      <c r="K160" s="16">
        <f t="shared" si="48"/>
        <v>185.72320847092206</v>
      </c>
      <c r="L160" s="16">
        <f t="shared" si="53"/>
        <v>34.703609574043512</v>
      </c>
      <c r="M160" s="16">
        <f t="shared" si="49"/>
        <v>166.36996736883333</v>
      </c>
      <c r="N160" s="10">
        <f t="shared" si="50"/>
        <v>8318498.3684416665</v>
      </c>
      <c r="O160" s="10">
        <f t="shared" si="50"/>
        <v>8250592.2593115298</v>
      </c>
      <c r="P160" s="10">
        <f t="shared" si="50"/>
        <v>11289390.642885119</v>
      </c>
      <c r="Q160" s="9">
        <f t="shared" si="51"/>
        <v>9286160.4235461056</v>
      </c>
      <c r="R160" s="10">
        <f t="shared" si="52"/>
        <v>1735180.478702157</v>
      </c>
      <c r="S160" s="9">
        <f t="shared" si="43"/>
        <v>1963505.475746823</v>
      </c>
      <c r="T160" s="10">
        <f t="shared" si="54"/>
        <v>1001806.9164712741</v>
      </c>
    </row>
    <row r="161" spans="1:20" ht="12">
      <c r="A161" s="11">
        <v>41744</v>
      </c>
      <c r="B161" s="37">
        <v>1</v>
      </c>
      <c r="C161" s="37">
        <v>15</v>
      </c>
      <c r="D161" s="37">
        <v>3</v>
      </c>
      <c r="E161" s="12">
        <v>419</v>
      </c>
      <c r="F161" s="12">
        <v>442</v>
      </c>
      <c r="G161" s="12">
        <v>690</v>
      </c>
      <c r="H161" s="16">
        <f t="shared" si="55"/>
        <v>142.26329862763504</v>
      </c>
      <c r="I161" s="16">
        <f t="shared" si="56"/>
        <v>150.07250117760069</v>
      </c>
      <c r="J161" s="16">
        <f t="shared" si="57"/>
        <v>234.27607649896939</v>
      </c>
      <c r="K161" s="16">
        <f t="shared" si="48"/>
        <v>175.5372921014017</v>
      </c>
      <c r="L161" s="16">
        <f t="shared" si="53"/>
        <v>51.018913213577584</v>
      </c>
      <c r="M161" s="16">
        <f t="shared" si="49"/>
        <v>150.07250117760069</v>
      </c>
      <c r="N161" s="10">
        <f t="shared" si="50"/>
        <v>7113164.9313817518</v>
      </c>
      <c r="O161" s="10">
        <f t="shared" si="50"/>
        <v>7503625.0588800339</v>
      </c>
      <c r="P161" s="10">
        <f t="shared" si="50"/>
        <v>11713803.824948469</v>
      </c>
      <c r="Q161" s="9">
        <f t="shared" si="51"/>
        <v>8776864.6050700843</v>
      </c>
      <c r="R161" s="10">
        <f t="shared" si="52"/>
        <v>2550945.6606788798</v>
      </c>
      <c r="S161" s="9">
        <f t="shared" si="43"/>
        <v>2886613.7180277347</v>
      </c>
      <c r="T161" s="10">
        <f t="shared" si="54"/>
        <v>1472789.163881059</v>
      </c>
    </row>
    <row r="162" spans="1:20" ht="12">
      <c r="A162" s="11">
        <v>41775</v>
      </c>
      <c r="B162" s="37">
        <v>1</v>
      </c>
      <c r="C162" s="37">
        <v>15</v>
      </c>
      <c r="D162" s="37">
        <v>3</v>
      </c>
      <c r="E162" s="12">
        <v>563</v>
      </c>
      <c r="F162" s="12">
        <v>482</v>
      </c>
      <c r="G162" s="12">
        <v>607</v>
      </c>
      <c r="H162" s="16">
        <f t="shared" si="55"/>
        <v>191.155697201333</v>
      </c>
      <c r="I162" s="16">
        <f t="shared" si="56"/>
        <v>163.65372300362787</v>
      </c>
      <c r="J162" s="16">
        <f t="shared" si="57"/>
        <v>206.09504120996291</v>
      </c>
      <c r="K162" s="16">
        <f t="shared" si="48"/>
        <v>186.96815380497461</v>
      </c>
      <c r="L162" s="16">
        <f t="shared" si="53"/>
        <v>21.528307238265047</v>
      </c>
      <c r="M162" s="16">
        <f t="shared" si="49"/>
        <v>191.155697201333</v>
      </c>
      <c r="N162" s="10">
        <f t="shared" si="50"/>
        <v>9557784.8600666504</v>
      </c>
      <c r="O162" s="10">
        <f t="shared" si="50"/>
        <v>8182686.1501813941</v>
      </c>
      <c r="P162" s="10">
        <f t="shared" si="50"/>
        <v>10304752.060498146</v>
      </c>
      <c r="Q162" s="9">
        <f t="shared" si="51"/>
        <v>9348407.6902487297</v>
      </c>
      <c r="R162" s="10">
        <f t="shared" si="52"/>
        <v>1076415.3619132526</v>
      </c>
      <c r="S162" s="9">
        <f t="shared" si="43"/>
        <v>1218056.2674814758</v>
      </c>
      <c r="T162" s="10">
        <f t="shared" si="54"/>
        <v>621468.69896046491</v>
      </c>
    </row>
    <row r="163" spans="1:20" ht="12">
      <c r="A163" s="11">
        <v>41801</v>
      </c>
      <c r="B163" s="37">
        <v>1</v>
      </c>
      <c r="C163" s="37">
        <v>15</v>
      </c>
      <c r="D163" s="37">
        <v>3</v>
      </c>
      <c r="E163" s="12">
        <v>483</v>
      </c>
      <c r="F163" s="12">
        <v>444</v>
      </c>
      <c r="G163" s="12">
        <v>531</v>
      </c>
      <c r="H163" s="16">
        <f t="shared" si="55"/>
        <v>163.99325354927856</v>
      </c>
      <c r="I163" s="16">
        <f t="shared" si="56"/>
        <v>150.75156226890203</v>
      </c>
      <c r="J163" s="16">
        <f t="shared" si="57"/>
        <v>180.29071974051121</v>
      </c>
      <c r="K163" s="16">
        <f t="shared" si="48"/>
        <v>165.0118451862306</v>
      </c>
      <c r="L163" s="16">
        <f t="shared" si="53"/>
        <v>14.795898172307163</v>
      </c>
      <c r="M163" s="16">
        <f t="shared" si="49"/>
        <v>163.99325354927856</v>
      </c>
      <c r="N163" s="10">
        <f t="shared" si="50"/>
        <v>8199662.6774639282</v>
      </c>
      <c r="O163" s="10">
        <f t="shared" si="50"/>
        <v>7537578.1134451013</v>
      </c>
      <c r="P163" s="10">
        <f t="shared" si="50"/>
        <v>9014535.9870255608</v>
      </c>
      <c r="Q163" s="9">
        <f t="shared" si="51"/>
        <v>8250592.2593115298</v>
      </c>
      <c r="R163" s="10">
        <f t="shared" si="52"/>
        <v>739794.90861535864</v>
      </c>
      <c r="S163" s="9">
        <f t="shared" ref="S163:S220" si="58">CONFIDENCE(0.05,R163,3)</f>
        <v>837141.36473132484</v>
      </c>
      <c r="T163" s="10">
        <f t="shared" si="54"/>
        <v>427120.78963419195</v>
      </c>
    </row>
    <row r="164" spans="1:20" ht="12">
      <c r="A164" s="11">
        <v>41835</v>
      </c>
      <c r="B164" s="37">
        <v>1</v>
      </c>
      <c r="C164" s="37">
        <v>15</v>
      </c>
      <c r="D164" s="37">
        <v>3</v>
      </c>
      <c r="E164" s="12">
        <v>333</v>
      </c>
      <c r="F164" s="12">
        <v>374</v>
      </c>
      <c r="G164" s="12">
        <v>374</v>
      </c>
      <c r="H164" s="16">
        <f t="shared" si="55"/>
        <v>113.06367170167653</v>
      </c>
      <c r="I164" s="16">
        <f t="shared" si="56"/>
        <v>126.98442407335442</v>
      </c>
      <c r="J164" s="16">
        <f t="shared" si="57"/>
        <v>126.98442407335442</v>
      </c>
      <c r="K164" s="16">
        <f t="shared" si="48"/>
        <v>122.34417328279513</v>
      </c>
      <c r="L164" s="16">
        <f t="shared" si="53"/>
        <v>8.0371501291103531</v>
      </c>
      <c r="M164" s="16">
        <f t="shared" si="49"/>
        <v>126.98442407335442</v>
      </c>
      <c r="N164" s="10">
        <f t="shared" si="50"/>
        <v>5653183.5850838264</v>
      </c>
      <c r="O164" s="10">
        <f t="shared" si="50"/>
        <v>6349221.2036677208</v>
      </c>
      <c r="P164" s="10">
        <f t="shared" si="50"/>
        <v>6349221.2036677208</v>
      </c>
      <c r="Q164" s="9">
        <f t="shared" si="51"/>
        <v>6117208.6641397551</v>
      </c>
      <c r="R164" s="10">
        <f t="shared" si="52"/>
        <v>401857.50645551743</v>
      </c>
      <c r="S164" s="9">
        <f t="shared" si="58"/>
        <v>454736.22143648652</v>
      </c>
      <c r="T164" s="10">
        <f t="shared" si="54"/>
        <v>232012.53952796478</v>
      </c>
    </row>
    <row r="165" spans="1:20" ht="12">
      <c r="A165" s="11">
        <v>41865</v>
      </c>
      <c r="B165" s="37">
        <v>1</v>
      </c>
      <c r="C165" s="37">
        <v>15</v>
      </c>
      <c r="D165" s="37">
        <v>3</v>
      </c>
      <c r="E165" s="12">
        <v>373</v>
      </c>
      <c r="F165" s="12">
        <v>446</v>
      </c>
      <c r="G165" s="12">
        <v>466</v>
      </c>
      <c r="H165" s="16">
        <f t="shared" si="55"/>
        <v>126.64489352770374</v>
      </c>
      <c r="I165" s="16">
        <f t="shared" si="56"/>
        <v>151.43062336020338</v>
      </c>
      <c r="J165" s="16">
        <f t="shared" si="57"/>
        <v>158.22123427321699</v>
      </c>
      <c r="K165" s="16">
        <f t="shared" si="48"/>
        <v>145.43225038704136</v>
      </c>
      <c r="L165" s="16">
        <f t="shared" si="53"/>
        <v>16.620820751787811</v>
      </c>
      <c r="M165" s="16">
        <f t="shared" si="49"/>
        <v>151.43062336020338</v>
      </c>
      <c r="N165" s="10">
        <f t="shared" si="50"/>
        <v>6332244.6763851875</v>
      </c>
      <c r="O165" s="10">
        <f t="shared" si="50"/>
        <v>7571531.1680101696</v>
      </c>
      <c r="P165" s="10">
        <f t="shared" si="50"/>
        <v>7911061.7136608493</v>
      </c>
      <c r="Q165" s="9">
        <f t="shared" si="51"/>
        <v>7271612.5193520682</v>
      </c>
      <c r="R165" s="10">
        <f t="shared" si="52"/>
        <v>831041.03758939041</v>
      </c>
      <c r="S165" s="9">
        <f t="shared" si="58"/>
        <v>940394.18256801367</v>
      </c>
      <c r="T165" s="10">
        <f t="shared" si="54"/>
        <v>479801.7667598605</v>
      </c>
    </row>
    <row r="166" spans="1:20" ht="12">
      <c r="A166" s="11">
        <v>41898</v>
      </c>
      <c r="B166" s="37">
        <v>1</v>
      </c>
      <c r="C166" s="37">
        <v>15</v>
      </c>
      <c r="D166" s="37">
        <v>3</v>
      </c>
      <c r="E166" s="12">
        <v>537</v>
      </c>
      <c r="F166" s="12">
        <v>408</v>
      </c>
      <c r="G166" s="12">
        <v>567</v>
      </c>
      <c r="H166" s="16">
        <f t="shared" si="55"/>
        <v>182.32790301441531</v>
      </c>
      <c r="I166" s="16">
        <f t="shared" si="56"/>
        <v>138.52846262547754</v>
      </c>
      <c r="J166" s="16">
        <f t="shared" si="57"/>
        <v>192.5138193839357</v>
      </c>
      <c r="K166" s="16">
        <f t="shared" si="48"/>
        <v>171.12339500794283</v>
      </c>
      <c r="L166" s="16">
        <f t="shared" si="53"/>
        <v>28.683800930749047</v>
      </c>
      <c r="M166" s="16">
        <f t="shared" si="49"/>
        <v>182.32790301441531</v>
      </c>
      <c r="N166" s="10">
        <f t="shared" si="50"/>
        <v>9116395.1507207658</v>
      </c>
      <c r="O166" s="10">
        <f t="shared" si="50"/>
        <v>6926423.1312738769</v>
      </c>
      <c r="P166" s="10">
        <f t="shared" si="50"/>
        <v>9625690.9691967852</v>
      </c>
      <c r="Q166" s="9">
        <f t="shared" si="51"/>
        <v>8556169.7503971439</v>
      </c>
      <c r="R166" s="10">
        <f t="shared" si="52"/>
        <v>1434190.046537434</v>
      </c>
      <c r="S166" s="9">
        <f t="shared" si="58"/>
        <v>1622908.9966158008</v>
      </c>
      <c r="T166" s="10">
        <f t="shared" si="54"/>
        <v>828030.00943746942</v>
      </c>
    </row>
    <row r="167" spans="1:20" ht="12">
      <c r="A167" s="11">
        <v>41928</v>
      </c>
      <c r="B167" s="37">
        <v>1</v>
      </c>
      <c r="C167" s="37">
        <v>15</v>
      </c>
      <c r="D167" s="37">
        <v>3</v>
      </c>
      <c r="E167" s="12">
        <v>447</v>
      </c>
      <c r="F167" s="12">
        <v>374</v>
      </c>
      <c r="G167" s="12">
        <v>482</v>
      </c>
      <c r="H167" s="16">
        <f t="shared" si="55"/>
        <v>151.77015390585407</v>
      </c>
      <c r="I167" s="16">
        <f t="shared" si="56"/>
        <v>126.98442407335442</v>
      </c>
      <c r="J167" s="16">
        <f t="shared" si="57"/>
        <v>163.65372300362787</v>
      </c>
      <c r="K167" s="16">
        <f t="shared" si="48"/>
        <v>147.46943366094544</v>
      </c>
      <c r="L167" s="16">
        <f t="shared" si="53"/>
        <v>18.709129241580548</v>
      </c>
      <c r="M167" s="16">
        <f t="shared" si="49"/>
        <v>151.77015390585407</v>
      </c>
      <c r="N167" s="10">
        <f t="shared" si="50"/>
        <v>7588507.6952927038</v>
      </c>
      <c r="O167" s="10">
        <f t="shared" si="50"/>
        <v>6349221.2036677208</v>
      </c>
      <c r="P167" s="10">
        <f t="shared" si="50"/>
        <v>8182686.1501813941</v>
      </c>
      <c r="Q167" s="9">
        <f t="shared" si="51"/>
        <v>7373471.6830472723</v>
      </c>
      <c r="R167" s="10">
        <f t="shared" si="52"/>
        <v>935456.46207904164</v>
      </c>
      <c r="S167" s="9">
        <f t="shared" si="58"/>
        <v>1058549.1873380106</v>
      </c>
      <c r="T167" s="10">
        <f t="shared" si="54"/>
        <v>540086.04019650968</v>
      </c>
    </row>
    <row r="168" spans="1:20" ht="12">
      <c r="A168" s="11">
        <v>41957</v>
      </c>
      <c r="B168" s="37">
        <v>1</v>
      </c>
      <c r="C168" s="37">
        <v>15</v>
      </c>
      <c r="D168" s="37">
        <v>3</v>
      </c>
      <c r="E168" s="12">
        <v>268</v>
      </c>
      <c r="F168" s="12">
        <v>306</v>
      </c>
      <c r="G168" s="12">
        <v>248</v>
      </c>
      <c r="H168" s="16">
        <f t="shared" si="55"/>
        <v>90.994186234382312</v>
      </c>
      <c r="I168" s="16">
        <f t="shared" si="56"/>
        <v>103.89634696910817</v>
      </c>
      <c r="J168" s="16">
        <f t="shared" si="57"/>
        <v>84.203575321368703</v>
      </c>
      <c r="K168" s="16">
        <f t="shared" si="48"/>
        <v>93.031369508286389</v>
      </c>
      <c r="L168" s="16">
        <f t="shared" si="53"/>
        <v>10.003194517808234</v>
      </c>
      <c r="M168" s="16">
        <f t="shared" si="49"/>
        <v>90.994186234382312</v>
      </c>
      <c r="N168" s="10">
        <f t="shared" si="50"/>
        <v>4549709.3117191158</v>
      </c>
      <c r="O168" s="10">
        <f t="shared" si="50"/>
        <v>5194817.3484554086</v>
      </c>
      <c r="P168" s="10">
        <f t="shared" si="50"/>
        <v>4210178.7660684353</v>
      </c>
      <c r="Q168" s="9">
        <f t="shared" si="51"/>
        <v>4651568.4754143199</v>
      </c>
      <c r="R168" s="10">
        <f t="shared" si="52"/>
        <v>500159.72589041182</v>
      </c>
      <c r="S168" s="9">
        <f t="shared" si="58"/>
        <v>565973.61057703837</v>
      </c>
      <c r="T168" s="10">
        <f t="shared" si="54"/>
        <v>288767.35238063871</v>
      </c>
    </row>
    <row r="169" spans="1:20" ht="12">
      <c r="A169" s="11">
        <v>41990</v>
      </c>
      <c r="B169" s="37">
        <v>1</v>
      </c>
      <c r="C169" s="37">
        <v>15</v>
      </c>
      <c r="D169" s="37">
        <v>3</v>
      </c>
      <c r="E169" s="12">
        <v>234</v>
      </c>
      <c r="F169" s="12">
        <v>311</v>
      </c>
      <c r="G169" s="12">
        <v>365</v>
      </c>
      <c r="H169" s="16">
        <f t="shared" si="55"/>
        <v>79.450147682259185</v>
      </c>
      <c r="I169" s="16">
        <f t="shared" si="56"/>
        <v>105.59399969736157</v>
      </c>
      <c r="J169" s="16">
        <f t="shared" si="57"/>
        <v>123.9286491624983</v>
      </c>
      <c r="K169" s="16">
        <f t="shared" si="48"/>
        <v>102.99093218070635</v>
      </c>
      <c r="L169" s="16">
        <f t="shared" si="53"/>
        <v>22.353215514867383</v>
      </c>
      <c r="M169" s="16">
        <f t="shared" si="49"/>
        <v>105.59399969736157</v>
      </c>
      <c r="N169" s="10">
        <f t="shared" si="50"/>
        <v>3972507.3841129593</v>
      </c>
      <c r="O169" s="10">
        <f t="shared" si="50"/>
        <v>5279699.9848680785</v>
      </c>
      <c r="P169" s="10">
        <f t="shared" si="50"/>
        <v>6196432.4581249151</v>
      </c>
      <c r="Q169" s="9">
        <f t="shared" si="51"/>
        <v>5149546.6090353178</v>
      </c>
      <c r="R169" s="10">
        <f t="shared" si="52"/>
        <v>1117660.7757433709</v>
      </c>
      <c r="S169" s="9">
        <f t="shared" si="58"/>
        <v>1264728.9893677058</v>
      </c>
      <c r="T169" s="10">
        <f t="shared" si="54"/>
        <v>645281.74973812117</v>
      </c>
    </row>
    <row r="170" spans="1:20" ht="12">
      <c r="A170" s="11">
        <v>42018</v>
      </c>
      <c r="B170" s="37">
        <v>1</v>
      </c>
      <c r="C170" s="37">
        <v>15</v>
      </c>
      <c r="D170" s="37">
        <v>3</v>
      </c>
      <c r="E170" s="12">
        <v>317</v>
      </c>
      <c r="F170" s="12">
        <v>241</v>
      </c>
      <c r="G170" s="12">
        <v>174</v>
      </c>
      <c r="H170" s="16">
        <f t="shared" si="55"/>
        <v>107.63118297126564</v>
      </c>
      <c r="I170" s="16">
        <f t="shared" si="56"/>
        <v>81.826861501813937</v>
      </c>
      <c r="J170" s="16">
        <f t="shared" si="57"/>
        <v>59.078314943218366</v>
      </c>
      <c r="K170" s="16">
        <f t="shared" si="48"/>
        <v>82.84545313876599</v>
      </c>
      <c r="L170" s="16">
        <f t="shared" si="53"/>
        <v>24.292455518728328</v>
      </c>
      <c r="M170" s="16">
        <f t="shared" si="49"/>
        <v>81.826861501813937</v>
      </c>
      <c r="N170" s="10">
        <f t="shared" si="50"/>
        <v>5381559.1485632826</v>
      </c>
      <c r="O170" s="10">
        <f t="shared" si="50"/>
        <v>4091343.075090697</v>
      </c>
      <c r="P170" s="10">
        <f t="shared" si="50"/>
        <v>2953915.7471609185</v>
      </c>
      <c r="Q170" s="9">
        <f t="shared" si="51"/>
        <v>4142272.6569382995</v>
      </c>
      <c r="R170" s="10">
        <f t="shared" si="52"/>
        <v>1214622.7759364173</v>
      </c>
      <c r="S170" s="9">
        <f t="shared" si="58"/>
        <v>1374449.8055336478</v>
      </c>
      <c r="T170" s="10">
        <f t="shared" si="54"/>
        <v>701262.78665074101</v>
      </c>
    </row>
    <row r="171" spans="1:20" ht="12">
      <c r="A171" s="11">
        <v>42052</v>
      </c>
      <c r="B171" s="37">
        <v>1</v>
      </c>
      <c r="C171" s="37">
        <v>15</v>
      </c>
      <c r="D171" s="37">
        <v>3</v>
      </c>
      <c r="E171" s="12">
        <v>319</v>
      </c>
      <c r="F171" s="12">
        <v>338</v>
      </c>
      <c r="G171" s="12">
        <v>257</v>
      </c>
      <c r="H171" s="16">
        <f t="shared" si="55"/>
        <v>108.31024406256701</v>
      </c>
      <c r="I171" s="16">
        <f t="shared" si="56"/>
        <v>114.76132442992993</v>
      </c>
      <c r="J171" s="16">
        <f t="shared" si="57"/>
        <v>87.259350232224833</v>
      </c>
      <c r="K171" s="16">
        <f t="shared" si="48"/>
        <v>103.44363957490725</v>
      </c>
      <c r="L171" s="16">
        <f t="shared" si="53"/>
        <v>14.382368567878272</v>
      </c>
      <c r="M171" s="16">
        <f t="shared" si="49"/>
        <v>108.31024406256701</v>
      </c>
      <c r="N171" s="10">
        <f t="shared" si="50"/>
        <v>5415512.20312835</v>
      </c>
      <c r="O171" s="10">
        <f t="shared" si="50"/>
        <v>5738066.2214964963</v>
      </c>
      <c r="P171" s="10">
        <f t="shared" si="50"/>
        <v>4362967.5116112418</v>
      </c>
      <c r="Q171" s="9">
        <f t="shared" si="51"/>
        <v>5172181.9787453627</v>
      </c>
      <c r="R171" s="10">
        <f t="shared" si="52"/>
        <v>719118.42839391506</v>
      </c>
      <c r="S171" s="9">
        <f t="shared" si="58"/>
        <v>813744.15468183113</v>
      </c>
      <c r="T171" s="10">
        <f t="shared" si="54"/>
        <v>415183.21821244748</v>
      </c>
    </row>
    <row r="172" spans="1:20" ht="12">
      <c r="A172" s="11">
        <v>42075</v>
      </c>
      <c r="B172" s="37">
        <v>1</v>
      </c>
      <c r="C172" s="37">
        <v>15</v>
      </c>
      <c r="D172" s="37">
        <v>3</v>
      </c>
      <c r="E172" s="12">
        <v>233</v>
      </c>
      <c r="F172" s="12">
        <v>322</v>
      </c>
      <c r="G172" s="12">
        <v>394</v>
      </c>
      <c r="H172" s="16">
        <f t="shared" si="55"/>
        <v>79.110617136608496</v>
      </c>
      <c r="I172" s="16">
        <f t="shared" si="56"/>
        <v>109.32883569951905</v>
      </c>
      <c r="J172" s="16">
        <f t="shared" si="57"/>
        <v>133.77503498636801</v>
      </c>
      <c r="K172" s="16">
        <f t="shared" si="48"/>
        <v>107.40482927416519</v>
      </c>
      <c r="L172" s="16">
        <f t="shared" si="53"/>
        <v>27.382950813542301</v>
      </c>
      <c r="M172" s="16">
        <f t="shared" si="49"/>
        <v>109.32883569951905</v>
      </c>
      <c r="N172" s="10">
        <f t="shared" si="50"/>
        <v>3955530.8568304246</v>
      </c>
      <c r="O172" s="10">
        <f t="shared" si="50"/>
        <v>5466441.7849759525</v>
      </c>
      <c r="P172" s="10">
        <f t="shared" si="50"/>
        <v>6688751.7493184004</v>
      </c>
      <c r="Q172" s="9">
        <f t="shared" si="51"/>
        <v>5370241.4637082592</v>
      </c>
      <c r="R172" s="10">
        <f t="shared" si="52"/>
        <v>1369147.540677116</v>
      </c>
      <c r="S172" s="9">
        <f t="shared" si="58"/>
        <v>1549307.8248756991</v>
      </c>
      <c r="T172" s="10">
        <f t="shared" si="54"/>
        <v>790477.70117024705</v>
      </c>
    </row>
    <row r="173" spans="1:20" ht="12">
      <c r="A173" s="11">
        <v>42110</v>
      </c>
      <c r="B173" s="37">
        <v>1</v>
      </c>
      <c r="C173" s="37">
        <v>15</v>
      </c>
      <c r="D173" s="37">
        <v>3</v>
      </c>
      <c r="E173" s="12">
        <v>216</v>
      </c>
      <c r="F173" s="12">
        <v>244</v>
      </c>
      <c r="G173" s="12">
        <v>406</v>
      </c>
      <c r="H173" s="16">
        <f t="shared" si="55"/>
        <v>73.33859786054694</v>
      </c>
      <c r="I173" s="16">
        <f t="shared" si="56"/>
        <v>82.84545313876599</v>
      </c>
      <c r="J173" s="16">
        <f t="shared" si="57"/>
        <v>137.8494015341762</v>
      </c>
      <c r="K173" s="16">
        <f t="shared" si="48"/>
        <v>98.011150844496385</v>
      </c>
      <c r="L173" s="16">
        <f t="shared" si="53"/>
        <v>34.826853688362085</v>
      </c>
      <c r="M173" s="16">
        <f t="shared" si="49"/>
        <v>82.84545313876599</v>
      </c>
      <c r="N173" s="10">
        <f t="shared" si="50"/>
        <v>3666929.893027347</v>
      </c>
      <c r="O173" s="10">
        <f t="shared" si="50"/>
        <v>4142272.6569382995</v>
      </c>
      <c r="P173" s="10">
        <f t="shared" si="50"/>
        <v>6892470.0767088095</v>
      </c>
      <c r="Q173" s="9">
        <f t="shared" si="51"/>
        <v>4900557.5422248179</v>
      </c>
      <c r="R173" s="10">
        <f t="shared" si="52"/>
        <v>1741342.6844181076</v>
      </c>
      <c r="S173" s="9">
        <f t="shared" si="58"/>
        <v>1970478.5398254353</v>
      </c>
      <c r="T173" s="10">
        <f t="shared" si="54"/>
        <v>1005364.66760018</v>
      </c>
    </row>
    <row r="174" spans="1:20" ht="12">
      <c r="A174" s="11">
        <v>42139</v>
      </c>
      <c r="B174" s="37">
        <v>1</v>
      </c>
      <c r="C174" s="37">
        <v>15</v>
      </c>
      <c r="D174" s="37">
        <v>3</v>
      </c>
      <c r="E174" s="12">
        <v>201</v>
      </c>
      <c r="F174" s="12">
        <v>204</v>
      </c>
      <c r="G174" s="12">
        <v>243</v>
      </c>
      <c r="H174" s="16">
        <f t="shared" si="55"/>
        <v>68.245639675786734</v>
      </c>
      <c r="I174" s="16">
        <f t="shared" si="56"/>
        <v>69.264231312738772</v>
      </c>
      <c r="J174" s="16">
        <f t="shared" si="57"/>
        <v>82.505922593115301</v>
      </c>
      <c r="K174" s="16">
        <f t="shared" si="48"/>
        <v>73.33859786054694</v>
      </c>
      <c r="L174" s="16">
        <f t="shared" si="53"/>
        <v>7.9554550023859036</v>
      </c>
      <c r="M174" s="16">
        <f t="shared" si="49"/>
        <v>69.264231312738772</v>
      </c>
      <c r="N174" s="10">
        <f t="shared" si="50"/>
        <v>3412281.9837893369</v>
      </c>
      <c r="O174" s="10">
        <f t="shared" si="50"/>
        <v>3463211.5656369384</v>
      </c>
      <c r="P174" s="10">
        <f t="shared" si="50"/>
        <v>4125296.1296557649</v>
      </c>
      <c r="Q174" s="9">
        <f t="shared" si="51"/>
        <v>3666929.8930273466</v>
      </c>
      <c r="R174" s="10">
        <f t="shared" si="52"/>
        <v>397772.75011929509</v>
      </c>
      <c r="S174" s="9">
        <f t="shared" si="58"/>
        <v>450113.96943924006</v>
      </c>
      <c r="T174" s="10">
        <f t="shared" si="54"/>
        <v>229654.20435767277</v>
      </c>
    </row>
    <row r="175" spans="1:20" ht="12">
      <c r="A175" s="11">
        <v>42171</v>
      </c>
      <c r="B175" s="37">
        <v>1</v>
      </c>
      <c r="C175" s="37">
        <v>15</v>
      </c>
      <c r="D175" s="37">
        <v>3</v>
      </c>
      <c r="E175" s="12">
        <v>184</v>
      </c>
      <c r="F175" s="12">
        <v>217</v>
      </c>
      <c r="G175" s="12">
        <v>220</v>
      </c>
      <c r="H175" s="16">
        <f t="shared" si="55"/>
        <v>62.473620399725171</v>
      </c>
      <c r="I175" s="16">
        <f t="shared" si="56"/>
        <v>73.678128406197615</v>
      </c>
      <c r="J175" s="16">
        <f t="shared" si="57"/>
        <v>74.696720043149654</v>
      </c>
      <c r="K175" s="16">
        <f t="shared" si="48"/>
        <v>70.282822949690811</v>
      </c>
      <c r="L175" s="16">
        <f t="shared" si="53"/>
        <v>6.7821173375657233</v>
      </c>
      <c r="M175" s="16">
        <f t="shared" si="49"/>
        <v>73.678128406197615</v>
      </c>
      <c r="N175" s="10">
        <f t="shared" si="50"/>
        <v>3123681.0199862584</v>
      </c>
      <c r="O175" s="10">
        <f t="shared" si="50"/>
        <v>3683906.4203098807</v>
      </c>
      <c r="P175" s="10">
        <f t="shared" si="50"/>
        <v>3734836.0021574828</v>
      </c>
      <c r="Q175" s="9">
        <f t="shared" si="51"/>
        <v>3514141.1474845409</v>
      </c>
      <c r="R175" s="10">
        <f t="shared" si="52"/>
        <v>339105.86687828635</v>
      </c>
      <c r="S175" s="9">
        <f t="shared" si="58"/>
        <v>383727.36130100215</v>
      </c>
      <c r="T175" s="10">
        <f t="shared" si="54"/>
        <v>195782.86352596004</v>
      </c>
    </row>
    <row r="176" spans="1:20" ht="12">
      <c r="A176" s="11">
        <v>42201</v>
      </c>
      <c r="B176" s="37">
        <v>1</v>
      </c>
      <c r="C176" s="37">
        <v>15</v>
      </c>
      <c r="D176" s="37">
        <v>3</v>
      </c>
      <c r="E176" s="12">
        <v>220</v>
      </c>
      <c r="F176" s="12">
        <v>209</v>
      </c>
      <c r="G176" s="12">
        <v>243</v>
      </c>
      <c r="H176" s="16">
        <f t="shared" si="55"/>
        <v>74.696720043149654</v>
      </c>
      <c r="I176" s="16">
        <f t="shared" si="56"/>
        <v>70.961884040992175</v>
      </c>
      <c r="J176" s="16">
        <f t="shared" si="57"/>
        <v>82.505922593115301</v>
      </c>
      <c r="K176" s="16">
        <f t="shared" si="48"/>
        <v>76.054842225752381</v>
      </c>
      <c r="L176" s="16">
        <f t="shared" si="53"/>
        <v>5.8906348062313656</v>
      </c>
      <c r="M176" s="16">
        <f t="shared" si="49"/>
        <v>74.696720043149654</v>
      </c>
      <c r="N176" s="10">
        <f t="shared" si="50"/>
        <v>3734836.0021574828</v>
      </c>
      <c r="O176" s="10">
        <f t="shared" si="50"/>
        <v>3548094.2020496088</v>
      </c>
      <c r="P176" s="10">
        <f t="shared" si="50"/>
        <v>4125296.1296557649</v>
      </c>
      <c r="Q176" s="9">
        <f t="shared" si="51"/>
        <v>3802742.1112876185</v>
      </c>
      <c r="R176" s="10">
        <f t="shared" si="52"/>
        <v>294531.7403115682</v>
      </c>
      <c r="S176" s="9">
        <f t="shared" si="58"/>
        <v>333287.9155691982</v>
      </c>
      <c r="T176" s="10">
        <f t="shared" si="54"/>
        <v>170047.97955377286</v>
      </c>
    </row>
    <row r="177" spans="1:20" ht="12">
      <c r="A177" s="11">
        <v>42234</v>
      </c>
      <c r="B177" s="37">
        <v>1</v>
      </c>
      <c r="C177" s="37">
        <v>15</v>
      </c>
      <c r="D177" s="37">
        <v>2</v>
      </c>
      <c r="E177" s="12">
        <v>209</v>
      </c>
      <c r="F177" s="12">
        <v>324</v>
      </c>
      <c r="H177" s="16">
        <f t="shared" si="55"/>
        <v>70.961884040992175</v>
      </c>
      <c r="I177" s="16">
        <f t="shared" si="56"/>
        <v>110.00789679082041</v>
      </c>
      <c r="K177" s="16">
        <f t="shared" si="48"/>
        <v>90.484890415906293</v>
      </c>
      <c r="L177" s="16">
        <f>STDEV(H177:I177)</f>
        <v>27.609700393699971</v>
      </c>
      <c r="M177" s="16">
        <f t="shared" si="49"/>
        <v>90.484890415906293</v>
      </c>
      <c r="N177" s="10">
        <f t="shared" si="50"/>
        <v>3548094.2020496088</v>
      </c>
      <c r="O177" s="10">
        <f t="shared" si="50"/>
        <v>5500394.8395410208</v>
      </c>
      <c r="Q177" s="9">
        <f t="shared" si="51"/>
        <v>4524244.5207953146</v>
      </c>
      <c r="R177" s="10">
        <f t="shared" si="52"/>
        <v>1380485.0196850002</v>
      </c>
      <c r="S177" s="9">
        <f>CONFIDENCE(0.05,R177,2)</f>
        <v>1913219.4682388813</v>
      </c>
      <c r="T177" s="10">
        <f>R177/SQRT(2)</f>
        <v>976150.31874570809</v>
      </c>
    </row>
    <row r="178" spans="1:20" ht="12">
      <c r="A178" s="11">
        <v>42272</v>
      </c>
      <c r="B178" s="37">
        <v>1</v>
      </c>
      <c r="C178" s="37">
        <v>15</v>
      </c>
      <c r="D178" s="37">
        <v>3</v>
      </c>
      <c r="E178" s="13">
        <v>193</v>
      </c>
      <c r="F178" s="13">
        <v>216</v>
      </c>
      <c r="G178" s="13">
        <v>252</v>
      </c>
      <c r="H178" s="16">
        <f t="shared" si="55"/>
        <v>65.529395310581293</v>
      </c>
      <c r="I178" s="16">
        <f t="shared" si="56"/>
        <v>73.33859786054694</v>
      </c>
      <c r="J178" s="16">
        <f t="shared" si="57"/>
        <v>85.56169750397143</v>
      </c>
      <c r="K178" s="16">
        <f t="shared" si="48"/>
        <v>74.809896891699893</v>
      </c>
      <c r="L178" s="16">
        <f t="shared" si="53"/>
        <v>10.096871962203394</v>
      </c>
      <c r="M178" s="16">
        <f t="shared" si="49"/>
        <v>73.33859786054694</v>
      </c>
      <c r="N178" s="10">
        <f t="shared" si="50"/>
        <v>3276469.7655290645</v>
      </c>
      <c r="O178" s="10">
        <f t="shared" si="50"/>
        <v>3666929.893027347</v>
      </c>
      <c r="P178" s="10">
        <f t="shared" si="50"/>
        <v>4278084.8751985719</v>
      </c>
      <c r="Q178" s="9">
        <f t="shared" si="51"/>
        <v>3740494.844584994</v>
      </c>
      <c r="R178" s="10">
        <f t="shared" si="52"/>
        <v>504843.59811017523</v>
      </c>
      <c r="S178" s="9">
        <f t="shared" si="58"/>
        <v>571273.81356115837</v>
      </c>
      <c r="T178" s="10">
        <f t="shared" si="54"/>
        <v>291471.58726756892</v>
      </c>
    </row>
    <row r="179" spans="1:20" ht="12">
      <c r="A179" s="11">
        <v>42292</v>
      </c>
      <c r="B179" s="37">
        <v>1</v>
      </c>
      <c r="C179" s="37">
        <v>15</v>
      </c>
      <c r="D179" s="37">
        <v>3</v>
      </c>
      <c r="E179" s="13">
        <v>262</v>
      </c>
      <c r="F179" s="13">
        <v>207</v>
      </c>
      <c r="G179" s="13">
        <v>218</v>
      </c>
      <c r="H179" s="16">
        <f t="shared" si="55"/>
        <v>88.957002960478235</v>
      </c>
      <c r="I179" s="16">
        <f t="shared" si="56"/>
        <v>70.282822949690811</v>
      </c>
      <c r="J179" s="16">
        <f t="shared" si="57"/>
        <v>74.017658951848304</v>
      </c>
      <c r="K179" s="16">
        <f t="shared" si="48"/>
        <v>77.752494954005783</v>
      </c>
      <c r="L179" s="16">
        <f t="shared" si="53"/>
        <v>9.8814472493192831</v>
      </c>
      <c r="M179" s="16">
        <f t="shared" si="49"/>
        <v>74.017658951848304</v>
      </c>
      <c r="N179" s="10">
        <f t="shared" si="50"/>
        <v>4447850.1480239118</v>
      </c>
      <c r="O179" s="10">
        <f t="shared" si="50"/>
        <v>3514141.1474845405</v>
      </c>
      <c r="P179" s="10">
        <f t="shared" si="50"/>
        <v>3700882.9475924154</v>
      </c>
      <c r="Q179" s="9">
        <f t="shared" si="51"/>
        <v>3887624.7477002889</v>
      </c>
      <c r="R179" s="10">
        <f t="shared" si="52"/>
        <v>494072.36246597616</v>
      </c>
      <c r="S179" s="9">
        <f t="shared" si="58"/>
        <v>559085.23696780985</v>
      </c>
      <c r="T179" s="10">
        <f t="shared" si="54"/>
        <v>285252.81146888569</v>
      </c>
    </row>
    <row r="180" spans="1:20" ht="12">
      <c r="A180" s="11">
        <v>42325</v>
      </c>
      <c r="B180" s="37">
        <v>1</v>
      </c>
      <c r="C180" s="37">
        <v>15</v>
      </c>
      <c r="D180" s="37">
        <v>3</v>
      </c>
      <c r="E180" s="13">
        <v>196</v>
      </c>
      <c r="F180" s="13">
        <v>234</v>
      </c>
      <c r="G180" s="13">
        <v>244</v>
      </c>
      <c r="H180" s="16">
        <f t="shared" si="55"/>
        <v>66.547986947533332</v>
      </c>
      <c r="I180" s="16">
        <f t="shared" si="56"/>
        <v>79.450147682259185</v>
      </c>
      <c r="J180" s="16">
        <f t="shared" si="57"/>
        <v>82.84545313876599</v>
      </c>
      <c r="K180" s="16">
        <f t="shared" si="48"/>
        <v>76.281195922852831</v>
      </c>
      <c r="L180" s="16">
        <f t="shared" si="53"/>
        <v>8.5984616358786141</v>
      </c>
      <c r="M180" s="16">
        <f t="shared" si="49"/>
        <v>79.450147682259185</v>
      </c>
      <c r="N180" s="10">
        <f t="shared" si="50"/>
        <v>3327399.3473766665</v>
      </c>
      <c r="O180" s="10">
        <f t="shared" si="50"/>
        <v>3972507.3841129593</v>
      </c>
      <c r="P180" s="10">
        <f t="shared" si="50"/>
        <v>4142272.6569382995</v>
      </c>
      <c r="Q180" s="9">
        <f t="shared" si="51"/>
        <v>3814059.7961426415</v>
      </c>
      <c r="R180" s="10">
        <f t="shared" si="52"/>
        <v>429923.08179393079</v>
      </c>
      <c r="S180" s="9">
        <f t="shared" si="58"/>
        <v>486494.8261080751</v>
      </c>
      <c r="T180" s="10">
        <f t="shared" si="54"/>
        <v>248216.20700455946</v>
      </c>
    </row>
    <row r="181" spans="1:20" ht="12">
      <c r="A181" s="11">
        <v>42355</v>
      </c>
      <c r="B181" s="37">
        <v>1</v>
      </c>
      <c r="C181" s="37">
        <v>15</v>
      </c>
      <c r="D181" s="37">
        <v>3</v>
      </c>
      <c r="E181" s="13">
        <v>171</v>
      </c>
      <c r="F181" s="13">
        <v>158</v>
      </c>
      <c r="G181" s="13">
        <v>96</v>
      </c>
      <c r="H181" s="16">
        <f t="shared" si="55"/>
        <v>58.059723306266328</v>
      </c>
      <c r="I181" s="16">
        <f t="shared" si="56"/>
        <v>53.645826212807485</v>
      </c>
      <c r="J181" s="16">
        <f t="shared" si="57"/>
        <v>32.594932382465302</v>
      </c>
      <c r="K181" s="16">
        <f t="shared" si="48"/>
        <v>48.100160633846372</v>
      </c>
      <c r="L181" s="16">
        <f t="shared" si="53"/>
        <v>13.608074780566159</v>
      </c>
      <c r="M181" s="16">
        <f t="shared" si="49"/>
        <v>53.645826212807485</v>
      </c>
      <c r="N181" s="10">
        <f t="shared" si="50"/>
        <v>2902986.1653133165</v>
      </c>
      <c r="O181" s="10">
        <f t="shared" si="50"/>
        <v>2682291.3106403742</v>
      </c>
      <c r="P181" s="10">
        <f t="shared" si="50"/>
        <v>1629746.6191232651</v>
      </c>
      <c r="Q181" s="9">
        <f t="shared" si="51"/>
        <v>2405008.0316923186</v>
      </c>
      <c r="R181" s="10">
        <f t="shared" si="52"/>
        <v>680403.73902830819</v>
      </c>
      <c r="S181" s="9">
        <f t="shared" si="58"/>
        <v>769935.16449652007</v>
      </c>
      <c r="T181" s="10">
        <f t="shared" si="54"/>
        <v>392831.28188562166</v>
      </c>
    </row>
    <row r="182" spans="1:20" ht="12">
      <c r="A182" s="11">
        <v>42389</v>
      </c>
      <c r="B182" s="37">
        <v>1</v>
      </c>
      <c r="C182" s="37">
        <v>15</v>
      </c>
      <c r="D182" s="37">
        <v>3</v>
      </c>
      <c r="E182" s="13">
        <v>61</v>
      </c>
      <c r="F182" s="13">
        <v>70</v>
      </c>
      <c r="G182" s="13">
        <v>112</v>
      </c>
      <c r="H182" s="16">
        <f t="shared" si="55"/>
        <v>20.711363284691497</v>
      </c>
      <c r="I182" s="16">
        <f t="shared" si="56"/>
        <v>23.76713819554762</v>
      </c>
      <c r="J182" s="16">
        <f t="shared" si="57"/>
        <v>38.027421112876191</v>
      </c>
      <c r="K182" s="16">
        <f t="shared" si="48"/>
        <v>27.501974197705106</v>
      </c>
      <c r="L182" s="16">
        <f t="shared" si="53"/>
        <v>9.2424679955906583</v>
      </c>
      <c r="M182" s="16">
        <f t="shared" si="49"/>
        <v>23.76713819554762</v>
      </c>
      <c r="N182" s="10">
        <f t="shared" si="50"/>
        <v>1035568.1642345749</v>
      </c>
      <c r="O182" s="10">
        <f t="shared" si="50"/>
        <v>1188356.909777381</v>
      </c>
      <c r="P182" s="10">
        <f t="shared" si="50"/>
        <v>1901371.0556438095</v>
      </c>
      <c r="Q182" s="9">
        <f t="shared" si="51"/>
        <v>1375098.7098852552</v>
      </c>
      <c r="R182" s="10">
        <f t="shared" si="52"/>
        <v>462123.39977953391</v>
      </c>
      <c r="S182" s="9">
        <f t="shared" si="58"/>
        <v>522932.24657329998</v>
      </c>
      <c r="T182" s="10">
        <f t="shared" si="54"/>
        <v>266807.06926153897</v>
      </c>
    </row>
    <row r="183" spans="1:20" ht="12">
      <c r="A183" s="11">
        <v>42418</v>
      </c>
      <c r="B183" s="37">
        <v>1</v>
      </c>
      <c r="C183" s="37">
        <v>15</v>
      </c>
      <c r="D183" s="37">
        <v>3</v>
      </c>
      <c r="E183" s="13">
        <v>34</v>
      </c>
      <c r="F183" s="13">
        <v>81</v>
      </c>
      <c r="G183" s="13">
        <v>97</v>
      </c>
      <c r="H183" s="16">
        <f t="shared" si="55"/>
        <v>11.544038552123128</v>
      </c>
      <c r="I183" s="16">
        <f t="shared" si="56"/>
        <v>27.501974197705103</v>
      </c>
      <c r="J183" s="16">
        <f t="shared" si="57"/>
        <v>32.934462928115984</v>
      </c>
      <c r="K183" s="16">
        <f t="shared" si="48"/>
        <v>23.99349189264807</v>
      </c>
      <c r="L183" s="16">
        <f t="shared" si="53"/>
        <v>11.118437381662099</v>
      </c>
      <c r="M183" s="16">
        <f t="shared" si="49"/>
        <v>27.501974197705103</v>
      </c>
      <c r="N183" s="10">
        <f t="shared" si="50"/>
        <v>577201.92760615645</v>
      </c>
      <c r="O183" s="10">
        <f t="shared" si="50"/>
        <v>1375098.7098852552</v>
      </c>
      <c r="P183" s="10">
        <f t="shared" si="50"/>
        <v>1646723.1464057993</v>
      </c>
      <c r="Q183" s="9">
        <f t="shared" si="51"/>
        <v>1199674.5946324037</v>
      </c>
      <c r="R183" s="10">
        <f t="shared" si="52"/>
        <v>555921.86908310512</v>
      </c>
      <c r="S183" s="9">
        <f t="shared" si="58"/>
        <v>629073.2563154028</v>
      </c>
      <c r="T183" s="10">
        <f t="shared" si="54"/>
        <v>320961.64076353062</v>
      </c>
    </row>
    <row r="184" spans="1:20" ht="12">
      <c r="A184" s="11">
        <v>42450</v>
      </c>
      <c r="B184" s="37">
        <v>1</v>
      </c>
      <c r="C184" s="37">
        <v>15</v>
      </c>
      <c r="D184" s="37">
        <v>3</v>
      </c>
      <c r="E184" s="13">
        <v>44</v>
      </c>
      <c r="F184" s="13">
        <v>36</v>
      </c>
      <c r="G184" s="13">
        <v>34</v>
      </c>
      <c r="H184" s="16">
        <f t="shared" si="55"/>
        <v>14.939344008629933</v>
      </c>
      <c r="I184" s="16">
        <f t="shared" si="56"/>
        <v>12.22309964342449</v>
      </c>
      <c r="J184" s="16">
        <f t="shared" si="57"/>
        <v>11.544038552123128</v>
      </c>
      <c r="K184" s="16">
        <f t="shared" si="48"/>
        <v>12.902160734725848</v>
      </c>
      <c r="L184" s="16">
        <f t="shared" si="53"/>
        <v>1.7966267726035345</v>
      </c>
      <c r="M184" s="16">
        <f t="shared" si="49"/>
        <v>12.22309964342449</v>
      </c>
      <c r="N184" s="10">
        <f t="shared" si="50"/>
        <v>746967.2004314966</v>
      </c>
      <c r="O184" s="10">
        <f t="shared" si="50"/>
        <v>611154.98217122455</v>
      </c>
      <c r="P184" s="10">
        <f t="shared" si="50"/>
        <v>577201.92760615645</v>
      </c>
      <c r="Q184" s="9">
        <f t="shared" si="51"/>
        <v>645108.03673629265</v>
      </c>
      <c r="R184" s="10">
        <f t="shared" si="52"/>
        <v>89831.338630176018</v>
      </c>
      <c r="S184" s="9">
        <f t="shared" si="58"/>
        <v>101651.86126687287</v>
      </c>
      <c r="T184" s="10">
        <f t="shared" si="54"/>
        <v>51864.147539796555</v>
      </c>
    </row>
    <row r="185" spans="1:20" ht="12">
      <c r="A185" s="11">
        <v>42475</v>
      </c>
      <c r="B185" s="37">
        <v>1</v>
      </c>
      <c r="C185" s="37">
        <v>15</v>
      </c>
      <c r="D185" s="37">
        <v>3</v>
      </c>
      <c r="E185" s="13">
        <v>13</v>
      </c>
      <c r="F185" s="13">
        <v>31</v>
      </c>
      <c r="G185" s="13">
        <v>14</v>
      </c>
      <c r="H185" s="16">
        <f t="shared" si="55"/>
        <v>4.4138970934588437</v>
      </c>
      <c r="I185" s="16">
        <f t="shared" si="56"/>
        <v>10.525446915171088</v>
      </c>
      <c r="J185" s="16">
        <f t="shared" si="57"/>
        <v>4.7534276391095238</v>
      </c>
      <c r="K185" s="16">
        <f t="shared" si="48"/>
        <v>6.5642572159131518</v>
      </c>
      <c r="L185" s="16">
        <f t="shared" si="53"/>
        <v>3.4346889412271175</v>
      </c>
      <c r="M185" s="16">
        <f t="shared" si="49"/>
        <v>4.7534276391095238</v>
      </c>
      <c r="N185" s="10">
        <f t="shared" si="50"/>
        <v>220694.85467294219</v>
      </c>
      <c r="O185" s="10">
        <f t="shared" si="50"/>
        <v>526272.34575855441</v>
      </c>
      <c r="P185" s="10">
        <f t="shared" si="50"/>
        <v>237671.38195547619</v>
      </c>
      <c r="Q185" s="9">
        <f t="shared" si="51"/>
        <v>328212.86079565762</v>
      </c>
      <c r="R185" s="10">
        <f t="shared" si="52"/>
        <v>171734.44706135575</v>
      </c>
      <c r="S185" s="9">
        <f t="shared" si="58"/>
        <v>194332.25034408967</v>
      </c>
      <c r="T185" s="10">
        <f t="shared" si="54"/>
        <v>99150.92924000528</v>
      </c>
    </row>
    <row r="186" spans="1:20" ht="12">
      <c r="A186" s="11">
        <v>42503</v>
      </c>
      <c r="B186" s="37">
        <v>1</v>
      </c>
      <c r="C186" s="37">
        <v>15</v>
      </c>
      <c r="D186" s="37">
        <v>3</v>
      </c>
      <c r="E186" s="13">
        <v>3</v>
      </c>
      <c r="F186" s="13">
        <v>3</v>
      </c>
      <c r="G186" s="13">
        <v>2</v>
      </c>
      <c r="H186" s="16">
        <f t="shared" si="55"/>
        <v>1.0185916369520407</v>
      </c>
      <c r="I186" s="16">
        <f t="shared" si="56"/>
        <v>1.0185916369520407</v>
      </c>
      <c r="J186" s="16">
        <f t="shared" si="57"/>
        <v>0.6790610913013605</v>
      </c>
      <c r="K186" s="16">
        <f t="shared" si="48"/>
        <v>0.905414788401814</v>
      </c>
      <c r="L186" s="16">
        <f t="shared" si="53"/>
        <v>0.1960280519295208</v>
      </c>
      <c r="M186" s="16">
        <f t="shared" si="49"/>
        <v>1.0185916369520407</v>
      </c>
      <c r="N186" s="10">
        <f t="shared" si="50"/>
        <v>50929.581847602036</v>
      </c>
      <c r="O186" s="10">
        <f t="shared" si="50"/>
        <v>50929.581847602036</v>
      </c>
      <c r="P186" s="10">
        <f t="shared" si="50"/>
        <v>33953.054565068021</v>
      </c>
      <c r="Q186" s="9">
        <f t="shared" si="51"/>
        <v>45270.739420090693</v>
      </c>
      <c r="R186" s="10">
        <f t="shared" si="52"/>
        <v>9801.4025964760385</v>
      </c>
      <c r="S186" s="9">
        <f t="shared" si="58"/>
        <v>11091.127352109432</v>
      </c>
      <c r="T186" s="10">
        <f t="shared" si="54"/>
        <v>5658.8424275113384</v>
      </c>
    </row>
    <row r="187" spans="1:20" ht="12">
      <c r="A187" s="11">
        <v>42534</v>
      </c>
      <c r="B187" s="37">
        <v>1</v>
      </c>
      <c r="C187" s="37">
        <v>15</v>
      </c>
      <c r="D187" s="37">
        <v>3</v>
      </c>
      <c r="E187" s="13">
        <v>0</v>
      </c>
      <c r="F187" s="13">
        <v>0</v>
      </c>
      <c r="G187" s="13">
        <v>0</v>
      </c>
      <c r="H187" s="16">
        <f t="shared" si="55"/>
        <v>0</v>
      </c>
      <c r="I187" s="16">
        <f t="shared" si="56"/>
        <v>0</v>
      </c>
      <c r="J187" s="16">
        <f t="shared" si="57"/>
        <v>0</v>
      </c>
      <c r="K187" s="16">
        <f t="shared" si="48"/>
        <v>0</v>
      </c>
      <c r="L187" s="16">
        <f t="shared" si="53"/>
        <v>0</v>
      </c>
      <c r="M187" s="16">
        <f t="shared" si="49"/>
        <v>0</v>
      </c>
      <c r="N187" s="10">
        <f t="shared" si="50"/>
        <v>0</v>
      </c>
      <c r="O187" s="10">
        <f t="shared" si="50"/>
        <v>0</v>
      </c>
      <c r="P187" s="10">
        <f t="shared" si="50"/>
        <v>0</v>
      </c>
      <c r="Q187" s="9">
        <f t="shared" si="51"/>
        <v>0</v>
      </c>
      <c r="R187" s="10">
        <f t="shared" si="52"/>
        <v>0</v>
      </c>
      <c r="S187" s="9"/>
      <c r="T187" s="10">
        <f t="shared" si="54"/>
        <v>0</v>
      </c>
    </row>
    <row r="188" spans="1:20" ht="12">
      <c r="A188" s="11">
        <v>42564</v>
      </c>
      <c r="B188" s="37">
        <v>1</v>
      </c>
      <c r="C188" s="37">
        <v>15</v>
      </c>
      <c r="D188" s="37">
        <v>3</v>
      </c>
      <c r="E188" s="13">
        <v>0</v>
      </c>
      <c r="F188" s="13">
        <v>0</v>
      </c>
      <c r="G188" s="13">
        <v>0</v>
      </c>
      <c r="H188" s="16">
        <f t="shared" si="55"/>
        <v>0</v>
      </c>
      <c r="I188" s="16">
        <f t="shared" si="56"/>
        <v>0</v>
      </c>
      <c r="J188" s="16">
        <f t="shared" si="57"/>
        <v>0</v>
      </c>
      <c r="K188" s="16">
        <f t="shared" si="48"/>
        <v>0</v>
      </c>
      <c r="L188" s="16">
        <f t="shared" si="53"/>
        <v>0</v>
      </c>
      <c r="M188" s="16">
        <f t="shared" si="49"/>
        <v>0</v>
      </c>
      <c r="N188" s="10">
        <f t="shared" si="50"/>
        <v>0</v>
      </c>
      <c r="O188" s="10">
        <f t="shared" si="50"/>
        <v>0</v>
      </c>
      <c r="P188" s="10">
        <f t="shared" si="50"/>
        <v>0</v>
      </c>
      <c r="Q188" s="9">
        <f t="shared" si="51"/>
        <v>0</v>
      </c>
      <c r="R188" s="10">
        <f t="shared" si="52"/>
        <v>0</v>
      </c>
      <c r="S188" s="9"/>
      <c r="T188" s="10">
        <f t="shared" si="54"/>
        <v>0</v>
      </c>
    </row>
    <row r="189" spans="1:20" ht="12">
      <c r="A189" s="11">
        <v>42597</v>
      </c>
      <c r="B189" s="37">
        <v>1</v>
      </c>
      <c r="C189" s="37">
        <v>15</v>
      </c>
      <c r="D189" s="37">
        <v>3</v>
      </c>
      <c r="E189" s="13">
        <v>0</v>
      </c>
      <c r="F189" s="13">
        <v>0</v>
      </c>
      <c r="G189" s="13">
        <v>0</v>
      </c>
      <c r="H189" s="16">
        <f t="shared" si="55"/>
        <v>0</v>
      </c>
      <c r="I189" s="16">
        <f t="shared" si="56"/>
        <v>0</v>
      </c>
      <c r="J189" s="16">
        <f t="shared" si="57"/>
        <v>0</v>
      </c>
      <c r="K189" s="16">
        <f t="shared" si="48"/>
        <v>0</v>
      </c>
      <c r="L189" s="16">
        <f t="shared" si="53"/>
        <v>0</v>
      </c>
      <c r="M189" s="16">
        <f t="shared" si="49"/>
        <v>0</v>
      </c>
      <c r="N189" s="10">
        <f t="shared" si="50"/>
        <v>0</v>
      </c>
      <c r="O189" s="10">
        <f t="shared" si="50"/>
        <v>0</v>
      </c>
      <c r="P189" s="10">
        <f t="shared" si="50"/>
        <v>0</v>
      </c>
      <c r="Q189" s="9">
        <f t="shared" si="51"/>
        <v>0</v>
      </c>
      <c r="R189" s="10">
        <f t="shared" si="52"/>
        <v>0</v>
      </c>
      <c r="S189" s="9"/>
      <c r="T189" s="10">
        <f t="shared" si="54"/>
        <v>0</v>
      </c>
    </row>
    <row r="190" spans="1:20" ht="12">
      <c r="A190" s="11">
        <v>42633</v>
      </c>
      <c r="B190" s="37">
        <v>1</v>
      </c>
      <c r="C190" s="37">
        <v>15</v>
      </c>
      <c r="D190" s="37">
        <v>3</v>
      </c>
      <c r="E190" s="13">
        <v>0</v>
      </c>
      <c r="F190" s="13">
        <v>0</v>
      </c>
      <c r="G190" s="13">
        <v>0</v>
      </c>
      <c r="H190" s="16">
        <f t="shared" si="55"/>
        <v>0</v>
      </c>
      <c r="I190" s="16">
        <f t="shared" si="56"/>
        <v>0</v>
      </c>
      <c r="J190" s="16">
        <f t="shared" si="57"/>
        <v>0</v>
      </c>
      <c r="K190" s="16">
        <f t="shared" si="48"/>
        <v>0</v>
      </c>
      <c r="L190" s="16">
        <f t="shared" si="53"/>
        <v>0</v>
      </c>
      <c r="M190" s="16">
        <f t="shared" si="49"/>
        <v>0</v>
      </c>
      <c r="N190" s="10">
        <f t="shared" si="50"/>
        <v>0</v>
      </c>
      <c r="O190" s="10">
        <f t="shared" si="50"/>
        <v>0</v>
      </c>
      <c r="P190" s="10">
        <f t="shared" si="50"/>
        <v>0</v>
      </c>
      <c r="Q190" s="9">
        <f t="shared" si="51"/>
        <v>0</v>
      </c>
      <c r="R190" s="10">
        <f t="shared" si="52"/>
        <v>0</v>
      </c>
      <c r="S190" s="9"/>
      <c r="T190" s="10">
        <f t="shared" si="54"/>
        <v>0</v>
      </c>
    </row>
    <row r="191" spans="1:20" ht="12">
      <c r="A191" s="11">
        <v>42660</v>
      </c>
      <c r="B191" s="37">
        <v>1</v>
      </c>
      <c r="C191" s="37">
        <v>15</v>
      </c>
      <c r="D191" s="37">
        <v>3</v>
      </c>
      <c r="E191" s="13">
        <v>0</v>
      </c>
      <c r="F191" s="13">
        <v>0</v>
      </c>
      <c r="G191" s="13">
        <v>0</v>
      </c>
      <c r="H191" s="16">
        <f t="shared" si="55"/>
        <v>0</v>
      </c>
      <c r="I191" s="16">
        <f t="shared" si="56"/>
        <v>0</v>
      </c>
      <c r="J191" s="16">
        <f t="shared" si="57"/>
        <v>0</v>
      </c>
      <c r="K191" s="16">
        <f t="shared" ref="K191:K222" si="59">AVERAGE(H191:J191)</f>
        <v>0</v>
      </c>
      <c r="L191" s="16">
        <f t="shared" si="53"/>
        <v>0</v>
      </c>
      <c r="M191" s="16">
        <f t="shared" ref="M191:M222" si="60">MEDIAN(H191:J191)</f>
        <v>0</v>
      </c>
      <c r="N191" s="10">
        <f t="shared" si="50"/>
        <v>0</v>
      </c>
      <c r="O191" s="10">
        <f t="shared" si="50"/>
        <v>0</v>
      </c>
      <c r="P191" s="10">
        <f t="shared" si="50"/>
        <v>0</v>
      </c>
      <c r="Q191" s="9">
        <f t="shared" si="51"/>
        <v>0</v>
      </c>
      <c r="R191" s="10">
        <f t="shared" si="52"/>
        <v>0</v>
      </c>
      <c r="S191" s="9"/>
      <c r="T191" s="10">
        <f t="shared" si="54"/>
        <v>0</v>
      </c>
    </row>
    <row r="192" spans="1:20" ht="12">
      <c r="A192" s="11">
        <v>42688</v>
      </c>
      <c r="B192" s="37">
        <v>1</v>
      </c>
      <c r="C192" s="37">
        <v>15</v>
      </c>
      <c r="D192" s="37">
        <v>3</v>
      </c>
      <c r="E192" s="13">
        <v>0</v>
      </c>
      <c r="F192" s="13">
        <v>0</v>
      </c>
      <c r="G192" s="13">
        <v>0</v>
      </c>
      <c r="H192" s="16">
        <f t="shared" si="55"/>
        <v>0</v>
      </c>
      <c r="I192" s="16">
        <f t="shared" si="56"/>
        <v>0</v>
      </c>
      <c r="J192" s="16">
        <f t="shared" si="57"/>
        <v>0</v>
      </c>
      <c r="K192" s="16">
        <f t="shared" si="59"/>
        <v>0</v>
      </c>
      <c r="L192" s="16">
        <f t="shared" si="53"/>
        <v>0</v>
      </c>
      <c r="M192" s="16">
        <f t="shared" si="60"/>
        <v>0</v>
      </c>
      <c r="N192" s="10">
        <f t="shared" si="50"/>
        <v>0</v>
      </c>
      <c r="O192" s="10">
        <f t="shared" si="50"/>
        <v>0</v>
      </c>
      <c r="P192" s="10">
        <f t="shared" si="50"/>
        <v>0</v>
      </c>
      <c r="Q192" s="9">
        <f t="shared" si="51"/>
        <v>0</v>
      </c>
      <c r="R192" s="10">
        <f t="shared" si="52"/>
        <v>0</v>
      </c>
      <c r="S192" s="9"/>
      <c r="T192" s="10">
        <f t="shared" si="54"/>
        <v>0</v>
      </c>
    </row>
    <row r="193" spans="1:20" ht="12">
      <c r="A193" s="11">
        <v>42717</v>
      </c>
      <c r="B193" s="37">
        <v>1</v>
      </c>
      <c r="C193" s="37">
        <v>15</v>
      </c>
      <c r="D193" s="37">
        <v>3</v>
      </c>
      <c r="E193" s="13">
        <v>0</v>
      </c>
      <c r="F193" s="13">
        <v>0</v>
      </c>
      <c r="G193" s="13">
        <v>0</v>
      </c>
      <c r="H193" s="16">
        <f t="shared" si="55"/>
        <v>0</v>
      </c>
      <c r="I193" s="16">
        <f t="shared" si="56"/>
        <v>0</v>
      </c>
      <c r="J193" s="16">
        <f t="shared" si="57"/>
        <v>0</v>
      </c>
      <c r="K193" s="16">
        <f t="shared" si="59"/>
        <v>0</v>
      </c>
      <c r="L193" s="16">
        <f t="shared" si="53"/>
        <v>0</v>
      </c>
      <c r="M193" s="16">
        <f t="shared" si="60"/>
        <v>0</v>
      </c>
      <c r="N193" s="10">
        <f t="shared" si="50"/>
        <v>0</v>
      </c>
      <c r="O193" s="10">
        <f t="shared" si="50"/>
        <v>0</v>
      </c>
      <c r="P193" s="10">
        <f t="shared" si="50"/>
        <v>0</v>
      </c>
      <c r="Q193" s="9">
        <f t="shared" si="51"/>
        <v>0</v>
      </c>
      <c r="R193" s="10">
        <f t="shared" si="52"/>
        <v>0</v>
      </c>
      <c r="S193" s="9"/>
      <c r="T193" s="10">
        <f t="shared" si="54"/>
        <v>0</v>
      </c>
    </row>
    <row r="194" spans="1:20" ht="12">
      <c r="A194" s="31">
        <v>42751</v>
      </c>
      <c r="B194" s="37">
        <v>1</v>
      </c>
      <c r="C194" s="37">
        <v>15</v>
      </c>
      <c r="D194" s="37">
        <v>3</v>
      </c>
      <c r="E194" s="13">
        <v>0</v>
      </c>
      <c r="F194" s="13">
        <v>0</v>
      </c>
      <c r="G194" s="13">
        <v>0</v>
      </c>
      <c r="H194" s="16">
        <f t="shared" si="55"/>
        <v>0</v>
      </c>
      <c r="I194" s="16">
        <f t="shared" si="56"/>
        <v>0</v>
      </c>
      <c r="J194" s="16">
        <f t="shared" si="57"/>
        <v>0</v>
      </c>
      <c r="K194" s="16">
        <f t="shared" si="59"/>
        <v>0</v>
      </c>
      <c r="L194" s="16">
        <f t="shared" si="53"/>
        <v>0</v>
      </c>
      <c r="M194" s="16">
        <f t="shared" si="60"/>
        <v>0</v>
      </c>
      <c r="N194" s="10">
        <f t="shared" si="50"/>
        <v>0</v>
      </c>
      <c r="O194" s="10">
        <f t="shared" si="50"/>
        <v>0</v>
      </c>
      <c r="P194" s="10">
        <f t="shared" si="50"/>
        <v>0</v>
      </c>
      <c r="Q194" s="9">
        <f t="shared" si="51"/>
        <v>0</v>
      </c>
      <c r="R194" s="10">
        <f t="shared" si="52"/>
        <v>0</v>
      </c>
      <c r="S194" s="9"/>
      <c r="T194" s="10">
        <f t="shared" si="54"/>
        <v>0</v>
      </c>
    </row>
    <row r="195" spans="1:20" ht="12">
      <c r="A195" s="31">
        <v>42782</v>
      </c>
      <c r="B195" s="37">
        <v>1</v>
      </c>
      <c r="C195" s="37">
        <v>15</v>
      </c>
      <c r="D195" s="37">
        <v>3</v>
      </c>
      <c r="E195" s="13">
        <v>0</v>
      </c>
      <c r="F195" s="13">
        <v>0</v>
      </c>
      <c r="G195" s="13">
        <v>0</v>
      </c>
      <c r="H195" s="16">
        <f t="shared" si="55"/>
        <v>0</v>
      </c>
      <c r="I195" s="16">
        <f t="shared" si="56"/>
        <v>0</v>
      </c>
      <c r="J195" s="16">
        <f t="shared" si="57"/>
        <v>0</v>
      </c>
      <c r="K195" s="16">
        <f t="shared" si="59"/>
        <v>0</v>
      </c>
      <c r="L195" s="16">
        <f t="shared" si="53"/>
        <v>0</v>
      </c>
      <c r="M195" s="16">
        <f t="shared" si="60"/>
        <v>0</v>
      </c>
      <c r="N195" s="10">
        <f t="shared" si="50"/>
        <v>0</v>
      </c>
      <c r="O195" s="10">
        <f t="shared" si="50"/>
        <v>0</v>
      </c>
      <c r="P195" s="10">
        <f t="shared" si="50"/>
        <v>0</v>
      </c>
      <c r="Q195" s="9">
        <f t="shared" si="51"/>
        <v>0</v>
      </c>
      <c r="R195" s="10">
        <f t="shared" si="52"/>
        <v>0</v>
      </c>
      <c r="S195" s="9"/>
      <c r="T195" s="10">
        <f t="shared" si="54"/>
        <v>0</v>
      </c>
    </row>
    <row r="196" spans="1:20" ht="12">
      <c r="A196" s="31">
        <v>42811</v>
      </c>
      <c r="B196" s="37">
        <v>1</v>
      </c>
      <c r="C196" s="37">
        <v>15</v>
      </c>
      <c r="D196" s="37">
        <v>3</v>
      </c>
      <c r="E196" s="13">
        <v>1</v>
      </c>
      <c r="F196" s="13">
        <v>1</v>
      </c>
      <c r="G196" s="13">
        <v>2</v>
      </c>
      <c r="H196" s="16">
        <f t="shared" si="55"/>
        <v>0.33953054565068025</v>
      </c>
      <c r="I196" s="16">
        <f t="shared" si="56"/>
        <v>0.33953054565068025</v>
      </c>
      <c r="J196" s="16">
        <f t="shared" si="57"/>
        <v>0.6790610913013605</v>
      </c>
      <c r="K196" s="16">
        <f t="shared" si="59"/>
        <v>0.452707394200907</v>
      </c>
      <c r="L196" s="16">
        <f t="shared" si="53"/>
        <v>0.1960280519295208</v>
      </c>
      <c r="M196" s="16">
        <f t="shared" si="60"/>
        <v>0.33953054565068025</v>
      </c>
      <c r="N196" s="10">
        <f t="shared" si="50"/>
        <v>16976.527282534011</v>
      </c>
      <c r="O196" s="10">
        <f t="shared" si="50"/>
        <v>16976.527282534011</v>
      </c>
      <c r="P196" s="10">
        <f t="shared" si="50"/>
        <v>33953.054565068021</v>
      </c>
      <c r="Q196" s="9">
        <f t="shared" si="51"/>
        <v>22635.369710045346</v>
      </c>
      <c r="R196" s="10">
        <f t="shared" si="52"/>
        <v>9801.4025964760331</v>
      </c>
      <c r="S196" s="9">
        <f t="shared" si="58"/>
        <v>11091.127352109424</v>
      </c>
      <c r="T196" s="10">
        <f t="shared" si="54"/>
        <v>5658.8424275113348</v>
      </c>
    </row>
    <row r="197" spans="1:20" ht="12">
      <c r="A197" s="31">
        <v>42842</v>
      </c>
      <c r="B197" s="37">
        <v>1</v>
      </c>
      <c r="C197" s="37">
        <v>15</v>
      </c>
      <c r="D197" s="37">
        <v>3</v>
      </c>
      <c r="E197" s="13">
        <v>0</v>
      </c>
      <c r="F197" s="13">
        <v>0</v>
      </c>
      <c r="G197" s="13">
        <v>0</v>
      </c>
      <c r="H197" s="16">
        <f t="shared" si="55"/>
        <v>0</v>
      </c>
      <c r="I197" s="16">
        <f t="shared" si="56"/>
        <v>0</v>
      </c>
      <c r="J197" s="16">
        <f t="shared" si="57"/>
        <v>0</v>
      </c>
      <c r="K197" s="16">
        <f t="shared" si="59"/>
        <v>0</v>
      </c>
      <c r="L197" s="16">
        <f t="shared" si="53"/>
        <v>0</v>
      </c>
      <c r="M197" s="16">
        <f t="shared" si="60"/>
        <v>0</v>
      </c>
      <c r="N197" s="10">
        <f t="shared" si="50"/>
        <v>0</v>
      </c>
      <c r="O197" s="10">
        <f t="shared" si="50"/>
        <v>0</v>
      </c>
      <c r="P197" s="10">
        <f t="shared" si="50"/>
        <v>0</v>
      </c>
      <c r="Q197" s="9">
        <f t="shared" si="51"/>
        <v>0</v>
      </c>
      <c r="R197" s="10">
        <f t="shared" si="52"/>
        <v>0</v>
      </c>
      <c r="S197" s="9"/>
      <c r="T197" s="10">
        <f t="shared" si="54"/>
        <v>0</v>
      </c>
    </row>
    <row r="198" spans="1:20" ht="12">
      <c r="A198" s="31">
        <v>42872</v>
      </c>
      <c r="B198" s="37">
        <v>1</v>
      </c>
      <c r="C198" s="37">
        <v>15</v>
      </c>
      <c r="D198" s="37">
        <v>3</v>
      </c>
      <c r="E198" s="13">
        <v>0</v>
      </c>
      <c r="F198" s="13">
        <v>1</v>
      </c>
      <c r="G198" s="13">
        <v>0</v>
      </c>
      <c r="H198" s="16">
        <f t="shared" si="55"/>
        <v>0</v>
      </c>
      <c r="I198" s="16">
        <f t="shared" si="56"/>
        <v>0.33953054565068025</v>
      </c>
      <c r="J198" s="16">
        <f t="shared" si="57"/>
        <v>0</v>
      </c>
      <c r="K198" s="16">
        <f t="shared" si="59"/>
        <v>0.11317684855022675</v>
      </c>
      <c r="L198" s="16">
        <f t="shared" si="53"/>
        <v>0.19602805192952077</v>
      </c>
      <c r="M198" s="16">
        <f t="shared" si="60"/>
        <v>0</v>
      </c>
      <c r="N198" s="10">
        <f t="shared" si="50"/>
        <v>0</v>
      </c>
      <c r="O198" s="10">
        <f t="shared" si="50"/>
        <v>16976.527282534011</v>
      </c>
      <c r="P198" s="10">
        <f t="shared" si="50"/>
        <v>0</v>
      </c>
      <c r="Q198" s="9">
        <f t="shared" si="51"/>
        <v>5658.8424275113366</v>
      </c>
      <c r="R198" s="10">
        <f t="shared" si="52"/>
        <v>9801.4025964760367</v>
      </c>
      <c r="S198" s="9">
        <f t="shared" si="58"/>
        <v>11091.127352109428</v>
      </c>
      <c r="T198" s="10">
        <f t="shared" si="54"/>
        <v>5658.8424275113366</v>
      </c>
    </row>
    <row r="199" spans="1:20" ht="12">
      <c r="A199" s="31">
        <v>42901</v>
      </c>
      <c r="B199" s="37">
        <v>1</v>
      </c>
      <c r="C199" s="37">
        <v>15</v>
      </c>
      <c r="D199" s="37">
        <v>3</v>
      </c>
      <c r="E199" s="13">
        <v>0</v>
      </c>
      <c r="F199" s="13">
        <v>0</v>
      </c>
      <c r="G199" s="13">
        <v>0</v>
      </c>
      <c r="H199" s="16">
        <f t="shared" si="55"/>
        <v>0</v>
      </c>
      <c r="I199" s="16">
        <f t="shared" si="56"/>
        <v>0</v>
      </c>
      <c r="J199" s="16">
        <f t="shared" si="57"/>
        <v>0</v>
      </c>
      <c r="K199" s="16">
        <f t="shared" si="59"/>
        <v>0</v>
      </c>
      <c r="L199" s="16">
        <f t="shared" si="53"/>
        <v>0</v>
      </c>
      <c r="M199" s="16">
        <f t="shared" si="60"/>
        <v>0</v>
      </c>
      <c r="N199" s="10">
        <f t="shared" ref="N199:P214" si="61">(E199/(0.25*0.25*3.14159265*15))*50000</f>
        <v>0</v>
      </c>
      <c r="O199" s="10">
        <f t="shared" si="61"/>
        <v>0</v>
      </c>
      <c r="P199" s="10">
        <f t="shared" si="61"/>
        <v>0</v>
      </c>
      <c r="Q199" s="9">
        <f t="shared" si="51"/>
        <v>0</v>
      </c>
      <c r="R199" s="10">
        <f t="shared" si="52"/>
        <v>0</v>
      </c>
      <c r="S199" s="9"/>
      <c r="T199" s="10">
        <f t="shared" si="54"/>
        <v>0</v>
      </c>
    </row>
    <row r="200" spans="1:20" ht="12">
      <c r="A200" s="31">
        <v>42929</v>
      </c>
      <c r="B200" s="37">
        <v>1</v>
      </c>
      <c r="C200" s="37">
        <v>15</v>
      </c>
      <c r="D200" s="37">
        <v>3</v>
      </c>
      <c r="E200" s="13">
        <v>0</v>
      </c>
      <c r="F200" s="13">
        <v>0</v>
      </c>
      <c r="G200" s="13">
        <v>0</v>
      </c>
      <c r="H200" s="16">
        <f t="shared" si="55"/>
        <v>0</v>
      </c>
      <c r="I200" s="16">
        <f t="shared" si="56"/>
        <v>0</v>
      </c>
      <c r="J200" s="16">
        <f t="shared" si="57"/>
        <v>0</v>
      </c>
      <c r="K200" s="16">
        <f t="shared" si="59"/>
        <v>0</v>
      </c>
      <c r="L200" s="16">
        <f t="shared" si="53"/>
        <v>0</v>
      </c>
      <c r="M200" s="16">
        <f t="shared" si="60"/>
        <v>0</v>
      </c>
      <c r="N200" s="10">
        <f t="shared" si="61"/>
        <v>0</v>
      </c>
      <c r="O200" s="10">
        <f t="shared" si="61"/>
        <v>0</v>
      </c>
      <c r="P200" s="10">
        <f t="shared" si="61"/>
        <v>0</v>
      </c>
      <c r="Q200" s="9">
        <f t="shared" si="51"/>
        <v>0</v>
      </c>
      <c r="R200" s="10">
        <f t="shared" si="52"/>
        <v>0</v>
      </c>
      <c r="S200" s="9"/>
      <c r="T200" s="10">
        <f t="shared" si="54"/>
        <v>0</v>
      </c>
    </row>
    <row r="201" spans="1:20" ht="12">
      <c r="A201" s="31">
        <v>42963</v>
      </c>
      <c r="B201" s="37">
        <v>1</v>
      </c>
      <c r="C201" s="37">
        <v>15</v>
      </c>
      <c r="D201" s="37">
        <v>3</v>
      </c>
      <c r="E201" s="13">
        <v>0</v>
      </c>
      <c r="F201" s="13">
        <v>0</v>
      </c>
      <c r="G201" s="13">
        <v>0</v>
      </c>
      <c r="H201" s="16">
        <f t="shared" si="55"/>
        <v>0</v>
      </c>
      <c r="I201" s="16">
        <f t="shared" si="56"/>
        <v>0</v>
      </c>
      <c r="J201" s="16">
        <f t="shared" si="57"/>
        <v>0</v>
      </c>
      <c r="K201" s="16">
        <f t="shared" si="59"/>
        <v>0</v>
      </c>
      <c r="L201" s="16">
        <f t="shared" si="53"/>
        <v>0</v>
      </c>
      <c r="M201" s="16">
        <f t="shared" si="60"/>
        <v>0</v>
      </c>
      <c r="N201" s="10">
        <f t="shared" si="61"/>
        <v>0</v>
      </c>
      <c r="O201" s="10">
        <f t="shared" si="61"/>
        <v>0</v>
      </c>
      <c r="P201" s="10">
        <f t="shared" si="61"/>
        <v>0</v>
      </c>
      <c r="Q201" s="9">
        <f t="shared" ref="Q201:Q217" si="62">AVERAGE(N201:P201)</f>
        <v>0</v>
      </c>
      <c r="R201" s="10">
        <f t="shared" ref="R201:R217" si="63">STDEV(N201:P201)</f>
        <v>0</v>
      </c>
      <c r="S201" s="9"/>
      <c r="T201" s="10">
        <f t="shared" si="54"/>
        <v>0</v>
      </c>
    </row>
    <row r="202" spans="1:20" ht="12">
      <c r="A202" s="31">
        <v>42993</v>
      </c>
      <c r="B202" s="37"/>
      <c r="C202" s="37"/>
      <c r="D202" s="37"/>
      <c r="E202" s="13"/>
      <c r="F202" s="13"/>
      <c r="G202" s="13"/>
      <c r="Q202" s="9"/>
      <c r="S202" s="9"/>
    </row>
    <row r="203" spans="1:20" ht="12">
      <c r="A203" s="31">
        <v>43032</v>
      </c>
      <c r="B203" s="37">
        <v>1</v>
      </c>
      <c r="C203" s="37">
        <v>15</v>
      </c>
      <c r="D203" s="37">
        <v>3</v>
      </c>
      <c r="E203" s="13">
        <v>0</v>
      </c>
      <c r="F203" s="13">
        <v>0</v>
      </c>
      <c r="G203" s="13">
        <v>0</v>
      </c>
      <c r="H203" s="16">
        <f t="shared" ref="H203:H222" si="64">(E203/(0.25*0.25*3.14159265*15))</f>
        <v>0</v>
      </c>
      <c r="I203" s="16">
        <f t="shared" ref="I203:I222" si="65">(F203/(0.25*0.25*3.14159265*15))</f>
        <v>0</v>
      </c>
      <c r="J203" s="16">
        <f t="shared" ref="J203:J222" si="66">(G203/(0.25*0.25*3.14159265*15))</f>
        <v>0</v>
      </c>
      <c r="K203" s="16">
        <f t="shared" si="59"/>
        <v>0</v>
      </c>
      <c r="L203" s="16">
        <f t="shared" ref="L203:L222" si="67">STDEV(H203:J203)</f>
        <v>0</v>
      </c>
      <c r="M203" s="16">
        <f t="shared" si="60"/>
        <v>0</v>
      </c>
      <c r="N203" s="10">
        <f t="shared" si="61"/>
        <v>0</v>
      </c>
      <c r="O203" s="10">
        <f t="shared" si="61"/>
        <v>0</v>
      </c>
      <c r="P203" s="10">
        <f t="shared" si="61"/>
        <v>0</v>
      </c>
      <c r="Q203" s="9">
        <f t="shared" si="62"/>
        <v>0</v>
      </c>
      <c r="R203" s="10">
        <f t="shared" si="63"/>
        <v>0</v>
      </c>
      <c r="S203" s="9"/>
      <c r="T203" s="10">
        <f t="shared" ref="T203:T217" si="68">R203/SQRT(3)</f>
        <v>0</v>
      </c>
    </row>
    <row r="204" spans="1:20" ht="12">
      <c r="A204" s="31">
        <v>43054</v>
      </c>
      <c r="B204" s="37">
        <v>1</v>
      </c>
      <c r="C204" s="37">
        <v>15</v>
      </c>
      <c r="D204" s="37">
        <v>3</v>
      </c>
      <c r="E204" s="13">
        <v>0</v>
      </c>
      <c r="F204" s="13">
        <v>0</v>
      </c>
      <c r="G204" s="13">
        <v>0</v>
      </c>
      <c r="H204" s="16">
        <f t="shared" si="64"/>
        <v>0</v>
      </c>
      <c r="I204" s="16">
        <f t="shared" si="65"/>
        <v>0</v>
      </c>
      <c r="J204" s="16">
        <f t="shared" si="66"/>
        <v>0</v>
      </c>
      <c r="K204" s="16">
        <f t="shared" si="59"/>
        <v>0</v>
      </c>
      <c r="L204" s="16">
        <f t="shared" si="67"/>
        <v>0</v>
      </c>
      <c r="M204" s="16">
        <f t="shared" si="60"/>
        <v>0</v>
      </c>
      <c r="N204" s="10">
        <f t="shared" si="61"/>
        <v>0</v>
      </c>
      <c r="O204" s="10">
        <f t="shared" si="61"/>
        <v>0</v>
      </c>
      <c r="P204" s="10">
        <f t="shared" si="61"/>
        <v>0</v>
      </c>
      <c r="Q204" s="9">
        <f t="shared" si="62"/>
        <v>0</v>
      </c>
      <c r="R204" s="10">
        <f t="shared" si="63"/>
        <v>0</v>
      </c>
      <c r="S204" s="9"/>
      <c r="T204" s="10">
        <f t="shared" si="68"/>
        <v>0</v>
      </c>
    </row>
    <row r="205" spans="1:20" ht="12">
      <c r="A205" s="31">
        <v>43084</v>
      </c>
      <c r="B205" s="37">
        <v>1</v>
      </c>
      <c r="C205" s="37">
        <v>15</v>
      </c>
      <c r="D205" s="37">
        <v>3</v>
      </c>
      <c r="E205" s="13">
        <v>0</v>
      </c>
      <c r="F205" s="13">
        <v>0</v>
      </c>
      <c r="G205" s="13">
        <v>0</v>
      </c>
      <c r="H205" s="16">
        <f t="shared" si="64"/>
        <v>0</v>
      </c>
      <c r="I205" s="16">
        <f t="shared" si="65"/>
        <v>0</v>
      </c>
      <c r="J205" s="16">
        <f t="shared" si="66"/>
        <v>0</v>
      </c>
      <c r="K205" s="16">
        <f t="shared" si="59"/>
        <v>0</v>
      </c>
      <c r="L205" s="16">
        <f t="shared" si="67"/>
        <v>0</v>
      </c>
      <c r="M205" s="16">
        <f t="shared" si="60"/>
        <v>0</v>
      </c>
      <c r="N205" s="10">
        <f t="shared" si="61"/>
        <v>0</v>
      </c>
      <c r="O205" s="10">
        <f t="shared" si="61"/>
        <v>0</v>
      </c>
      <c r="P205" s="10">
        <f t="shared" si="61"/>
        <v>0</v>
      </c>
      <c r="Q205" s="9">
        <f t="shared" si="62"/>
        <v>0</v>
      </c>
      <c r="R205" s="10">
        <f t="shared" si="63"/>
        <v>0</v>
      </c>
      <c r="S205" s="9"/>
      <c r="T205" s="10">
        <f t="shared" si="68"/>
        <v>0</v>
      </c>
    </row>
    <row r="206" spans="1:20" ht="12">
      <c r="A206" s="31">
        <v>43116</v>
      </c>
      <c r="B206" s="37">
        <v>1</v>
      </c>
      <c r="C206" s="37">
        <v>15</v>
      </c>
      <c r="D206" s="37">
        <v>3</v>
      </c>
      <c r="E206" s="13">
        <v>0</v>
      </c>
      <c r="F206" s="13">
        <v>0</v>
      </c>
      <c r="G206" s="13">
        <v>0</v>
      </c>
      <c r="H206" s="16">
        <f t="shared" si="64"/>
        <v>0</v>
      </c>
      <c r="I206" s="16">
        <f t="shared" si="65"/>
        <v>0</v>
      </c>
      <c r="J206" s="16">
        <f t="shared" si="66"/>
        <v>0</v>
      </c>
      <c r="K206" s="16">
        <f t="shared" si="59"/>
        <v>0</v>
      </c>
      <c r="L206" s="16">
        <f t="shared" si="67"/>
        <v>0</v>
      </c>
      <c r="M206" s="16">
        <f t="shared" si="60"/>
        <v>0</v>
      </c>
      <c r="N206" s="10">
        <f t="shared" si="61"/>
        <v>0</v>
      </c>
      <c r="O206" s="10">
        <f t="shared" si="61"/>
        <v>0</v>
      </c>
      <c r="P206" s="10">
        <f t="shared" si="61"/>
        <v>0</v>
      </c>
      <c r="Q206" s="9">
        <f t="shared" si="62"/>
        <v>0</v>
      </c>
      <c r="R206" s="10">
        <f t="shared" si="63"/>
        <v>0</v>
      </c>
      <c r="S206" s="9"/>
      <c r="T206" s="10">
        <f t="shared" si="68"/>
        <v>0</v>
      </c>
    </row>
    <row r="207" spans="1:20" ht="12">
      <c r="A207" s="31">
        <v>43145</v>
      </c>
      <c r="B207" s="37">
        <v>1</v>
      </c>
      <c r="C207" s="37">
        <v>15</v>
      </c>
      <c r="D207" s="37">
        <v>3</v>
      </c>
      <c r="E207" s="13">
        <v>0</v>
      </c>
      <c r="F207" s="13">
        <v>4</v>
      </c>
      <c r="G207" s="13">
        <v>0</v>
      </c>
      <c r="H207" s="16">
        <f t="shared" si="64"/>
        <v>0</v>
      </c>
      <c r="I207" s="16">
        <f t="shared" si="65"/>
        <v>1.358122182602721</v>
      </c>
      <c r="J207" s="16">
        <f t="shared" si="66"/>
        <v>0</v>
      </c>
      <c r="K207" s="16">
        <f t="shared" si="59"/>
        <v>0.452707394200907</v>
      </c>
      <c r="L207" s="16">
        <f t="shared" si="67"/>
        <v>0.7841122077180831</v>
      </c>
      <c r="M207" s="16">
        <f t="shared" si="60"/>
        <v>0</v>
      </c>
      <c r="N207" s="10">
        <f t="shared" si="61"/>
        <v>0</v>
      </c>
      <c r="O207" s="10">
        <f t="shared" si="61"/>
        <v>67906.109130136043</v>
      </c>
      <c r="P207" s="10">
        <f t="shared" si="61"/>
        <v>0</v>
      </c>
      <c r="Q207" s="9">
        <f t="shared" si="62"/>
        <v>22635.369710045346</v>
      </c>
      <c r="R207" s="10">
        <f t="shared" si="63"/>
        <v>39205.610385904147</v>
      </c>
      <c r="S207" s="9">
        <f t="shared" si="58"/>
        <v>44364.509408437712</v>
      </c>
      <c r="T207" s="10">
        <f t="shared" si="68"/>
        <v>22635.369710045346</v>
      </c>
    </row>
    <row r="208" spans="1:20" ht="12">
      <c r="A208" s="31">
        <v>43173</v>
      </c>
      <c r="B208" s="37">
        <v>1</v>
      </c>
      <c r="C208" s="37">
        <v>15</v>
      </c>
      <c r="D208" s="37">
        <v>3</v>
      </c>
      <c r="E208" s="13">
        <v>1</v>
      </c>
      <c r="F208" s="13">
        <v>1</v>
      </c>
      <c r="G208" s="13">
        <v>1</v>
      </c>
      <c r="H208" s="16">
        <f t="shared" si="64"/>
        <v>0.33953054565068025</v>
      </c>
      <c r="I208" s="16">
        <f t="shared" si="65"/>
        <v>0.33953054565068025</v>
      </c>
      <c r="J208" s="16">
        <f t="shared" si="66"/>
        <v>0.33953054565068025</v>
      </c>
      <c r="K208" s="16">
        <f t="shared" si="59"/>
        <v>0.33953054565068025</v>
      </c>
      <c r="L208" s="16">
        <f t="shared" si="67"/>
        <v>0</v>
      </c>
      <c r="M208" s="16">
        <f t="shared" si="60"/>
        <v>0.33953054565068025</v>
      </c>
      <c r="N208" s="10">
        <f t="shared" si="61"/>
        <v>16976.527282534011</v>
      </c>
      <c r="O208" s="10">
        <f t="shared" si="61"/>
        <v>16976.527282534011</v>
      </c>
      <c r="P208" s="10">
        <f t="shared" si="61"/>
        <v>16976.527282534011</v>
      </c>
      <c r="Q208" s="9">
        <f t="shared" si="62"/>
        <v>16976.527282534011</v>
      </c>
      <c r="R208" s="10">
        <f t="shared" si="63"/>
        <v>0</v>
      </c>
      <c r="S208" s="9"/>
      <c r="T208" s="10">
        <f t="shared" si="68"/>
        <v>0</v>
      </c>
    </row>
    <row r="209" spans="1:28" ht="12">
      <c r="A209" s="31">
        <v>43206</v>
      </c>
      <c r="B209" s="37">
        <v>1</v>
      </c>
      <c r="C209" s="37">
        <v>15</v>
      </c>
      <c r="D209" s="37">
        <v>3</v>
      </c>
      <c r="E209" s="13">
        <v>6</v>
      </c>
      <c r="F209" s="13">
        <v>3</v>
      </c>
      <c r="G209" s="13">
        <v>2</v>
      </c>
      <c r="H209" s="16">
        <f t="shared" si="64"/>
        <v>2.0371832739040814</v>
      </c>
      <c r="I209" s="16">
        <f t="shared" si="65"/>
        <v>1.0185916369520407</v>
      </c>
      <c r="J209" s="16">
        <f t="shared" si="66"/>
        <v>0.6790610913013605</v>
      </c>
      <c r="K209" s="16">
        <f t="shared" si="59"/>
        <v>1.2449453340524943</v>
      </c>
      <c r="L209" s="16">
        <f t="shared" si="67"/>
        <v>0.70678919266120488</v>
      </c>
      <c r="M209" s="16">
        <f t="shared" si="60"/>
        <v>1.0185916369520407</v>
      </c>
      <c r="N209" s="10">
        <f t="shared" si="61"/>
        <v>101859.16369520407</v>
      </c>
      <c r="O209" s="10">
        <f t="shared" si="61"/>
        <v>50929.581847602036</v>
      </c>
      <c r="P209" s="10">
        <f t="shared" si="61"/>
        <v>33953.054565068021</v>
      </c>
      <c r="Q209" s="9">
        <f t="shared" si="62"/>
        <v>62247.266702624707</v>
      </c>
      <c r="R209" s="10">
        <f t="shared" si="63"/>
        <v>35339.459633060244</v>
      </c>
      <c r="S209" s="9">
        <f t="shared" si="58"/>
        <v>39989.628370731705</v>
      </c>
      <c r="T209" s="10">
        <f t="shared" si="68"/>
        <v>20403.246532163244</v>
      </c>
    </row>
    <row r="210" spans="1:28" ht="12">
      <c r="A210" s="31">
        <v>43235</v>
      </c>
      <c r="B210" s="37">
        <v>1</v>
      </c>
      <c r="C210" s="37">
        <v>15</v>
      </c>
      <c r="D210" s="37">
        <v>3</v>
      </c>
      <c r="E210" s="13">
        <v>0</v>
      </c>
      <c r="F210" s="13">
        <v>2</v>
      </c>
      <c r="G210" s="13">
        <v>0</v>
      </c>
      <c r="H210" s="16">
        <f t="shared" si="64"/>
        <v>0</v>
      </c>
      <c r="I210" s="16">
        <f t="shared" si="65"/>
        <v>0.6790610913013605</v>
      </c>
      <c r="J210" s="16">
        <f t="shared" si="66"/>
        <v>0</v>
      </c>
      <c r="K210" s="16">
        <f t="shared" si="59"/>
        <v>0.2263536971004535</v>
      </c>
      <c r="L210" s="16">
        <f t="shared" si="67"/>
        <v>0.39205610385904155</v>
      </c>
      <c r="M210" s="16">
        <f t="shared" si="60"/>
        <v>0</v>
      </c>
      <c r="N210" s="10">
        <f t="shared" si="61"/>
        <v>0</v>
      </c>
      <c r="O210" s="10">
        <f t="shared" si="61"/>
        <v>33953.054565068021</v>
      </c>
      <c r="P210" s="10">
        <f t="shared" si="61"/>
        <v>0</v>
      </c>
      <c r="Q210" s="9">
        <f t="shared" si="62"/>
        <v>11317.684855022673</v>
      </c>
      <c r="R210" s="10">
        <f t="shared" si="63"/>
        <v>19602.805192952073</v>
      </c>
      <c r="S210" s="9">
        <f t="shared" si="58"/>
        <v>22182.254704218856</v>
      </c>
      <c r="T210" s="10">
        <f t="shared" si="68"/>
        <v>11317.684855022673</v>
      </c>
    </row>
    <row r="211" spans="1:28" ht="12">
      <c r="A211" s="31">
        <v>43265</v>
      </c>
      <c r="B211" s="37">
        <v>1</v>
      </c>
      <c r="C211" s="37">
        <v>15</v>
      </c>
      <c r="D211" s="37">
        <v>3</v>
      </c>
      <c r="E211" s="13">
        <v>0</v>
      </c>
      <c r="F211" s="13">
        <v>2</v>
      </c>
      <c r="G211" s="13">
        <v>13</v>
      </c>
      <c r="H211" s="16">
        <f t="shared" si="64"/>
        <v>0</v>
      </c>
      <c r="I211" s="16">
        <f t="shared" si="65"/>
        <v>0.6790610913013605</v>
      </c>
      <c r="J211" s="16">
        <f t="shared" si="66"/>
        <v>4.4138970934588437</v>
      </c>
      <c r="K211" s="16">
        <f t="shared" si="59"/>
        <v>1.6976527282534013</v>
      </c>
      <c r="L211" s="16">
        <f t="shared" si="67"/>
        <v>2.3767138195547624</v>
      </c>
      <c r="M211" s="16">
        <f t="shared" si="60"/>
        <v>0.6790610913013605</v>
      </c>
      <c r="N211" s="10">
        <f t="shared" si="61"/>
        <v>0</v>
      </c>
      <c r="O211" s="10">
        <f t="shared" si="61"/>
        <v>33953.054565068021</v>
      </c>
      <c r="P211" s="10">
        <f t="shared" si="61"/>
        <v>220694.85467294219</v>
      </c>
      <c r="Q211" s="9">
        <f t="shared" si="62"/>
        <v>84882.636412670065</v>
      </c>
      <c r="R211" s="10">
        <f t="shared" si="63"/>
        <v>118835.69097773811</v>
      </c>
      <c r="S211" s="9">
        <f t="shared" si="58"/>
        <v>134472.77260949285</v>
      </c>
      <c r="T211" s="10">
        <f t="shared" si="68"/>
        <v>68609.818175332286</v>
      </c>
    </row>
    <row r="212" spans="1:28" ht="12">
      <c r="A212" s="31">
        <v>43298</v>
      </c>
      <c r="B212" s="37">
        <v>1</v>
      </c>
      <c r="C212" s="37">
        <v>15</v>
      </c>
      <c r="D212" s="37">
        <v>3</v>
      </c>
      <c r="E212" s="13">
        <v>4</v>
      </c>
      <c r="F212" s="13">
        <v>2</v>
      </c>
      <c r="G212" s="13">
        <v>5</v>
      </c>
      <c r="H212" s="16">
        <f t="shared" si="64"/>
        <v>1.358122182602721</v>
      </c>
      <c r="I212" s="16">
        <f t="shared" si="65"/>
        <v>0.6790610913013605</v>
      </c>
      <c r="J212" s="16">
        <f t="shared" si="66"/>
        <v>1.6976527282534013</v>
      </c>
      <c r="K212" s="16">
        <f t="shared" si="59"/>
        <v>1.2449453340524943</v>
      </c>
      <c r="L212" s="16">
        <f t="shared" si="67"/>
        <v>0.51864147539796734</v>
      </c>
      <c r="M212" s="16">
        <f t="shared" si="60"/>
        <v>1.358122182602721</v>
      </c>
      <c r="N212" s="10">
        <f t="shared" si="61"/>
        <v>67906.109130136043</v>
      </c>
      <c r="O212" s="10">
        <f t="shared" si="61"/>
        <v>33953.054565068021</v>
      </c>
      <c r="P212" s="10">
        <f t="shared" si="61"/>
        <v>84882.636412670065</v>
      </c>
      <c r="Q212" s="9">
        <f t="shared" si="62"/>
        <v>62247.266702624715</v>
      </c>
      <c r="R212" s="10">
        <f t="shared" si="63"/>
        <v>25932.073769898332</v>
      </c>
      <c r="S212" s="9">
        <f t="shared" si="58"/>
        <v>29344.364733027836</v>
      </c>
      <c r="T212" s="10">
        <f t="shared" si="68"/>
        <v>14971.889771696036</v>
      </c>
    </row>
    <row r="213" spans="1:28" ht="12">
      <c r="A213" s="31">
        <v>43329</v>
      </c>
      <c r="B213" s="37">
        <v>1</v>
      </c>
      <c r="C213" s="37">
        <v>15</v>
      </c>
      <c r="D213" s="37">
        <v>3</v>
      </c>
      <c r="E213" s="13">
        <v>2</v>
      </c>
      <c r="F213" s="13">
        <v>4</v>
      </c>
      <c r="G213" s="13">
        <v>0</v>
      </c>
      <c r="H213" s="16">
        <f t="shared" si="64"/>
        <v>0.6790610913013605</v>
      </c>
      <c r="I213" s="16">
        <f t="shared" si="65"/>
        <v>1.358122182602721</v>
      </c>
      <c r="J213" s="16">
        <f t="shared" si="66"/>
        <v>0</v>
      </c>
      <c r="K213" s="16">
        <f t="shared" si="59"/>
        <v>0.6790610913013605</v>
      </c>
      <c r="L213" s="16">
        <f t="shared" si="67"/>
        <v>0.67906109130136061</v>
      </c>
      <c r="M213" s="16">
        <f t="shared" si="60"/>
        <v>0.6790610913013605</v>
      </c>
      <c r="N213" s="10">
        <f t="shared" si="61"/>
        <v>33953.054565068021</v>
      </c>
      <c r="O213" s="10">
        <f t="shared" si="61"/>
        <v>67906.109130136043</v>
      </c>
      <c r="P213" s="10">
        <f t="shared" si="61"/>
        <v>0</v>
      </c>
      <c r="Q213" s="9">
        <f t="shared" si="62"/>
        <v>33953.054565068021</v>
      </c>
      <c r="R213" s="10">
        <f t="shared" si="63"/>
        <v>33953.054565068021</v>
      </c>
      <c r="S213" s="9">
        <f t="shared" si="58"/>
        <v>38420.792174140806</v>
      </c>
      <c r="T213" s="10">
        <f t="shared" si="68"/>
        <v>19602.805192952077</v>
      </c>
    </row>
    <row r="214" spans="1:28" ht="12">
      <c r="A214" s="31">
        <v>43361</v>
      </c>
      <c r="B214" s="37">
        <v>1</v>
      </c>
      <c r="C214" s="37">
        <v>15</v>
      </c>
      <c r="D214" s="37">
        <v>3</v>
      </c>
      <c r="E214" s="13">
        <v>16</v>
      </c>
      <c r="F214" s="13">
        <v>13</v>
      </c>
      <c r="G214" s="13">
        <v>17</v>
      </c>
      <c r="H214" s="16">
        <f t="shared" si="64"/>
        <v>5.432488730410884</v>
      </c>
      <c r="I214" s="16">
        <f t="shared" si="65"/>
        <v>4.4138970934588437</v>
      </c>
      <c r="J214" s="16">
        <f t="shared" si="66"/>
        <v>5.7720192760615641</v>
      </c>
      <c r="K214" s="16">
        <f t="shared" si="59"/>
        <v>5.2061350333104306</v>
      </c>
      <c r="L214" s="16">
        <f t="shared" si="67"/>
        <v>0.70678919266120988</v>
      </c>
      <c r="M214" s="16">
        <f t="shared" si="60"/>
        <v>5.432488730410884</v>
      </c>
      <c r="N214" s="10">
        <f t="shared" si="61"/>
        <v>271624.43652054417</v>
      </c>
      <c r="O214" s="10">
        <f t="shared" si="61"/>
        <v>220694.85467294219</v>
      </c>
      <c r="P214" s="10">
        <f t="shared" si="61"/>
        <v>288600.96380307822</v>
      </c>
      <c r="Q214" s="9">
        <f t="shared" si="62"/>
        <v>260306.75166552153</v>
      </c>
      <c r="R214" s="10">
        <f t="shared" si="63"/>
        <v>35339.459633060433</v>
      </c>
      <c r="S214" s="9">
        <f t="shared" si="58"/>
        <v>39989.628370731916</v>
      </c>
      <c r="T214" s="10">
        <f t="shared" si="68"/>
        <v>20403.246532163354</v>
      </c>
    </row>
    <row r="215" spans="1:28" ht="12">
      <c r="A215" s="31">
        <v>43396</v>
      </c>
      <c r="B215" s="37">
        <v>1</v>
      </c>
      <c r="C215" s="37">
        <v>15</v>
      </c>
      <c r="D215" s="37">
        <v>3</v>
      </c>
      <c r="E215" s="13">
        <v>47</v>
      </c>
      <c r="F215" s="13">
        <v>75</v>
      </c>
      <c r="G215" s="13">
        <v>60</v>
      </c>
      <c r="H215" s="16">
        <f t="shared" si="64"/>
        <v>15.957935645581973</v>
      </c>
      <c r="I215" s="16">
        <f t="shared" si="65"/>
        <v>25.464790923801019</v>
      </c>
      <c r="J215" s="16">
        <f t="shared" si="66"/>
        <v>20.371832739040816</v>
      </c>
      <c r="K215" s="16">
        <f t="shared" si="59"/>
        <v>20.598186436141265</v>
      </c>
      <c r="L215" s="16">
        <f t="shared" si="67"/>
        <v>4.7574679523243946</v>
      </c>
      <c r="M215" s="16">
        <f t="shared" si="60"/>
        <v>20.371832739040816</v>
      </c>
      <c r="N215" s="10">
        <f t="shared" ref="N215:P220" si="69">(E215/(0.25*0.25*3.14159265*15))*50000</f>
        <v>797896.78227909864</v>
      </c>
      <c r="O215" s="10">
        <f t="shared" si="69"/>
        <v>1273239.5461900509</v>
      </c>
      <c r="P215" s="10">
        <f t="shared" si="69"/>
        <v>1018591.6369520408</v>
      </c>
      <c r="Q215" s="9">
        <f t="shared" si="62"/>
        <v>1029909.3218070635</v>
      </c>
      <c r="R215" s="10">
        <f t="shared" si="63"/>
        <v>237873.39761621912</v>
      </c>
      <c r="S215" s="9">
        <f t="shared" si="58"/>
        <v>269174.14325874235</v>
      </c>
      <c r="T215" s="10">
        <f t="shared" si="68"/>
        <v>137336.270146775</v>
      </c>
    </row>
    <row r="216" spans="1:28" ht="12">
      <c r="A216" s="31">
        <v>43420</v>
      </c>
      <c r="B216" s="37">
        <v>1</v>
      </c>
      <c r="C216" s="37">
        <v>15</v>
      </c>
      <c r="D216" s="37">
        <v>3</v>
      </c>
      <c r="E216" s="13">
        <v>34</v>
      </c>
      <c r="F216" s="13">
        <v>52</v>
      </c>
      <c r="G216" s="13">
        <v>45</v>
      </c>
      <c r="H216" s="16">
        <f t="shared" si="64"/>
        <v>11.544038552123128</v>
      </c>
      <c r="I216" s="16">
        <f t="shared" si="65"/>
        <v>17.655588373835375</v>
      </c>
      <c r="J216" s="16">
        <f t="shared" si="66"/>
        <v>15.278874554280613</v>
      </c>
      <c r="K216" s="16">
        <f t="shared" si="59"/>
        <v>14.826167160079706</v>
      </c>
      <c r="L216" s="16">
        <f t="shared" si="67"/>
        <v>3.0808226651968811</v>
      </c>
      <c r="M216" s="16">
        <f t="shared" si="60"/>
        <v>15.278874554280613</v>
      </c>
      <c r="N216" s="10">
        <f t="shared" si="69"/>
        <v>577201.92760615645</v>
      </c>
      <c r="O216" s="10">
        <f t="shared" si="69"/>
        <v>882779.41869176878</v>
      </c>
      <c r="P216" s="10">
        <f t="shared" si="69"/>
        <v>763943.72771403065</v>
      </c>
      <c r="Q216" s="9">
        <f t="shared" si="62"/>
        <v>741308.35800398525</v>
      </c>
      <c r="R216" s="10">
        <f t="shared" si="63"/>
        <v>154041.13325984491</v>
      </c>
      <c r="S216" s="9">
        <f t="shared" si="58"/>
        <v>174310.74885776697</v>
      </c>
      <c r="T216" s="10">
        <f t="shared" si="68"/>
        <v>88935.689753846484</v>
      </c>
    </row>
    <row r="217" spans="1:28" ht="12">
      <c r="A217" s="31">
        <v>43447</v>
      </c>
      <c r="B217" s="37">
        <v>1</v>
      </c>
      <c r="C217" s="37">
        <v>15</v>
      </c>
      <c r="D217" s="37">
        <v>3</v>
      </c>
      <c r="E217" s="13">
        <v>36</v>
      </c>
      <c r="F217" s="13">
        <v>38</v>
      </c>
      <c r="G217" s="13">
        <v>37</v>
      </c>
      <c r="H217" s="16">
        <f t="shared" si="64"/>
        <v>12.22309964342449</v>
      </c>
      <c r="I217" s="16">
        <f t="shared" si="65"/>
        <v>12.90216073472585</v>
      </c>
      <c r="J217" s="16">
        <f t="shared" si="66"/>
        <v>12.56263018907517</v>
      </c>
      <c r="K217" s="16">
        <f t="shared" si="59"/>
        <v>12.56263018907517</v>
      </c>
      <c r="L217" s="16">
        <f t="shared" si="67"/>
        <v>0.33953054565068008</v>
      </c>
      <c r="M217" s="16">
        <f t="shared" si="60"/>
        <v>12.56263018907517</v>
      </c>
      <c r="N217" s="10">
        <f t="shared" si="69"/>
        <v>611154.98217122455</v>
      </c>
      <c r="O217" s="10">
        <f t="shared" si="69"/>
        <v>645108.03673629253</v>
      </c>
      <c r="P217" s="10">
        <f t="shared" si="69"/>
        <v>628131.50945375848</v>
      </c>
      <c r="Q217" s="9">
        <f t="shared" si="62"/>
        <v>628131.5094537586</v>
      </c>
      <c r="R217" s="10">
        <f t="shared" si="63"/>
        <v>16976.527282533993</v>
      </c>
      <c r="S217" s="9">
        <f t="shared" si="58"/>
        <v>19210.396087070381</v>
      </c>
      <c r="T217" s="10">
        <f t="shared" si="68"/>
        <v>9801.4025964760276</v>
      </c>
    </row>
    <row r="218" spans="1:28" ht="12">
      <c r="A218" s="31">
        <v>43480</v>
      </c>
      <c r="B218" s="37">
        <v>1</v>
      </c>
      <c r="C218" s="37">
        <v>15</v>
      </c>
      <c r="D218" s="37">
        <v>3</v>
      </c>
      <c r="E218" s="13">
        <v>30</v>
      </c>
      <c r="F218" s="13">
        <v>28</v>
      </c>
      <c r="G218" s="13">
        <v>29</v>
      </c>
      <c r="H218" s="16">
        <f t="shared" si="64"/>
        <v>10.185916369520408</v>
      </c>
      <c r="I218" s="16">
        <f t="shared" si="65"/>
        <v>9.5068552782190476</v>
      </c>
      <c r="J218" s="16">
        <f t="shared" si="66"/>
        <v>9.8463858238697277</v>
      </c>
      <c r="K218" s="16">
        <f t="shared" si="59"/>
        <v>9.8463858238697277</v>
      </c>
      <c r="L218" s="16">
        <f t="shared" si="67"/>
        <v>0.33953054565068008</v>
      </c>
      <c r="M218" s="16">
        <f t="shared" si="60"/>
        <v>9.8463858238697277</v>
      </c>
      <c r="N218" s="10">
        <f t="shared" si="69"/>
        <v>509295.81847602042</v>
      </c>
      <c r="O218" s="10">
        <f t="shared" si="69"/>
        <v>475342.76391095237</v>
      </c>
      <c r="P218" s="10">
        <f t="shared" si="69"/>
        <v>492319.29119348637</v>
      </c>
      <c r="Q218" s="9">
        <f>AVERAGE(N218:P218)</f>
        <v>492319.29119348642</v>
      </c>
      <c r="R218" s="10">
        <f>STDEV(N218:P218)</f>
        <v>16976.527282534022</v>
      </c>
      <c r="S218" s="9">
        <f t="shared" si="58"/>
        <v>19210.396087070414</v>
      </c>
      <c r="T218" s="10">
        <f>R218/SQRT(3)</f>
        <v>9801.402596476044</v>
      </c>
    </row>
    <row r="219" spans="1:28" ht="12">
      <c r="A219" s="31">
        <v>43510</v>
      </c>
      <c r="B219" s="37">
        <v>1</v>
      </c>
      <c r="C219" s="37">
        <v>15</v>
      </c>
      <c r="D219" s="37">
        <v>3</v>
      </c>
      <c r="E219" s="13">
        <v>76</v>
      </c>
      <c r="F219" s="13">
        <v>85</v>
      </c>
      <c r="G219" s="13">
        <v>82</v>
      </c>
      <c r="H219" s="16">
        <f t="shared" si="64"/>
        <v>25.8043214694517</v>
      </c>
      <c r="I219" s="16">
        <f t="shared" si="65"/>
        <v>28.860096380307823</v>
      </c>
      <c r="J219" s="16">
        <f t="shared" si="66"/>
        <v>27.841504743355781</v>
      </c>
      <c r="K219" s="16">
        <f t="shared" si="59"/>
        <v>27.501974197705099</v>
      </c>
      <c r="L219" s="16">
        <f t="shared" si="67"/>
        <v>1.5559244261939016</v>
      </c>
      <c r="M219" s="16">
        <f t="shared" si="60"/>
        <v>27.841504743355781</v>
      </c>
      <c r="N219" s="10">
        <f t="shared" si="69"/>
        <v>1290216.0734725851</v>
      </c>
      <c r="O219" s="10">
        <f t="shared" si="69"/>
        <v>1443004.8190153912</v>
      </c>
      <c r="P219" s="10">
        <f t="shared" si="69"/>
        <v>1392075.2371677891</v>
      </c>
      <c r="Q219" s="9">
        <f>AVERAGE(N219:P219)</f>
        <v>1375098.7098852552</v>
      </c>
      <c r="R219" s="10">
        <f>STDEV(N219:P219)</f>
        <v>77796.221309695073</v>
      </c>
      <c r="S219" s="9">
        <f t="shared" si="58"/>
        <v>88033.0941990836</v>
      </c>
      <c r="T219" s="10">
        <f>R219/SQRT(3)</f>
        <v>44915.669315088155</v>
      </c>
    </row>
    <row r="220" spans="1:28" ht="12">
      <c r="A220" s="11">
        <v>43538</v>
      </c>
      <c r="B220" s="37">
        <v>1</v>
      </c>
      <c r="C220" s="37">
        <v>15</v>
      </c>
      <c r="D220" s="37">
        <v>3</v>
      </c>
      <c r="E220" s="13">
        <v>205</v>
      </c>
      <c r="F220" s="13">
        <v>208</v>
      </c>
      <c r="G220" s="13">
        <v>226</v>
      </c>
      <c r="H220" s="16">
        <f t="shared" si="64"/>
        <v>69.603761858389447</v>
      </c>
      <c r="I220" s="16">
        <f t="shared" si="65"/>
        <v>70.6223534953415</v>
      </c>
      <c r="J220" s="16">
        <f t="shared" si="66"/>
        <v>76.733903317053745</v>
      </c>
      <c r="K220" s="16">
        <f t="shared" si="59"/>
        <v>72.320006223594902</v>
      </c>
      <c r="L220" s="16">
        <f t="shared" si="67"/>
        <v>3.8563256986995422</v>
      </c>
      <c r="M220" s="16">
        <f t="shared" si="60"/>
        <v>70.6223534953415</v>
      </c>
      <c r="N220" s="10">
        <f t="shared" si="69"/>
        <v>3480188.0929194721</v>
      </c>
      <c r="O220" s="10">
        <f t="shared" si="69"/>
        <v>3531117.6747670751</v>
      </c>
      <c r="P220" s="10">
        <f t="shared" si="69"/>
        <v>3836695.1658526873</v>
      </c>
      <c r="Q220" s="9">
        <f>AVERAGE(N220:P220)</f>
        <v>3616000.3111797445</v>
      </c>
      <c r="R220" s="10">
        <f>STDEV(N220:P220)</f>
        <v>192816.28493497722</v>
      </c>
      <c r="S220" s="9">
        <f t="shared" si="58"/>
        <v>218188.15732998645</v>
      </c>
      <c r="T220" s="10">
        <f>R220/SQRT(3)</f>
        <v>111322.53401135269</v>
      </c>
    </row>
    <row r="221" spans="1:28" ht="12">
      <c r="A221" s="11">
        <v>43571</v>
      </c>
      <c r="B221" s="34">
        <v>1</v>
      </c>
      <c r="C221" s="34">
        <v>15</v>
      </c>
      <c r="D221" s="37">
        <v>3</v>
      </c>
      <c r="E221" s="12">
        <v>221</v>
      </c>
      <c r="F221" s="12">
        <v>258</v>
      </c>
      <c r="G221" s="12">
        <v>277</v>
      </c>
      <c r="H221" s="16">
        <f t="shared" si="64"/>
        <v>75.036250588800343</v>
      </c>
      <c r="I221" s="16">
        <f t="shared" si="65"/>
        <v>87.598880777875507</v>
      </c>
      <c r="J221" s="16">
        <f t="shared" si="66"/>
        <v>94.049961145238427</v>
      </c>
      <c r="K221" s="16">
        <f t="shared" si="59"/>
        <v>85.561697503971416</v>
      </c>
      <c r="L221" s="16">
        <f t="shared" si="67"/>
        <v>9.669171838870545</v>
      </c>
      <c r="M221" s="16">
        <f t="shared" si="60"/>
        <v>87.598880777875507</v>
      </c>
      <c r="N221" s="10">
        <f t="shared" ref="N221:P221" si="70">(E221/(0.25*0.25*3.14159265*15))*50000</f>
        <v>3751812.529440017</v>
      </c>
      <c r="O221" s="10">
        <f t="shared" si="70"/>
        <v>4379944.0388937751</v>
      </c>
      <c r="P221" s="10">
        <f t="shared" si="70"/>
        <v>4702498.0572619215</v>
      </c>
      <c r="Q221" s="9">
        <f>AVERAGE(N221:P221)</f>
        <v>4278084.875198571</v>
      </c>
      <c r="R221" s="10">
        <f>STDEV(N221:P221)</f>
        <v>483458.59194352734</v>
      </c>
      <c r="S221" s="9">
        <f t="shared" ref="S221" si="71">CONFIDENCE(0.05,R221,3)</f>
        <v>547074.84565984854</v>
      </c>
      <c r="T221" s="10">
        <f>R221/SQRT(3)</f>
        <v>279124.94820063293</v>
      </c>
      <c r="U221" s="32"/>
      <c r="W221" s="33"/>
      <c r="Y221" s="26"/>
      <c r="Z221" s="26"/>
      <c r="AB221" s="14"/>
    </row>
    <row r="222" spans="1:28" ht="12">
      <c r="A222" s="11">
        <v>43601</v>
      </c>
      <c r="B222" s="34">
        <v>1</v>
      </c>
      <c r="C222" s="34">
        <v>15</v>
      </c>
      <c r="D222" s="37">
        <v>3</v>
      </c>
      <c r="E222" s="13">
        <v>184</v>
      </c>
      <c r="F222" s="13">
        <v>174</v>
      </c>
      <c r="G222" s="13">
        <v>132</v>
      </c>
      <c r="H222" s="16">
        <f t="shared" si="64"/>
        <v>62.473620399725171</v>
      </c>
      <c r="I222" s="16">
        <f t="shared" si="65"/>
        <v>59.078314943218366</v>
      </c>
      <c r="J222" s="16">
        <f t="shared" si="66"/>
        <v>44.818032025889792</v>
      </c>
      <c r="K222" s="16">
        <f t="shared" si="59"/>
        <v>55.456655789611112</v>
      </c>
      <c r="L222" s="16">
        <f t="shared" si="67"/>
        <v>9.3684183016802915</v>
      </c>
      <c r="M222" s="16">
        <f t="shared" si="60"/>
        <v>59.078314943218366</v>
      </c>
      <c r="N222" s="10">
        <f>(E222/(0.25*0.25*3.14159265*15))*50000</f>
        <v>3123681.0199862584</v>
      </c>
      <c r="O222" s="10">
        <f>(F222/(0.25*0.25*3.14159265*15))*50000</f>
        <v>2953915.7471609185</v>
      </c>
      <c r="P222" s="10">
        <f>(G222/(0.25*0.25*3.14159265*15))*50000</f>
        <v>2240901.6012944896</v>
      </c>
      <c r="Q222" s="9">
        <f>AVERAGE(N222:P222)</f>
        <v>2772832.7894805553</v>
      </c>
      <c r="R222" s="10">
        <f>STDEV(N222:P222)</f>
        <v>468420.91508401552</v>
      </c>
      <c r="S222" s="9">
        <f>CONFIDENCE(0.05,R222,3)</f>
        <v>530058.42505197763</v>
      </c>
      <c r="T222" s="10">
        <f>R222/SQRT(3)</f>
        <v>270442.94141780719</v>
      </c>
      <c r="U222" s="32"/>
      <c r="W222" s="33"/>
      <c r="Y222" s="26"/>
      <c r="Z222" s="26"/>
      <c r="AB222" s="14"/>
    </row>
    <row r="225" spans="1:19">
      <c r="A225" s="15" t="s">
        <v>185</v>
      </c>
    </row>
    <row r="226" spans="1:19">
      <c r="E226" s="12" t="s">
        <v>188</v>
      </c>
    </row>
    <row r="227" spans="1:19" ht="12">
      <c r="E227" s="12" t="s">
        <v>186</v>
      </c>
      <c r="S227" s="9"/>
    </row>
    <row r="228" spans="1:19">
      <c r="E228" s="12" t="s">
        <v>189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2"/>
  <sheetViews>
    <sheetView workbookViewId="0">
      <selection activeCell="C11" sqref="C11"/>
    </sheetView>
  </sheetViews>
  <sheetFormatPr defaultRowHeight="13.8"/>
  <sheetData>
    <row r="1" spans="1:3">
      <c r="A1" t="s">
        <v>211</v>
      </c>
    </row>
    <row r="2" spans="1:3">
      <c r="A2">
        <v>1</v>
      </c>
      <c r="B2" t="s">
        <v>213</v>
      </c>
    </row>
    <row r="3" spans="1:3" s="6" customFormat="1" ht="13.2">
      <c r="A3" s="41"/>
    </row>
    <row r="4" spans="1:3" s="6" customFormat="1" ht="13.2">
      <c r="A4" s="6">
        <v>2</v>
      </c>
      <c r="B4" s="6" t="s">
        <v>214</v>
      </c>
      <c r="C4" s="6" t="s">
        <v>215</v>
      </c>
    </row>
    <row r="5" spans="1:3" s="6" customFormat="1" ht="13.2">
      <c r="C5" s="6" t="s">
        <v>216</v>
      </c>
    </row>
    <row r="6" spans="1:3" s="6" customFormat="1" ht="13.2">
      <c r="C6" s="6" t="s">
        <v>217</v>
      </c>
    </row>
    <row r="7" spans="1:3" s="6" customFormat="1" ht="13.2">
      <c r="C7" s="6" t="s">
        <v>218</v>
      </c>
    </row>
    <row r="8" spans="1:3" s="6" customFormat="1" ht="13.2">
      <c r="C8" s="6" t="s">
        <v>219</v>
      </c>
    </row>
    <row r="9" spans="1:3" s="6" customFormat="1" ht="13.2">
      <c r="C9" s="6" t="s">
        <v>220</v>
      </c>
    </row>
    <row r="10" spans="1:3" s="6" customFormat="1" ht="13.2">
      <c r="C10" s="6" t="s">
        <v>224</v>
      </c>
    </row>
    <row r="11" spans="1:3" s="6" customFormat="1" ht="13.2"/>
    <row r="12" spans="1:3" s="6" customFormat="1" ht="13.2">
      <c r="A12" s="6">
        <v>3</v>
      </c>
      <c r="B12" s="6" t="s">
        <v>221</v>
      </c>
      <c r="C12" s="6" t="s">
        <v>216</v>
      </c>
    </row>
    <row r="13" spans="1:3" s="6" customFormat="1" ht="13.2">
      <c r="C13" s="6" t="s">
        <v>222</v>
      </c>
    </row>
    <row r="14" spans="1:3" s="6" customFormat="1" ht="13.2">
      <c r="C14" s="6" t="s">
        <v>223</v>
      </c>
    </row>
    <row r="15" spans="1:3" s="6" customFormat="1" ht="13.2"/>
    <row r="16" spans="1:3" s="6" customFormat="1" ht="13.2"/>
    <row r="17" s="6" customFormat="1" ht="13.2"/>
    <row r="18" s="6" customFormat="1" ht="13.2"/>
    <row r="19" s="6" customFormat="1" ht="13.2"/>
    <row r="20" s="6" customFormat="1" ht="13.2"/>
    <row r="21" s="6" customFormat="1" ht="13.2"/>
    <row r="22" s="6" customFormat="1" ht="13.2"/>
    <row r="23" s="6" customFormat="1" ht="13.2"/>
    <row r="24" s="6" customFormat="1" ht="13.2"/>
    <row r="25" s="6" customFormat="1" ht="13.2"/>
    <row r="26" s="6" customFormat="1" ht="13.2"/>
    <row r="27" s="6" customFormat="1" ht="13.2"/>
    <row r="28" s="6" customFormat="1" ht="13.2"/>
    <row r="29" s="6" customFormat="1" ht="13.2"/>
    <row r="30" s="6" customFormat="1" ht="13.2"/>
    <row r="31" s="6" customFormat="1" ht="13.2"/>
    <row r="32" s="6" customFormat="1" ht="13.2"/>
    <row r="33" s="6" customFormat="1" ht="13.2"/>
    <row r="34" s="6" customFormat="1" ht="13.2"/>
    <row r="35" s="6" customFormat="1" ht="13.2"/>
    <row r="36" s="6" customFormat="1" ht="13.2"/>
    <row r="37" s="6" customFormat="1" ht="13.2"/>
    <row r="38" s="6" customFormat="1" ht="13.2"/>
    <row r="39" s="6" customFormat="1" ht="13.2"/>
    <row r="40" s="6" customFormat="1" ht="13.2"/>
    <row r="41" s="6" customFormat="1" ht="13.2"/>
    <row r="42" s="6" customFormat="1" ht="13.2"/>
    <row r="43" s="6" customFormat="1" ht="13.2"/>
    <row r="44" s="6" customFormat="1" ht="13.2"/>
    <row r="45" s="6" customFormat="1" ht="13.2"/>
    <row r="46" s="6" customFormat="1" ht="13.2"/>
    <row r="47" s="6" customFormat="1" ht="13.2"/>
    <row r="48" s="6" customFormat="1" ht="13.2"/>
    <row r="49" s="6" customFormat="1" ht="13.2"/>
    <row r="50" s="6" customFormat="1" ht="13.2"/>
    <row r="51" s="6" customFormat="1" ht="13.2"/>
    <row r="52" s="6" customFormat="1" ht="13.2"/>
    <row r="53" s="6" customFormat="1" ht="13.2"/>
    <row r="54" s="6" customFormat="1" ht="13.2"/>
    <row r="55" s="6" customFormat="1" ht="13.2"/>
    <row r="56" s="6" customFormat="1" ht="13.2"/>
    <row r="57" s="6" customFormat="1" ht="13.2"/>
    <row r="58" s="6" customFormat="1" ht="13.2"/>
    <row r="59" s="6" customFormat="1" ht="13.2"/>
    <row r="60" s="6" customFormat="1" ht="13.2"/>
    <row r="61" s="6" customFormat="1" ht="13.2"/>
    <row r="62" s="6" customFormat="1" ht="13.2"/>
    <row r="63" s="6" customFormat="1" ht="13.2"/>
    <row r="64" s="6" customFormat="1" ht="13.2"/>
    <row r="65" s="6" customFormat="1" ht="13.2"/>
    <row r="66" s="6" customFormat="1" ht="13.2"/>
    <row r="67" s="6" customFormat="1" ht="13.2"/>
    <row r="68" s="6" customFormat="1" ht="13.2"/>
    <row r="69" s="6" customFormat="1" ht="13.2"/>
    <row r="70" s="6" customFormat="1" ht="13.2"/>
    <row r="71" s="6" customFormat="1" ht="13.2"/>
    <row r="72" s="6" customFormat="1" ht="13.2"/>
    <row r="73" s="6" customFormat="1" ht="13.2"/>
    <row r="74" s="6" customFormat="1" ht="13.2"/>
    <row r="75" s="6" customFormat="1" ht="13.2"/>
    <row r="76" s="6" customFormat="1" ht="13.2"/>
    <row r="77" s="6" customFormat="1" ht="13.2"/>
    <row r="78" s="6" customFormat="1" ht="13.2"/>
    <row r="79" s="6" customFormat="1" ht="13.2"/>
    <row r="80" s="6" customFormat="1" ht="13.2"/>
    <row r="81" s="6" customFormat="1" ht="13.2"/>
    <row r="82" s="6" customFormat="1" ht="13.2"/>
    <row r="83" s="6" customFormat="1" ht="13.2"/>
    <row r="84" s="6" customFormat="1" ht="13.2"/>
    <row r="85" s="6" customFormat="1" ht="13.2"/>
    <row r="86" s="6" customFormat="1" ht="13.2"/>
    <row r="87" s="6" customFormat="1" ht="13.2"/>
    <row r="88" s="6" customFormat="1" ht="13.2"/>
    <row r="89" s="6" customFormat="1" ht="13.2"/>
    <row r="90" s="6" customFormat="1" ht="13.2"/>
    <row r="91" s="6" customFormat="1" ht="13.2"/>
    <row r="92" s="6" customFormat="1" ht="13.2"/>
    <row r="93" s="6" customFormat="1" ht="13.2"/>
    <row r="94" s="6" customFormat="1" ht="13.2"/>
    <row r="95" s="6" customFormat="1" ht="13.2"/>
    <row r="96" s="6" customFormat="1" ht="13.2"/>
    <row r="97" s="6" customFormat="1" ht="13.2"/>
    <row r="98" s="6" customFormat="1" ht="13.2"/>
    <row r="99" s="6" customFormat="1" ht="13.2"/>
    <row r="100" s="6" customFormat="1" ht="13.2"/>
    <row r="101" s="6" customFormat="1" ht="13.2"/>
    <row r="102" s="6" customFormat="1" ht="13.2"/>
    <row r="103" s="6" customFormat="1" ht="13.2"/>
    <row r="104" s="6" customFormat="1" ht="13.2"/>
    <row r="105" s="6" customFormat="1" ht="13.2"/>
    <row r="106" s="6" customFormat="1" ht="13.2"/>
    <row r="107" s="6" customFormat="1" ht="13.2"/>
    <row r="108" s="6" customFormat="1" ht="13.2"/>
    <row r="109" s="6" customFormat="1" ht="13.2"/>
    <row r="110" s="6" customFormat="1" ht="13.2"/>
    <row r="111" s="6" customFormat="1" ht="13.2"/>
    <row r="112" s="6" customFormat="1" ht="13.2"/>
    <row r="113" s="6" customFormat="1" ht="13.2"/>
    <row r="114" s="6" customFormat="1" ht="13.2"/>
    <row r="115" s="6" customFormat="1" ht="13.2"/>
    <row r="116" s="6" customFormat="1" ht="13.2"/>
    <row r="117" s="6" customFormat="1" ht="13.2"/>
    <row r="118" s="6" customFormat="1" ht="13.2"/>
    <row r="119" s="6" customFormat="1" ht="13.2"/>
    <row r="120" s="6" customFormat="1" ht="13.2"/>
    <row r="121" s="6" customFormat="1" ht="13.2"/>
    <row r="122" s="6" customFormat="1" ht="13.2"/>
    <row r="123" s="6" customFormat="1" ht="13.2"/>
    <row r="124" s="6" customFormat="1" ht="13.2"/>
    <row r="125" s="6" customFormat="1" ht="13.2"/>
    <row r="126" s="6" customFormat="1" ht="13.2"/>
    <row r="127" s="6" customFormat="1" ht="13.2"/>
    <row r="128" s="6" customFormat="1" ht="13.2"/>
    <row r="129" s="6" customFormat="1" ht="13.2"/>
    <row r="130" s="6" customFormat="1" ht="13.2"/>
    <row r="131" s="6" customFormat="1" ht="13.2"/>
    <row r="132" s="6" customFormat="1" ht="13.2"/>
    <row r="133" s="6" customFormat="1" ht="13.2"/>
    <row r="134" s="6" customFormat="1" ht="13.2"/>
    <row r="135" s="6" customFormat="1" ht="13.2"/>
    <row r="136" s="6" customFormat="1" ht="13.2"/>
    <row r="137" s="6" customFormat="1" ht="13.2"/>
    <row r="138" s="6" customFormat="1" ht="13.2"/>
    <row r="139" s="6" customFormat="1" ht="13.2"/>
    <row r="140" s="6" customFormat="1" ht="13.2"/>
    <row r="141" s="6" customFormat="1" ht="13.2"/>
    <row r="142" s="6" customFormat="1" ht="13.2"/>
    <row r="143" s="6" customFormat="1" ht="13.2"/>
    <row r="144" s="6" customFormat="1" ht="13.2"/>
    <row r="145" s="6" customFormat="1" ht="13.2"/>
    <row r="146" s="6" customFormat="1" ht="13.2"/>
    <row r="147" s="6" customFormat="1" ht="13.2"/>
    <row r="148" s="6" customFormat="1" ht="13.2"/>
    <row r="149" s="6" customFormat="1" ht="13.2"/>
    <row r="150" s="6" customFormat="1" ht="13.2"/>
    <row r="151" s="6" customFormat="1" ht="13.2"/>
    <row r="152" s="6" customFormat="1" ht="13.2"/>
    <row r="153" s="6" customFormat="1" ht="13.2"/>
    <row r="154" s="6" customFormat="1" ht="13.2"/>
    <row r="155" s="6" customFormat="1" ht="13.2"/>
    <row r="156" s="6" customFormat="1" ht="13.2"/>
    <row r="157" s="6" customFormat="1" ht="13.2"/>
    <row r="158" s="6" customFormat="1" ht="13.2"/>
    <row r="159" s="6" customFormat="1" ht="13.2"/>
    <row r="160" s="6" customFormat="1" ht="13.2"/>
    <row r="161" s="6" customFormat="1" ht="13.2"/>
    <row r="162" s="6" customFormat="1" ht="13.2"/>
    <row r="163" s="6" customFormat="1" ht="13.2"/>
    <row r="164" s="6" customFormat="1" ht="13.2"/>
    <row r="165" s="6" customFormat="1" ht="13.2"/>
    <row r="166" s="6" customFormat="1" ht="13.2"/>
    <row r="167" s="6" customFormat="1" ht="13.2"/>
    <row r="168" s="6" customFormat="1" ht="13.2"/>
    <row r="169" s="6" customFormat="1" ht="13.2"/>
    <row r="170" s="6" customFormat="1" ht="13.2"/>
    <row r="171" s="6" customFormat="1" ht="13.2"/>
    <row r="172" s="6" customFormat="1" ht="13.2"/>
    <row r="173" s="6" customFormat="1" ht="13.2"/>
    <row r="174" s="6" customFormat="1" ht="13.2"/>
    <row r="175" s="6" customFormat="1" ht="13.2"/>
    <row r="176" s="6" customFormat="1" ht="13.2"/>
    <row r="177" s="6" customFormat="1" ht="13.2"/>
    <row r="178" s="6" customFormat="1" ht="13.2"/>
    <row r="179" s="6" customFormat="1" ht="13.2"/>
    <row r="180" s="6" customFormat="1" ht="13.2"/>
    <row r="181" s="6" customFormat="1" ht="13.2"/>
    <row r="182" s="6" customFormat="1" ht="13.2"/>
    <row r="183" s="6" customFormat="1" ht="13.2"/>
    <row r="184" s="6" customFormat="1" ht="13.2"/>
    <row r="185" s="6" customFormat="1" ht="13.2"/>
    <row r="186" s="6" customFormat="1" ht="13.2"/>
    <row r="187" s="6" customFormat="1" ht="13.2"/>
    <row r="188" s="6" customFormat="1" ht="13.2"/>
    <row r="189" s="6" customFormat="1" ht="13.2"/>
    <row r="190" s="6" customFormat="1" ht="13.2"/>
    <row r="191" s="6" customFormat="1" ht="13.2"/>
    <row r="192" s="6" customFormat="1" ht="13.2"/>
    <row r="193" s="6" customFormat="1" ht="13.2"/>
    <row r="194" s="6" customFormat="1" ht="13.2"/>
    <row r="195" s="6" customFormat="1" ht="13.2"/>
    <row r="196" s="6" customFormat="1" ht="13.2"/>
    <row r="197" s="6" customFormat="1" ht="13.2"/>
    <row r="198" s="6" customFormat="1" ht="13.2"/>
    <row r="199" s="6" customFormat="1" ht="13.2"/>
    <row r="200" s="6" customFormat="1" ht="13.2"/>
    <row r="201" s="6" customFormat="1" ht="13.2"/>
    <row r="202" s="6" customFormat="1" ht="13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KEY</vt:lpstr>
      <vt:lpstr>Popln Data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</dc:creator>
  <cp:lastModifiedBy>Diacarnus</cp:lastModifiedBy>
  <dcterms:created xsi:type="dcterms:W3CDTF">2019-03-13T09:21:17Z</dcterms:created>
  <dcterms:modified xsi:type="dcterms:W3CDTF">2019-09-04T03:11:00Z</dcterms:modified>
</cp:coreProperties>
</file>