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Battlescribe\github\40klite\40klite\Raw Data\"/>
    </mc:Choice>
  </mc:AlternateContent>
  <xr:revisionPtr revIDLastSave="0" documentId="13_ncr:1_{00639559-0EFB-47A7-9141-08D7DD50875A}" xr6:coauthVersionLast="47" xr6:coauthVersionMax="47" xr10:uidLastSave="{00000000-0000-0000-0000-000000000000}"/>
  <bookViews>
    <workbookView xWindow="-120" yWindow="-120" windowWidth="38640" windowHeight="21390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2" l="1"/>
  <c r="J11" i="2"/>
  <c r="R96" i="2"/>
  <c r="I67" i="2"/>
  <c r="J67" i="2"/>
  <c r="G66" i="2"/>
  <c r="I66" i="2"/>
  <c r="K66" i="2"/>
  <c r="J66" i="2"/>
  <c r="D67" i="2"/>
  <c r="D66" i="2"/>
  <c r="I113" i="2"/>
  <c r="J113" i="2"/>
  <c r="I114" i="2"/>
  <c r="J114" i="2"/>
  <c r="I115" i="2"/>
  <c r="J115" i="2"/>
  <c r="J104" i="2"/>
  <c r="I104" i="2"/>
  <c r="I105" i="2"/>
  <c r="J105" i="2"/>
  <c r="J111" i="2"/>
  <c r="I111" i="2"/>
  <c r="I108" i="2"/>
  <c r="J108" i="2"/>
  <c r="I109" i="2"/>
  <c r="J109" i="2"/>
  <c r="I110" i="2"/>
  <c r="J110" i="2"/>
  <c r="J107" i="2"/>
  <c r="I107" i="2"/>
  <c r="K107" i="2" s="1"/>
  <c r="I106" i="2"/>
  <c r="J106" i="2"/>
  <c r="I102" i="2"/>
  <c r="J102" i="2"/>
  <c r="J101" i="2"/>
  <c r="I101" i="2"/>
  <c r="J100" i="2"/>
  <c r="I100" i="2"/>
  <c r="J99" i="2"/>
  <c r="I99" i="2"/>
  <c r="J98" i="2"/>
  <c r="I98" i="2"/>
  <c r="J97" i="2"/>
  <c r="I97" i="2"/>
  <c r="I96" i="2"/>
  <c r="J96" i="2"/>
  <c r="I95" i="2"/>
  <c r="J95" i="2"/>
  <c r="I93" i="2"/>
  <c r="J93" i="2"/>
  <c r="I92" i="2"/>
  <c r="K92" i="2" s="1"/>
  <c r="J92" i="2"/>
  <c r="J90" i="2"/>
  <c r="I90" i="2"/>
  <c r="I87" i="2"/>
  <c r="J87" i="2"/>
  <c r="I88" i="2"/>
  <c r="J88" i="2"/>
  <c r="I89" i="2"/>
  <c r="J89" i="2"/>
  <c r="J85" i="2"/>
  <c r="I85" i="2"/>
  <c r="I83" i="2"/>
  <c r="J83" i="2"/>
  <c r="K83" i="2"/>
  <c r="I84" i="2"/>
  <c r="J84" i="2"/>
  <c r="I80" i="2"/>
  <c r="J80" i="2"/>
  <c r="I81" i="2"/>
  <c r="J81" i="2"/>
  <c r="I23" i="2"/>
  <c r="J23" i="2"/>
  <c r="D23" i="2"/>
  <c r="I22" i="2"/>
  <c r="J22" i="2"/>
  <c r="D22" i="2"/>
  <c r="D21" i="2"/>
  <c r="I78" i="2"/>
  <c r="J78" i="2"/>
  <c r="I77" i="2"/>
  <c r="J77" i="2"/>
  <c r="L76" i="2"/>
  <c r="J7" i="2"/>
  <c r="I7" i="2"/>
  <c r="L26" i="2"/>
  <c r="I74" i="2"/>
  <c r="J74" i="2"/>
  <c r="I73" i="2"/>
  <c r="J73" i="2"/>
  <c r="I72" i="2"/>
  <c r="J72" i="2"/>
  <c r="L25" i="2"/>
  <c r="O61" i="2"/>
  <c r="L24" i="2"/>
  <c r="L20" i="2"/>
  <c r="L19" i="2"/>
  <c r="P16" i="2"/>
  <c r="N12" i="2"/>
  <c r="O12" i="2" s="1"/>
  <c r="M12" i="2"/>
  <c r="M52" i="2"/>
  <c r="N45" i="2"/>
  <c r="M45" i="2"/>
  <c r="M3" i="2"/>
  <c r="N3" i="2" s="1"/>
  <c r="O3" i="2" s="1"/>
  <c r="P4" i="2"/>
  <c r="Q4" i="2" s="1"/>
  <c r="R4" i="2" s="1"/>
  <c r="M4" i="2"/>
  <c r="N4" i="2" s="1"/>
  <c r="O4" i="2" s="1"/>
  <c r="I4" i="2"/>
  <c r="J4" i="2"/>
  <c r="P2" i="2"/>
  <c r="Q2" i="2" s="1"/>
  <c r="R2" i="2" s="1"/>
  <c r="M2" i="2"/>
  <c r="N2" i="2" s="1"/>
  <c r="O2" i="2" s="1"/>
  <c r="I3" i="2"/>
  <c r="J3" i="2"/>
  <c r="P3" i="2"/>
  <c r="Q3" i="2" s="1"/>
  <c r="J70" i="2"/>
  <c r="I70" i="2"/>
  <c r="J69" i="2"/>
  <c r="I69" i="2"/>
  <c r="J68" i="2"/>
  <c r="I68" i="2"/>
  <c r="J65" i="2"/>
  <c r="I65" i="2"/>
  <c r="D70" i="2"/>
  <c r="G70" i="2" s="1"/>
  <c r="D69" i="2"/>
  <c r="G69" i="2" s="1"/>
  <c r="D65" i="2"/>
  <c r="G65" i="2" s="1"/>
  <c r="I64" i="2"/>
  <c r="J64" i="2"/>
  <c r="J63" i="2"/>
  <c r="I63" i="2"/>
  <c r="D64" i="2"/>
  <c r="G64" i="2" s="1"/>
  <c r="D63" i="2"/>
  <c r="G63" i="2" s="1"/>
  <c r="D68" i="2"/>
  <c r="G68" i="2" s="1"/>
  <c r="I62" i="2"/>
  <c r="J62" i="2"/>
  <c r="J20" i="2"/>
  <c r="I20" i="2"/>
  <c r="D20" i="2"/>
  <c r="G20" i="2" s="1"/>
  <c r="J19" i="2"/>
  <c r="I19" i="2"/>
  <c r="D19" i="2"/>
  <c r="G19" i="2" s="1"/>
  <c r="I18" i="2"/>
  <c r="J18" i="2"/>
  <c r="D18" i="2"/>
  <c r="G18" i="2" s="1"/>
  <c r="K11" i="2" l="1"/>
  <c r="K67" i="2"/>
  <c r="K87" i="2"/>
  <c r="K97" i="2"/>
  <c r="K88" i="2"/>
  <c r="K95" i="2"/>
  <c r="K115" i="2"/>
  <c r="K99" i="2"/>
  <c r="K90" i="2"/>
  <c r="K64" i="2"/>
  <c r="K102" i="2"/>
  <c r="K113" i="2"/>
  <c r="K114" i="2"/>
  <c r="K104" i="2"/>
  <c r="K109" i="2"/>
  <c r="K110" i="2"/>
  <c r="K111" i="2"/>
  <c r="K105" i="2"/>
  <c r="K108" i="2"/>
  <c r="K106" i="2"/>
  <c r="K101" i="2"/>
  <c r="K100" i="2"/>
  <c r="K98" i="2"/>
  <c r="K96" i="2"/>
  <c r="K93" i="2"/>
  <c r="K89" i="2"/>
  <c r="K85" i="2"/>
  <c r="K84" i="2"/>
  <c r="K80" i="2"/>
  <c r="K81" i="2"/>
  <c r="K23" i="2"/>
  <c r="K22" i="2"/>
  <c r="K62" i="2"/>
  <c r="K72" i="2"/>
  <c r="K74" i="2"/>
  <c r="K78" i="2"/>
  <c r="K77" i="2"/>
  <c r="K73" i="2"/>
  <c r="K4" i="2"/>
  <c r="R3" i="2"/>
  <c r="K65" i="2"/>
  <c r="K68" i="2"/>
  <c r="K70" i="2"/>
  <c r="K3" i="2"/>
  <c r="K69" i="2"/>
  <c r="K63" i="2"/>
  <c r="K20" i="2"/>
  <c r="K19" i="2"/>
  <c r="K18" i="2"/>
  <c r="J57" i="2"/>
  <c r="I57" i="2"/>
  <c r="D57" i="2"/>
  <c r="G57" i="2" s="1"/>
  <c r="D62" i="2"/>
  <c r="G62" i="2" s="1"/>
  <c r="J61" i="2"/>
  <c r="I61" i="2"/>
  <c r="D61" i="2"/>
  <c r="G61" i="2" s="1"/>
  <c r="J60" i="2"/>
  <c r="I60" i="2"/>
  <c r="D60" i="2"/>
  <c r="G60" i="2" s="1"/>
  <c r="J59" i="2"/>
  <c r="I59" i="2"/>
  <c r="D59" i="2"/>
  <c r="G59" i="2" s="1"/>
  <c r="J58" i="2"/>
  <c r="I58" i="2"/>
  <c r="D58" i="2"/>
  <c r="G58" i="2" s="1"/>
  <c r="J56" i="2"/>
  <c r="I56" i="2"/>
  <c r="D56" i="2"/>
  <c r="G56" i="2" s="1"/>
  <c r="J55" i="2"/>
  <c r="I55" i="2"/>
  <c r="D55" i="2"/>
  <c r="G55" i="2" s="1"/>
  <c r="D17" i="2"/>
  <c r="G17" i="2" s="1"/>
  <c r="I6" i="2"/>
  <c r="J6" i="2"/>
  <c r="I8" i="2"/>
  <c r="J8" i="2"/>
  <c r="I9" i="2"/>
  <c r="J9" i="2"/>
  <c r="I10" i="2"/>
  <c r="J10" i="2"/>
  <c r="I12" i="2"/>
  <c r="J12" i="2"/>
  <c r="I13" i="2"/>
  <c r="J13" i="2"/>
  <c r="I14" i="2"/>
  <c r="J14" i="2"/>
  <c r="I15" i="2"/>
  <c r="J15" i="2"/>
  <c r="I16" i="2"/>
  <c r="J16" i="2"/>
  <c r="I17" i="2"/>
  <c r="J17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2" i="2"/>
  <c r="J2" i="2"/>
  <c r="D16" i="2"/>
  <c r="G16" i="2" s="1"/>
  <c r="D45" i="2"/>
  <c r="G45" i="2" s="1"/>
  <c r="D13" i="2"/>
  <c r="G13" i="2" s="1"/>
  <c r="D14" i="2"/>
  <c r="G14" i="2" s="1"/>
  <c r="D15" i="2"/>
  <c r="G15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6" i="2"/>
  <c r="G26" i="2" s="1"/>
  <c r="D51" i="2"/>
  <c r="G51" i="2" s="1"/>
  <c r="D50" i="2"/>
  <c r="G50" i="2" s="1"/>
  <c r="D52" i="2"/>
  <c r="G52" i="2" s="1"/>
  <c r="D25" i="2"/>
  <c r="G25" i="2" s="1"/>
  <c r="D6" i="2"/>
  <c r="G6" i="2" s="1"/>
  <c r="D7" i="2"/>
  <c r="G7" i="2" s="1"/>
  <c r="D48" i="2"/>
  <c r="G48" i="2" s="1"/>
  <c r="D49" i="2"/>
  <c r="G49" i="2" s="1"/>
  <c r="D12" i="2"/>
  <c r="G12" i="2" s="1"/>
  <c r="D9" i="2"/>
  <c r="G9" i="2" s="1"/>
  <c r="D11" i="2"/>
  <c r="D47" i="2"/>
  <c r="G47" i="2" s="1"/>
  <c r="D46" i="2"/>
  <c r="G46" i="2" s="1"/>
  <c r="D53" i="2"/>
  <c r="G53" i="2" s="1"/>
  <c r="G44" i="2"/>
  <c r="K58" i="2" l="1"/>
  <c r="K57" i="2"/>
  <c r="K48" i="2"/>
  <c r="K42" i="2"/>
  <c r="K30" i="2"/>
  <c r="K33" i="2"/>
  <c r="K27" i="2"/>
  <c r="K6" i="2"/>
  <c r="K51" i="2"/>
  <c r="K55" i="2"/>
  <c r="K59" i="2"/>
  <c r="K25" i="2"/>
  <c r="K10" i="2"/>
  <c r="K60" i="2"/>
  <c r="K49" i="2"/>
  <c r="K32" i="2"/>
  <c r="K31" i="2"/>
  <c r="K8" i="2"/>
  <c r="K47" i="2"/>
  <c r="K39" i="2"/>
  <c r="K56" i="2"/>
  <c r="K9" i="2"/>
  <c r="K7" i="2"/>
  <c r="K29" i="2"/>
  <c r="K28" i="2"/>
  <c r="K46" i="2"/>
  <c r="K36" i="2"/>
  <c r="K52" i="2"/>
  <c r="K44" i="2"/>
  <c r="K35" i="2"/>
  <c r="K61" i="2"/>
  <c r="K40" i="2"/>
  <c r="K53" i="2"/>
  <c r="K43" i="2"/>
  <c r="K34" i="2"/>
  <c r="K38" i="2"/>
  <c r="K45" i="2"/>
  <c r="K26" i="2"/>
  <c r="K50" i="2"/>
  <c r="K2" i="2"/>
  <c r="K41" i="2"/>
  <c r="K12" i="2"/>
  <c r="K17" i="2"/>
  <c r="K13" i="2"/>
  <c r="K14" i="2"/>
  <c r="K15" i="2"/>
  <c r="K16" i="2"/>
</calcChain>
</file>

<file path=xl/sharedStrings.xml><?xml version="1.0" encoding="utf-8"?>
<sst xmlns="http://schemas.openxmlformats.org/spreadsheetml/2006/main" count="150" uniqueCount="129">
  <si>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</si>
  <si>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</si>
  <si>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</si>
  <si>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</si>
  <si>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</si>
  <si>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</si>
  <si>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</si>
  <si>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</si>
  <si>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</si>
  <si>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</si>
  <si>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</si>
  <si>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</si>
  <si>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</si>
  <si>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</si>
  <si>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</si>
  <si>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</si>
  <si>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</si>
  <si>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</si>
  <si>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</si>
  <si>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</si>
  <si>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</si>
  <si>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</si>
  <si>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</si>
  <si>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</si>
  <si>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</si>
  <si>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</si>
  <si>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</si>
  <si>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</si>
  <si>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</si>
  <si>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</si>
  <si>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</si>
  <si>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</si>
  <si>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</si>
  <si>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</si>
  <si>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</si>
  <si>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</si>
  <si>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</si>
  <si>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</si>
  <si>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</si>
  <si>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</si>
  <si>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</si>
  <si>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</si>
  <si>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</si>
  <si>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</si>
  <si>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</si>
  <si>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</si>
  <si>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</si>
  <si>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</si>
  <si>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</si>
  <si>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</si>
  <si>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</si>
  <si>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</si>
  <si>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</si>
  <si>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</si>
  <si>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</si>
  <si>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</si>
  <si>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</si>
  <si>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</si>
  <si>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</si>
  <si>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</si>
  <si>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</si>
  <si>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</si>
  <si>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</si>
  <si>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</si>
  <si>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</si>
  <si>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</si>
  <si>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</si>
  <si>
    <t>Lasgun</t>
  </si>
  <si>
    <t>Chance of doing 5 Wounds</t>
  </si>
  <si>
    <t>Suggested SAP</t>
  </si>
  <si>
    <t>40k Stats SAP</t>
  </si>
  <si>
    <t>40k Stats SAT</t>
  </si>
  <si>
    <t>Chance of Wounding SAP</t>
  </si>
  <si>
    <t>Chance of Wounding SAT</t>
  </si>
  <si>
    <t>Combined Chances</t>
  </si>
  <si>
    <t>Avenger Catapult</t>
  </si>
  <si>
    <t>Tank</t>
  </si>
  <si>
    <t>better gun</t>
  </si>
  <si>
    <t>worse BS</t>
  </si>
  <si>
    <t>better save</t>
  </si>
  <si>
    <t>Better move</t>
  </si>
  <si>
    <t>double tap</t>
  </si>
  <si>
    <t>Marine</t>
  </si>
  <si>
    <t>WS</t>
  </si>
  <si>
    <t>Transport</t>
  </si>
  <si>
    <t>Taurox Missiles</t>
  </si>
  <si>
    <t>Gatling</t>
  </si>
  <si>
    <t>Taurox BC</t>
  </si>
  <si>
    <t>Carnifex Attacks</t>
  </si>
  <si>
    <t>Deathspitter</t>
  </si>
  <si>
    <t>Devourer</t>
  </si>
  <si>
    <t>Exocrine</t>
  </si>
  <si>
    <t>Heavy Venom Cannon</t>
  </si>
  <si>
    <t>Stranglethorn</t>
  </si>
  <si>
    <t>Assault Bolter</t>
  </si>
  <si>
    <t>Heavy Onslaught</t>
  </si>
  <si>
    <t>Laser Destroyer</t>
  </si>
  <si>
    <t>Fist</t>
  </si>
  <si>
    <t>Hammer</t>
  </si>
  <si>
    <t>Power Scourge</t>
  </si>
  <si>
    <t>Rokkit</t>
  </si>
  <si>
    <t>Shoota</t>
  </si>
  <si>
    <t>Baneblade Cannon</t>
  </si>
  <si>
    <t>Hellhammer</t>
  </si>
  <si>
    <t>Tremor Cannon</t>
  </si>
  <si>
    <t>Quake Cannon</t>
  </si>
  <si>
    <t>Magma</t>
  </si>
  <si>
    <t>Volcano</t>
  </si>
  <si>
    <t>Stormsword</t>
  </si>
  <si>
    <t>Vulcan</t>
  </si>
  <si>
    <t>Las-Impulsor</t>
  </si>
  <si>
    <t>Plasma Destructor</t>
  </si>
  <si>
    <t>Shieldbreaker Cannon</t>
  </si>
  <si>
    <t>Missile</t>
  </si>
  <si>
    <t>Gauntlet</t>
  </si>
  <si>
    <t>M</t>
  </si>
  <si>
    <t>Ironstorm</t>
  </si>
  <si>
    <t>Stormspear</t>
  </si>
  <si>
    <t>Twin Icarus</t>
  </si>
  <si>
    <t>Tesla cannon</t>
  </si>
  <si>
    <t>Gauss Cannon</t>
  </si>
  <si>
    <t>Better Movement</t>
  </si>
  <si>
    <t>Worse WS</t>
  </si>
  <si>
    <t>Worse A</t>
  </si>
  <si>
    <t>Better Sv</t>
  </si>
  <si>
    <t>No Lasgun</t>
  </si>
  <si>
    <t>Double Tap</t>
  </si>
  <si>
    <t>Is Heavy</t>
  </si>
  <si>
    <t>Hull 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</si>
</sst>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zoomScale="115" zoomScaleNormal="115"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V115"/>
  <sheetViews>
    <sheetView tabSelected="1" workbookViewId="0">
      <pane ySplit="1" topLeftCell="A2" activePane="bottomLeft" state="frozen"/>
      <selection pane="bottomLeft" activeCell="N35" sqref="N35"/>
    </sheetView>
  </sheetViews>
  <sheetFormatPr defaultRowHeight="15" x14ac:dyDescent="0.25"/>
  <cols>
    <col min="1" max="1" width="25.7109375" customWidth="1"/>
    <col min="10" max="10" width="11" bestFit="1" customWidth="1"/>
    <col min="17" max="17" width="11.5703125" customWidth="1"/>
  </cols>
  <sheetData>
    <row r="1" spans="1:18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  <c r="I1" s="1" t="s">
        <v>72</v>
      </c>
      <c r="J1" s="1" t="s">
        <v>73</v>
      </c>
      <c r="K1" s="1" t="s">
        <v>74</v>
      </c>
      <c r="L1" s="1" t="s">
        <v>8</v>
      </c>
      <c r="M1" s="1" t="s">
        <v>70</v>
      </c>
      <c r="N1" s="1" t="s">
        <v>68</v>
      </c>
      <c r="O1" s="1" t="s">
        <v>69</v>
      </c>
      <c r="P1" s="1" t="s">
        <v>71</v>
      </c>
    </row>
    <row r="2" spans="1:18" x14ac:dyDescent="0.25">
      <c r="A2" t="s">
        <v>37</v>
      </c>
      <c r="B2">
        <v>1</v>
      </c>
      <c r="C2">
        <v>24</v>
      </c>
      <c r="E2">
        <v>7</v>
      </c>
      <c r="F2">
        <v>10</v>
      </c>
      <c r="I2">
        <f t="shared" ref="I2" si="0">(2/3)*$B2*((13-E2)/12)</f>
        <v>0.33333333333333331</v>
      </c>
      <c r="J2">
        <f t="shared" ref="J2" si="1">(2/3)*$B2*((13-F2)/12)</f>
        <v>0.16666666666666666</v>
      </c>
      <c r="K2">
        <f>I2+J2</f>
        <v>0.5</v>
      </c>
      <c r="L2">
        <v>5</v>
      </c>
      <c r="M2">
        <f>L2*(1/2)</f>
        <v>2.5</v>
      </c>
      <c r="N2">
        <f>M2/5</f>
        <v>0.5</v>
      </c>
      <c r="O2">
        <f>13-(12*N2)</f>
        <v>7</v>
      </c>
      <c r="P2">
        <f>L2*(1/6)</f>
        <v>0.83333333333333326</v>
      </c>
      <c r="Q2">
        <f>P2/5</f>
        <v>0.16666666666666666</v>
      </c>
      <c r="R2">
        <f>13-(Q2*12)</f>
        <v>11</v>
      </c>
    </row>
    <row r="3" spans="1:18" x14ac:dyDescent="0.25">
      <c r="A3" t="s">
        <v>67</v>
      </c>
      <c r="B3">
        <v>1</v>
      </c>
      <c r="C3">
        <v>24</v>
      </c>
      <c r="E3">
        <v>9</v>
      </c>
      <c r="F3">
        <v>11</v>
      </c>
      <c r="I3">
        <f t="shared" ref="I3" si="2">(2/3)*$B3*((13-E3)/12)</f>
        <v>0.22222222222222221</v>
      </c>
      <c r="J3">
        <f t="shared" ref="J3" si="3">(2/3)*$B3*((13-F3)/12)</f>
        <v>0.1111111111111111</v>
      </c>
      <c r="K3">
        <f>I3+J3</f>
        <v>0.33333333333333331</v>
      </c>
      <c r="L3">
        <v>5</v>
      </c>
      <c r="M3">
        <f>(1/3)*5</f>
        <v>1.6666666666666665</v>
      </c>
      <c r="N3">
        <f>M3/5</f>
        <v>0.33333333333333331</v>
      </c>
      <c r="O3">
        <f>13-(12*N3)</f>
        <v>9</v>
      </c>
      <c r="P3">
        <f>L3*(1/6)</f>
        <v>0.83333333333333326</v>
      </c>
      <c r="Q3">
        <f>P3/5</f>
        <v>0.16666666666666666</v>
      </c>
      <c r="R3">
        <f>13-(Q3*12)</f>
        <v>11</v>
      </c>
    </row>
    <row r="4" spans="1:18" x14ac:dyDescent="0.25">
      <c r="A4" t="s">
        <v>75</v>
      </c>
      <c r="B4">
        <v>3</v>
      </c>
      <c r="C4">
        <v>18</v>
      </c>
      <c r="E4">
        <v>7</v>
      </c>
      <c r="F4">
        <v>10</v>
      </c>
      <c r="I4">
        <f t="shared" ref="I4" si="4">(2/3)*$B4*((13-E4)/12)</f>
        <v>1</v>
      </c>
      <c r="J4">
        <f t="shared" ref="J4" si="5">(2/3)*$B4*((13-F4)/12)</f>
        <v>0.5</v>
      </c>
      <c r="K4">
        <f>I4+J4</f>
        <v>1.5</v>
      </c>
      <c r="L4">
        <v>15</v>
      </c>
      <c r="M4">
        <f>(1/2)*15</f>
        <v>7.5</v>
      </c>
      <c r="N4">
        <f>M4/5</f>
        <v>1.5</v>
      </c>
      <c r="O4">
        <f>13-(12*N4)</f>
        <v>-5</v>
      </c>
      <c r="P4">
        <f>15*(1/6)</f>
        <v>2.5</v>
      </c>
      <c r="Q4">
        <f>P4/5</f>
        <v>0.5</v>
      </c>
      <c r="R4">
        <f>13-(Q4*12)</f>
        <v>7</v>
      </c>
    </row>
    <row r="6" spans="1:18" x14ac:dyDescent="0.25">
      <c r="A6" t="s">
        <v>12</v>
      </c>
      <c r="B6">
        <v>1</v>
      </c>
      <c r="C6">
        <v>12</v>
      </c>
      <c r="D6">
        <f>(24-C6)/12</f>
        <v>1</v>
      </c>
      <c r="E6">
        <v>9</v>
      </c>
      <c r="F6">
        <v>4</v>
      </c>
      <c r="G6">
        <f>SUM(D6:F6)/B6</f>
        <v>14</v>
      </c>
      <c r="I6">
        <f>(2/3)*$B6*((13-E6)/12)</f>
        <v>0.22222222222222221</v>
      </c>
      <c r="J6">
        <f>(2/3)*$B6*((13-F6)/12)</f>
        <v>0.5</v>
      </c>
      <c r="K6">
        <f>I6+J6</f>
        <v>0.72222222222222221</v>
      </c>
    </row>
    <row r="7" spans="1:18" x14ac:dyDescent="0.25">
      <c r="A7" t="s">
        <v>13</v>
      </c>
      <c r="B7">
        <v>1</v>
      </c>
      <c r="C7">
        <v>12</v>
      </c>
      <c r="D7">
        <f>(24-C7)/12</f>
        <v>1</v>
      </c>
      <c r="E7">
        <v>7</v>
      </c>
      <c r="F7">
        <v>10</v>
      </c>
      <c r="G7">
        <f>SUM(D7:F7)/B7</f>
        <v>18</v>
      </c>
      <c r="H7" t="s">
        <v>22</v>
      </c>
      <c r="I7">
        <f>$B7*((13-E7)/12)</f>
        <v>0.5</v>
      </c>
      <c r="J7">
        <f>$B7*((13-F7)/12)</f>
        <v>0.25</v>
      </c>
      <c r="K7">
        <f>I7+J7</f>
        <v>0.75</v>
      </c>
    </row>
    <row r="8" spans="1:18" x14ac:dyDescent="0.25">
      <c r="I8">
        <f t="shared" ref="I8:I17" si="6">(2/3)*$B8*((13-E8)/12)</f>
        <v>0</v>
      </c>
      <c r="J8">
        <f t="shared" ref="J8:J17" si="7">(2/3)*$B8*((13-F8)/12)</f>
        <v>0</v>
      </c>
      <c r="K8">
        <f t="shared" ref="K8:K17" si="8">I8+J8</f>
        <v>0</v>
      </c>
    </row>
    <row r="9" spans="1:18" x14ac:dyDescent="0.25">
      <c r="A9" t="s">
        <v>17</v>
      </c>
      <c r="B9">
        <v>3</v>
      </c>
      <c r="C9">
        <v>36</v>
      </c>
      <c r="D9">
        <f t="shared" ref="D9" si="9">(24-C9)/12</f>
        <v>-1</v>
      </c>
      <c r="E9">
        <v>5</v>
      </c>
      <c r="F9">
        <v>9</v>
      </c>
      <c r="G9">
        <f t="shared" ref="G9" si="10">SUM(D9:F9)/B9</f>
        <v>4.333333333333333</v>
      </c>
      <c r="I9">
        <f t="shared" si="6"/>
        <v>1.3333333333333333</v>
      </c>
      <c r="J9">
        <f t="shared" si="7"/>
        <v>0.66666666666666663</v>
      </c>
      <c r="K9">
        <f t="shared" si="8"/>
        <v>2</v>
      </c>
    </row>
    <row r="10" spans="1:18" x14ac:dyDescent="0.25">
      <c r="I10">
        <f t="shared" si="6"/>
        <v>0</v>
      </c>
      <c r="J10">
        <f t="shared" si="7"/>
        <v>0</v>
      </c>
      <c r="K10">
        <f t="shared" si="8"/>
        <v>0</v>
      </c>
    </row>
    <row r="11" spans="1:18" x14ac:dyDescent="0.25">
      <c r="A11" t="s">
        <v>19</v>
      </c>
      <c r="B11">
        <v>2</v>
      </c>
      <c r="C11">
        <v>24</v>
      </c>
      <c r="D11">
        <f>(24-C11)/12</f>
        <v>0</v>
      </c>
      <c r="E11">
        <v>5</v>
      </c>
      <c r="F11">
        <v>5</v>
      </c>
      <c r="G11">
        <v>4</v>
      </c>
      <c r="I11">
        <f t="shared" ref="I11" si="11">(2/3)*$B11*((13-E11)/12)</f>
        <v>0.88888888888888884</v>
      </c>
      <c r="J11">
        <f t="shared" ref="J11" si="12">(2/3)*$B11*((13-F11)/12)</f>
        <v>0.88888888888888884</v>
      </c>
      <c r="K11">
        <f t="shared" ref="K11" si="13">I11+J11</f>
        <v>1.7777777777777777</v>
      </c>
    </row>
    <row r="12" spans="1:18" x14ac:dyDescent="0.25">
      <c r="A12" t="s">
        <v>16</v>
      </c>
      <c r="B12">
        <v>2</v>
      </c>
      <c r="C12">
        <v>72</v>
      </c>
      <c r="D12">
        <f>(24-C12)/12</f>
        <v>-4</v>
      </c>
      <c r="E12">
        <v>6</v>
      </c>
      <c r="F12">
        <v>7</v>
      </c>
      <c r="G12">
        <f>SUM(D12:F12)/B12</f>
        <v>4.5</v>
      </c>
      <c r="I12">
        <f t="shared" si="6"/>
        <v>0.77777777777777779</v>
      </c>
      <c r="J12">
        <f t="shared" si="7"/>
        <v>0.66666666666666663</v>
      </c>
      <c r="K12">
        <f t="shared" si="8"/>
        <v>1.4444444444444444</v>
      </c>
      <c r="M12">
        <f>3.5*(5/6)*2</f>
        <v>5.8333333333333339</v>
      </c>
      <c r="N12">
        <f>5/6</f>
        <v>0.83333333333333337</v>
      </c>
      <c r="O12">
        <f>13-(N12*12)</f>
        <v>3</v>
      </c>
    </row>
    <row r="13" spans="1:18" x14ac:dyDescent="0.25">
      <c r="A13" t="s">
        <v>44</v>
      </c>
      <c r="B13">
        <v>2</v>
      </c>
      <c r="C13">
        <v>72</v>
      </c>
      <c r="D13">
        <f t="shared" ref="D13:D17" si="14">(24-C13)/12</f>
        <v>-4</v>
      </c>
      <c r="E13">
        <v>10</v>
      </c>
      <c r="F13">
        <v>3</v>
      </c>
      <c r="G13">
        <f t="shared" ref="G13:G17" si="15">SUM(D13:F13)/B13</f>
        <v>4.5</v>
      </c>
      <c r="I13">
        <f t="shared" si="6"/>
        <v>0.33333333333333331</v>
      </c>
      <c r="J13">
        <f t="shared" si="7"/>
        <v>1.1111111111111112</v>
      </c>
      <c r="K13">
        <f t="shared" si="8"/>
        <v>1.4444444444444444</v>
      </c>
    </row>
    <row r="14" spans="1:18" x14ac:dyDescent="0.25">
      <c r="A14" t="s">
        <v>45</v>
      </c>
      <c r="B14">
        <v>3</v>
      </c>
      <c r="C14">
        <v>24</v>
      </c>
      <c r="D14">
        <f t="shared" si="14"/>
        <v>0</v>
      </c>
      <c r="E14">
        <v>6</v>
      </c>
      <c r="F14">
        <v>10</v>
      </c>
      <c r="G14">
        <f t="shared" si="15"/>
        <v>5.333333333333333</v>
      </c>
      <c r="I14">
        <f t="shared" si="6"/>
        <v>1.1666666666666667</v>
      </c>
      <c r="J14">
        <f t="shared" si="7"/>
        <v>0.5</v>
      </c>
      <c r="K14">
        <f t="shared" si="8"/>
        <v>1.6666666666666667</v>
      </c>
    </row>
    <row r="15" spans="1:18" x14ac:dyDescent="0.25">
      <c r="A15" t="s">
        <v>47</v>
      </c>
      <c r="B15">
        <v>2</v>
      </c>
      <c r="C15">
        <v>36</v>
      </c>
      <c r="D15">
        <f t="shared" si="14"/>
        <v>-1</v>
      </c>
      <c r="E15">
        <v>4</v>
      </c>
      <c r="F15">
        <v>7</v>
      </c>
      <c r="G15">
        <f t="shared" si="15"/>
        <v>5</v>
      </c>
      <c r="I15">
        <f t="shared" si="6"/>
        <v>1</v>
      </c>
      <c r="J15">
        <f t="shared" si="7"/>
        <v>0.66666666666666663</v>
      </c>
      <c r="K15">
        <f t="shared" si="8"/>
        <v>1.6666666666666665</v>
      </c>
    </row>
    <row r="16" spans="1:18" x14ac:dyDescent="0.25">
      <c r="A16" t="s">
        <v>48</v>
      </c>
      <c r="B16">
        <v>2</v>
      </c>
      <c r="C16">
        <v>48</v>
      </c>
      <c r="D16">
        <f t="shared" si="14"/>
        <v>-2</v>
      </c>
      <c r="E16">
        <v>6</v>
      </c>
      <c r="F16">
        <v>6</v>
      </c>
      <c r="G16">
        <f t="shared" si="15"/>
        <v>5</v>
      </c>
      <c r="I16">
        <f t="shared" si="6"/>
        <v>0.77777777777777779</v>
      </c>
      <c r="J16">
        <f t="shared" si="7"/>
        <v>0.77777777777777779</v>
      </c>
      <c r="K16">
        <f t="shared" si="8"/>
        <v>1.5555555555555556</v>
      </c>
      <c r="P16">
        <f>8*(1/3)*2</f>
        <v>5.333333333333333</v>
      </c>
    </row>
    <row r="17" spans="1:21" x14ac:dyDescent="0.25">
      <c r="A17" t="s">
        <v>49</v>
      </c>
      <c r="B17">
        <v>2</v>
      </c>
      <c r="C17">
        <v>36</v>
      </c>
      <c r="D17">
        <f t="shared" si="14"/>
        <v>-1</v>
      </c>
      <c r="E17">
        <v>5</v>
      </c>
      <c r="F17">
        <v>6</v>
      </c>
      <c r="G17">
        <f t="shared" si="15"/>
        <v>5</v>
      </c>
      <c r="I17">
        <f t="shared" si="6"/>
        <v>0.88888888888888884</v>
      </c>
      <c r="J17">
        <f t="shared" si="7"/>
        <v>0.77777777777777779</v>
      </c>
      <c r="K17">
        <f t="shared" si="8"/>
        <v>1.6666666666666665</v>
      </c>
    </row>
    <row r="18" spans="1:21" x14ac:dyDescent="0.25">
      <c r="A18" t="s">
        <v>56</v>
      </c>
      <c r="B18">
        <v>3</v>
      </c>
      <c r="C18">
        <v>48</v>
      </c>
      <c r="D18">
        <f t="shared" ref="D18:D23" si="16">(24-C18)/12</f>
        <v>-2</v>
      </c>
      <c r="E18">
        <v>6</v>
      </c>
      <c r="F18">
        <v>11</v>
      </c>
      <c r="G18">
        <f>SUM(D18:F18)/B18</f>
        <v>5</v>
      </c>
      <c r="H18" t="s">
        <v>57</v>
      </c>
      <c r="I18">
        <f t="shared" ref="I18:J20" si="17">(2/3)*$B18*((13-E18)/12)</f>
        <v>1.1666666666666667</v>
      </c>
      <c r="J18">
        <f t="shared" si="17"/>
        <v>0.33333333333333331</v>
      </c>
      <c r="K18">
        <f t="shared" ref="K18:K20" si="18">I18+J18</f>
        <v>1.5</v>
      </c>
      <c r="M18" t="s">
        <v>76</v>
      </c>
      <c r="N18" t="s">
        <v>77</v>
      </c>
      <c r="O18" t="s">
        <v>78</v>
      </c>
      <c r="P18" t="s">
        <v>79</v>
      </c>
      <c r="Q18" t="s">
        <v>80</v>
      </c>
      <c r="R18" t="s">
        <v>81</v>
      </c>
      <c r="S18" t="s">
        <v>83</v>
      </c>
      <c r="T18" t="s">
        <v>84</v>
      </c>
      <c r="U18" t="s">
        <v>82</v>
      </c>
    </row>
    <row r="19" spans="1:21" x14ac:dyDescent="0.25">
      <c r="A19" t="s">
        <v>58</v>
      </c>
      <c r="B19">
        <v>2</v>
      </c>
      <c r="C19">
        <v>72</v>
      </c>
      <c r="D19">
        <f t="shared" si="16"/>
        <v>-4</v>
      </c>
      <c r="E19">
        <v>7</v>
      </c>
      <c r="F19">
        <v>7</v>
      </c>
      <c r="G19">
        <f>SUM(D19:F19)/B19</f>
        <v>5</v>
      </c>
      <c r="H19" t="s">
        <v>57</v>
      </c>
      <c r="I19">
        <f t="shared" si="17"/>
        <v>0.66666666666666663</v>
      </c>
      <c r="J19">
        <f t="shared" si="17"/>
        <v>0.66666666666666663</v>
      </c>
      <c r="K19">
        <f t="shared" si="18"/>
        <v>1.3333333333333333</v>
      </c>
      <c r="L19">
        <f>SUM(M19:U19)</f>
        <v>12</v>
      </c>
      <c r="M19">
        <v>1</v>
      </c>
      <c r="N19">
        <v>4</v>
      </c>
      <c r="O19">
        <v>-2</v>
      </c>
      <c r="P19">
        <v>2</v>
      </c>
      <c r="Q19">
        <v>1</v>
      </c>
      <c r="R19">
        <v>2</v>
      </c>
      <c r="S19">
        <v>-1</v>
      </c>
      <c r="U19">
        <v>5</v>
      </c>
    </row>
    <row r="20" spans="1:21" x14ac:dyDescent="0.25">
      <c r="A20" t="s">
        <v>59</v>
      </c>
      <c r="B20">
        <v>2</v>
      </c>
      <c r="C20">
        <v>72</v>
      </c>
      <c r="D20">
        <f t="shared" si="16"/>
        <v>-4</v>
      </c>
      <c r="E20">
        <v>8</v>
      </c>
      <c r="F20">
        <v>6</v>
      </c>
      <c r="G20">
        <f>SUM(D20:F20)/B20</f>
        <v>5</v>
      </c>
      <c r="H20" t="s">
        <v>57</v>
      </c>
      <c r="I20">
        <f t="shared" si="17"/>
        <v>0.55555555555555558</v>
      </c>
      <c r="J20">
        <f t="shared" si="17"/>
        <v>0.77777777777777779</v>
      </c>
      <c r="K20">
        <f t="shared" si="18"/>
        <v>1.3333333333333335</v>
      </c>
      <c r="L20">
        <f>SUM(M20:U20)</f>
        <v>8</v>
      </c>
      <c r="M20">
        <v>1</v>
      </c>
      <c r="N20">
        <v>4</v>
      </c>
      <c r="O20">
        <v>-2</v>
      </c>
      <c r="Q20">
        <v>1</v>
      </c>
      <c r="S20">
        <v>-1</v>
      </c>
      <c r="U20">
        <v>5</v>
      </c>
    </row>
    <row r="21" spans="1:21" x14ac:dyDescent="0.25">
      <c r="A21" t="s">
        <v>91</v>
      </c>
      <c r="B21">
        <v>2</v>
      </c>
      <c r="C21">
        <v>36</v>
      </c>
      <c r="D21">
        <f t="shared" si="16"/>
        <v>-1</v>
      </c>
    </row>
    <row r="22" spans="1:21" x14ac:dyDescent="0.25">
      <c r="A22" t="s">
        <v>92</v>
      </c>
      <c r="B22">
        <v>3</v>
      </c>
      <c r="C22">
        <v>36</v>
      </c>
      <c r="D22">
        <f t="shared" si="16"/>
        <v>-1</v>
      </c>
      <c r="E22">
        <v>10</v>
      </c>
      <c r="F22">
        <v>5</v>
      </c>
      <c r="I22">
        <f t="shared" ref="I22" si="19">(2/3)*$B22*((13-E22)/12)</f>
        <v>0.5</v>
      </c>
      <c r="J22">
        <f t="shared" ref="J22" si="20">(2/3)*$B22*((13-F22)/12)</f>
        <v>1.3333333333333333</v>
      </c>
      <c r="K22">
        <f t="shared" ref="K22" si="21">I22+J22</f>
        <v>1.8333333333333333</v>
      </c>
    </row>
    <row r="23" spans="1:21" x14ac:dyDescent="0.25">
      <c r="A23" t="s">
        <v>93</v>
      </c>
      <c r="B23">
        <v>3</v>
      </c>
      <c r="C23">
        <v>36</v>
      </c>
      <c r="D23">
        <f t="shared" si="16"/>
        <v>-1</v>
      </c>
      <c r="E23">
        <v>7</v>
      </c>
      <c r="F23">
        <v>8</v>
      </c>
      <c r="I23">
        <f t="shared" ref="I23" si="22">(2/3)*$B23*((13-E23)/12)</f>
        <v>1</v>
      </c>
      <c r="J23">
        <f t="shared" ref="J23" si="23">(2/3)*$B23*((13-F23)/12)</f>
        <v>0.83333333333333337</v>
      </c>
      <c r="K23">
        <f t="shared" ref="K23" si="24">I23+J23</f>
        <v>1.8333333333333335</v>
      </c>
    </row>
    <row r="24" spans="1:21" x14ac:dyDescent="0.25">
      <c r="L24">
        <f>SUM(M24:U24)</f>
        <v>7</v>
      </c>
      <c r="M24">
        <v>1</v>
      </c>
      <c r="N24">
        <v>2</v>
      </c>
      <c r="O24">
        <v>-2</v>
      </c>
      <c r="P24">
        <v>-1</v>
      </c>
      <c r="Q24">
        <v>2</v>
      </c>
      <c r="S24">
        <v>-1</v>
      </c>
      <c r="T24">
        <v>1</v>
      </c>
      <c r="U24">
        <v>5</v>
      </c>
    </row>
    <row r="25" spans="1:21" x14ac:dyDescent="0.25">
      <c r="A25" t="s">
        <v>23</v>
      </c>
      <c r="B25">
        <v>1</v>
      </c>
      <c r="C25">
        <v>36</v>
      </c>
      <c r="D25">
        <f>(24-C25)/12</f>
        <v>-1</v>
      </c>
      <c r="E25">
        <v>8</v>
      </c>
      <c r="F25">
        <v>10</v>
      </c>
      <c r="G25">
        <f>SUM(D25:F25)/B25</f>
        <v>17</v>
      </c>
      <c r="I25">
        <f t="shared" ref="I25:I36" si="25">(2/3)*$B25*((13-E25)/12)</f>
        <v>0.27777777777777779</v>
      </c>
      <c r="J25">
        <f t="shared" ref="J25:J36" si="26">(2/3)*$B25*((13-F25)/12)</f>
        <v>0.16666666666666666</v>
      </c>
      <c r="K25">
        <f t="shared" ref="K25:K36" si="27">I25+J25</f>
        <v>0.44444444444444442</v>
      </c>
      <c r="L25">
        <f>SUM(M25:U25)</f>
        <v>8</v>
      </c>
      <c r="M25">
        <v>1</v>
      </c>
      <c r="N25">
        <v>2</v>
      </c>
      <c r="Q25">
        <v>1</v>
      </c>
      <c r="S25">
        <v>-1</v>
      </c>
      <c r="U25">
        <v>5</v>
      </c>
    </row>
    <row r="26" spans="1:21" x14ac:dyDescent="0.25">
      <c r="A26" t="s">
        <v>27</v>
      </c>
      <c r="B26">
        <v>1</v>
      </c>
      <c r="C26">
        <v>24</v>
      </c>
      <c r="D26">
        <f>(24-C26)/12</f>
        <v>0</v>
      </c>
      <c r="E26">
        <v>7</v>
      </c>
      <c r="F26">
        <v>10</v>
      </c>
      <c r="G26">
        <f>SUM(D26:F26)/B26</f>
        <v>17</v>
      </c>
      <c r="H26" t="s">
        <v>28</v>
      </c>
      <c r="I26">
        <f t="shared" si="25"/>
        <v>0.33333333333333331</v>
      </c>
      <c r="J26">
        <f t="shared" si="26"/>
        <v>0.16666666666666666</v>
      </c>
      <c r="K26">
        <f t="shared" si="27"/>
        <v>0.5</v>
      </c>
      <c r="L26">
        <f>SUM(M26:U26)</f>
        <v>6</v>
      </c>
      <c r="M26">
        <v>1</v>
      </c>
      <c r="N26">
        <v>1</v>
      </c>
      <c r="O26">
        <v>-2</v>
      </c>
      <c r="Q26">
        <v>1</v>
      </c>
      <c r="S26">
        <v>-1</v>
      </c>
      <c r="T26">
        <v>1</v>
      </c>
      <c r="U26">
        <v>5</v>
      </c>
    </row>
    <row r="27" spans="1:21" x14ac:dyDescent="0.25">
      <c r="I27">
        <f t="shared" si="25"/>
        <v>0</v>
      </c>
      <c r="J27">
        <f t="shared" si="26"/>
        <v>0</v>
      </c>
      <c r="K27">
        <f t="shared" si="27"/>
        <v>0</v>
      </c>
      <c r="M27">
        <v>1</v>
      </c>
      <c r="N27">
        <v>1</v>
      </c>
      <c r="P27">
        <v>2</v>
      </c>
      <c r="Q27">
        <v>1</v>
      </c>
    </row>
    <row r="28" spans="1:21" x14ac:dyDescent="0.25">
      <c r="A28" t="s">
        <v>30</v>
      </c>
      <c r="B28">
        <v>3</v>
      </c>
      <c r="C28">
        <v>24</v>
      </c>
      <c r="D28">
        <f t="shared" ref="D28:D36" si="28">(24-C28)/12</f>
        <v>0</v>
      </c>
      <c r="E28">
        <v>7</v>
      </c>
      <c r="F28">
        <v>11</v>
      </c>
      <c r="G28">
        <f t="shared" ref="G28:G36" si="29">SUM(D28:F28)/B28</f>
        <v>6</v>
      </c>
      <c r="I28">
        <f t="shared" si="25"/>
        <v>1</v>
      </c>
      <c r="J28">
        <f t="shared" si="26"/>
        <v>0.33333333333333331</v>
      </c>
      <c r="K28">
        <f t="shared" si="27"/>
        <v>1.3333333333333333</v>
      </c>
      <c r="M28">
        <v>1</v>
      </c>
      <c r="N28">
        <v>1</v>
      </c>
      <c r="O28">
        <v>-2</v>
      </c>
      <c r="P28">
        <v>2</v>
      </c>
      <c r="Q28">
        <v>1</v>
      </c>
    </row>
    <row r="29" spans="1:21" x14ac:dyDescent="0.25">
      <c r="A29" t="s">
        <v>31</v>
      </c>
      <c r="B29">
        <v>2</v>
      </c>
      <c r="C29">
        <v>12</v>
      </c>
      <c r="D29">
        <f t="shared" si="28"/>
        <v>1</v>
      </c>
      <c r="E29">
        <v>5</v>
      </c>
      <c r="F29">
        <v>8</v>
      </c>
      <c r="G29">
        <f t="shared" si="29"/>
        <v>7</v>
      </c>
      <c r="I29">
        <f t="shared" si="25"/>
        <v>0.88888888888888884</v>
      </c>
      <c r="J29">
        <f t="shared" si="26"/>
        <v>0.55555555555555558</v>
      </c>
      <c r="K29">
        <f t="shared" si="27"/>
        <v>1.4444444444444444</v>
      </c>
      <c r="O29">
        <v>1</v>
      </c>
      <c r="P29">
        <v>1</v>
      </c>
      <c r="U29">
        <v>5</v>
      </c>
    </row>
    <row r="30" spans="1:21" x14ac:dyDescent="0.25">
      <c r="A30" t="s">
        <v>32</v>
      </c>
      <c r="B30">
        <v>2</v>
      </c>
      <c r="C30">
        <v>24</v>
      </c>
      <c r="D30">
        <f t="shared" si="28"/>
        <v>0</v>
      </c>
      <c r="E30">
        <v>8</v>
      </c>
      <c r="F30">
        <v>6</v>
      </c>
      <c r="G30">
        <f t="shared" si="29"/>
        <v>7</v>
      </c>
      <c r="I30">
        <f t="shared" si="25"/>
        <v>0.55555555555555558</v>
      </c>
      <c r="J30">
        <f t="shared" si="26"/>
        <v>0.77777777777777779</v>
      </c>
      <c r="K30">
        <f t="shared" si="27"/>
        <v>1.3333333333333335</v>
      </c>
    </row>
    <row r="31" spans="1:21" x14ac:dyDescent="0.25">
      <c r="A31" t="s">
        <v>33</v>
      </c>
      <c r="B31">
        <v>1</v>
      </c>
      <c r="C31">
        <v>12</v>
      </c>
      <c r="D31">
        <f t="shared" si="28"/>
        <v>1</v>
      </c>
      <c r="E31">
        <v>5</v>
      </c>
      <c r="F31">
        <v>8</v>
      </c>
      <c r="G31">
        <f t="shared" si="29"/>
        <v>14</v>
      </c>
      <c r="I31">
        <f t="shared" si="25"/>
        <v>0.44444444444444442</v>
      </c>
      <c r="J31">
        <f t="shared" si="26"/>
        <v>0.27777777777777779</v>
      </c>
      <c r="K31">
        <f t="shared" si="27"/>
        <v>0.72222222222222221</v>
      </c>
    </row>
    <row r="32" spans="1:21" x14ac:dyDescent="0.25">
      <c r="A32" t="s">
        <v>34</v>
      </c>
      <c r="B32">
        <v>1</v>
      </c>
      <c r="C32">
        <v>24</v>
      </c>
      <c r="D32">
        <f t="shared" si="28"/>
        <v>0</v>
      </c>
      <c r="E32">
        <v>5</v>
      </c>
      <c r="F32">
        <v>9</v>
      </c>
      <c r="G32">
        <f t="shared" si="29"/>
        <v>14</v>
      </c>
      <c r="I32">
        <f t="shared" si="25"/>
        <v>0.44444444444444442</v>
      </c>
      <c r="J32">
        <f t="shared" si="26"/>
        <v>0.22222222222222221</v>
      </c>
      <c r="K32">
        <f t="shared" si="27"/>
        <v>0.66666666666666663</v>
      </c>
    </row>
    <row r="33" spans="1:20" x14ac:dyDescent="0.25">
      <c r="A33" t="s">
        <v>35</v>
      </c>
      <c r="B33">
        <v>1</v>
      </c>
      <c r="C33">
        <v>24</v>
      </c>
      <c r="D33">
        <f t="shared" si="28"/>
        <v>0</v>
      </c>
      <c r="E33">
        <v>7</v>
      </c>
      <c r="F33">
        <v>7</v>
      </c>
      <c r="G33">
        <f t="shared" si="29"/>
        <v>14</v>
      </c>
      <c r="I33">
        <f t="shared" si="25"/>
        <v>0.33333333333333331</v>
      </c>
      <c r="J33">
        <f t="shared" si="26"/>
        <v>0.33333333333333331</v>
      </c>
      <c r="K33">
        <f t="shared" si="27"/>
        <v>0.66666666666666663</v>
      </c>
    </row>
    <row r="34" spans="1:20" x14ac:dyDescent="0.25">
      <c r="A34" t="s">
        <v>36</v>
      </c>
      <c r="B34">
        <v>2</v>
      </c>
      <c r="C34">
        <v>36</v>
      </c>
      <c r="D34">
        <f t="shared" si="28"/>
        <v>-1</v>
      </c>
      <c r="E34">
        <v>7</v>
      </c>
      <c r="F34">
        <v>10</v>
      </c>
      <c r="G34">
        <f t="shared" si="29"/>
        <v>8</v>
      </c>
      <c r="I34">
        <f t="shared" si="25"/>
        <v>0.66666666666666663</v>
      </c>
      <c r="J34">
        <f t="shared" si="26"/>
        <v>0.33333333333333331</v>
      </c>
      <c r="K34">
        <f t="shared" si="27"/>
        <v>1</v>
      </c>
    </row>
    <row r="35" spans="1:20" x14ac:dyDescent="0.25">
      <c r="A35" t="s">
        <v>29</v>
      </c>
      <c r="B35">
        <v>2</v>
      </c>
      <c r="C35">
        <v>72</v>
      </c>
      <c r="D35">
        <f t="shared" si="28"/>
        <v>-4</v>
      </c>
      <c r="E35">
        <v>11</v>
      </c>
      <c r="F35">
        <v>6</v>
      </c>
      <c r="G35">
        <f t="shared" si="29"/>
        <v>6.5</v>
      </c>
      <c r="I35">
        <f t="shared" si="25"/>
        <v>0.22222222222222221</v>
      </c>
      <c r="J35">
        <f t="shared" si="26"/>
        <v>0.77777777777777779</v>
      </c>
      <c r="K35">
        <f t="shared" si="27"/>
        <v>1</v>
      </c>
    </row>
    <row r="36" spans="1:20" x14ac:dyDescent="0.25">
      <c r="A36" t="s">
        <v>37</v>
      </c>
      <c r="B36">
        <v>1</v>
      </c>
      <c r="C36">
        <v>24</v>
      </c>
      <c r="D36">
        <f t="shared" si="28"/>
        <v>0</v>
      </c>
      <c r="E36">
        <v>7</v>
      </c>
      <c r="F36">
        <v>10</v>
      </c>
      <c r="G36">
        <f t="shared" si="29"/>
        <v>17</v>
      </c>
      <c r="I36">
        <f t="shared" si="25"/>
        <v>0.33333333333333331</v>
      </c>
      <c r="J36">
        <f t="shared" si="26"/>
        <v>0.16666666666666666</v>
      </c>
      <c r="K36">
        <f t="shared" si="27"/>
        <v>0.5</v>
      </c>
    </row>
    <row r="38" spans="1:20" x14ac:dyDescent="0.25">
      <c r="A38" t="s">
        <v>38</v>
      </c>
      <c r="B38">
        <v>1</v>
      </c>
      <c r="C38">
        <v>36</v>
      </c>
      <c r="D38">
        <f t="shared" ref="D38:D43" si="30">(24-C38)/12</f>
        <v>-1</v>
      </c>
      <c r="E38">
        <v>5</v>
      </c>
      <c r="F38">
        <v>10</v>
      </c>
      <c r="G38">
        <f t="shared" ref="G38:G53" si="31">SUM(D38:F38)/B38</f>
        <v>14</v>
      </c>
      <c r="I38">
        <f t="shared" ref="I38:I53" si="32">(2/3)*$B38*((13-E38)/12)</f>
        <v>0.44444444444444442</v>
      </c>
      <c r="J38">
        <f t="shared" ref="J38:J53" si="33">(2/3)*$B38*((13-F38)/12)</f>
        <v>0.16666666666666666</v>
      </c>
      <c r="K38">
        <f t="shared" ref="K38:K53" si="34">I38+J38</f>
        <v>0.61111111111111105</v>
      </c>
    </row>
    <row r="39" spans="1:20" x14ac:dyDescent="0.25">
      <c r="A39" t="s">
        <v>39</v>
      </c>
      <c r="B39">
        <v>1</v>
      </c>
      <c r="C39">
        <v>24</v>
      </c>
      <c r="D39">
        <f t="shared" si="30"/>
        <v>0</v>
      </c>
      <c r="E39">
        <v>5</v>
      </c>
      <c r="F39">
        <v>8</v>
      </c>
      <c r="G39">
        <f t="shared" si="31"/>
        <v>13</v>
      </c>
      <c r="I39">
        <f t="shared" si="32"/>
        <v>0.44444444444444442</v>
      </c>
      <c r="J39">
        <f t="shared" si="33"/>
        <v>0.27777777777777779</v>
      </c>
      <c r="K39">
        <f t="shared" si="34"/>
        <v>0.72222222222222221</v>
      </c>
    </row>
    <row r="40" spans="1:20" x14ac:dyDescent="0.25">
      <c r="A40" t="s">
        <v>40</v>
      </c>
      <c r="B40">
        <v>1</v>
      </c>
      <c r="C40">
        <v>36</v>
      </c>
      <c r="D40">
        <f t="shared" si="30"/>
        <v>-1</v>
      </c>
      <c r="E40">
        <v>7</v>
      </c>
      <c r="F40">
        <v>7</v>
      </c>
      <c r="G40">
        <f t="shared" si="31"/>
        <v>13</v>
      </c>
      <c r="I40">
        <f t="shared" si="32"/>
        <v>0.33333333333333331</v>
      </c>
      <c r="J40">
        <f t="shared" si="33"/>
        <v>0.33333333333333331</v>
      </c>
      <c r="K40">
        <f t="shared" si="34"/>
        <v>0.66666666666666663</v>
      </c>
    </row>
    <row r="41" spans="1:20" x14ac:dyDescent="0.25">
      <c r="A41" t="s">
        <v>41</v>
      </c>
      <c r="B41">
        <v>1</v>
      </c>
      <c r="C41">
        <v>36</v>
      </c>
      <c r="D41">
        <f t="shared" si="30"/>
        <v>-1</v>
      </c>
      <c r="E41">
        <v>10</v>
      </c>
      <c r="F41">
        <v>4</v>
      </c>
      <c r="G41">
        <f t="shared" si="31"/>
        <v>13</v>
      </c>
      <c r="I41">
        <f t="shared" si="32"/>
        <v>0.16666666666666666</v>
      </c>
      <c r="J41">
        <f t="shared" si="33"/>
        <v>0.5</v>
      </c>
      <c r="K41">
        <f t="shared" si="34"/>
        <v>0.66666666666666663</v>
      </c>
      <c r="T41" s="2"/>
    </row>
    <row r="42" spans="1:20" x14ac:dyDescent="0.25">
      <c r="A42" t="s">
        <v>42</v>
      </c>
      <c r="B42">
        <v>1</v>
      </c>
      <c r="C42">
        <v>48</v>
      </c>
      <c r="D42">
        <f t="shared" si="30"/>
        <v>-2</v>
      </c>
      <c r="E42">
        <v>7</v>
      </c>
      <c r="F42">
        <v>8</v>
      </c>
      <c r="G42">
        <f t="shared" si="31"/>
        <v>13</v>
      </c>
      <c r="I42">
        <f t="shared" si="32"/>
        <v>0.33333333333333331</v>
      </c>
      <c r="J42">
        <f t="shared" si="33"/>
        <v>0.27777777777777779</v>
      </c>
      <c r="K42">
        <f t="shared" si="34"/>
        <v>0.61111111111111116</v>
      </c>
    </row>
    <row r="43" spans="1:20" x14ac:dyDescent="0.25">
      <c r="A43" t="s">
        <v>43</v>
      </c>
      <c r="B43">
        <v>2</v>
      </c>
      <c r="C43">
        <v>12</v>
      </c>
      <c r="D43">
        <f t="shared" si="30"/>
        <v>1</v>
      </c>
      <c r="E43">
        <v>7</v>
      </c>
      <c r="F43">
        <v>10</v>
      </c>
      <c r="G43">
        <f t="shared" si="31"/>
        <v>9</v>
      </c>
      <c r="I43">
        <f t="shared" si="32"/>
        <v>0.66666666666666663</v>
      </c>
      <c r="J43">
        <f t="shared" si="33"/>
        <v>0.33333333333333331</v>
      </c>
      <c r="K43">
        <f t="shared" si="34"/>
        <v>1</v>
      </c>
    </row>
    <row r="44" spans="1:20" x14ac:dyDescent="0.25">
      <c r="G44" t="e">
        <f t="shared" si="31"/>
        <v>#DIV/0!</v>
      </c>
      <c r="I44">
        <f t="shared" si="32"/>
        <v>0</v>
      </c>
      <c r="J44">
        <f t="shared" si="33"/>
        <v>0</v>
      </c>
      <c r="K44">
        <f t="shared" si="34"/>
        <v>0</v>
      </c>
    </row>
    <row r="45" spans="1:20" x14ac:dyDescent="0.25">
      <c r="A45" t="s">
        <v>46</v>
      </c>
      <c r="B45">
        <v>1</v>
      </c>
      <c r="C45">
        <v>36</v>
      </c>
      <c r="D45">
        <f t="shared" ref="D45:D53" si="35">(24-C45)/12</f>
        <v>-1</v>
      </c>
      <c r="E45">
        <v>5</v>
      </c>
      <c r="F45">
        <v>9</v>
      </c>
      <c r="G45">
        <f t="shared" si="31"/>
        <v>13</v>
      </c>
      <c r="I45">
        <f t="shared" si="32"/>
        <v>0.44444444444444442</v>
      </c>
      <c r="J45">
        <f t="shared" si="33"/>
        <v>0.22222222222222221</v>
      </c>
      <c r="K45">
        <f t="shared" si="34"/>
        <v>0.66666666666666663</v>
      </c>
      <c r="M45">
        <f>13-((3/5)*(2/3))*12</f>
        <v>8.1999999999999993</v>
      </c>
      <c r="N45">
        <f>13-((3/5)*(1/3))*12</f>
        <v>10.6</v>
      </c>
    </row>
    <row r="46" spans="1:20" x14ac:dyDescent="0.25">
      <c r="A46" t="s">
        <v>21</v>
      </c>
      <c r="B46">
        <v>1</v>
      </c>
      <c r="C46">
        <v>36</v>
      </c>
      <c r="D46">
        <f t="shared" si="35"/>
        <v>-1</v>
      </c>
      <c r="E46">
        <v>6</v>
      </c>
      <c r="F46">
        <v>8</v>
      </c>
      <c r="G46">
        <f t="shared" si="31"/>
        <v>13</v>
      </c>
      <c r="I46">
        <f t="shared" si="32"/>
        <v>0.3888888888888889</v>
      </c>
      <c r="J46">
        <f t="shared" si="33"/>
        <v>0.27777777777777779</v>
      </c>
      <c r="K46">
        <f t="shared" si="34"/>
        <v>0.66666666666666674</v>
      </c>
    </row>
    <row r="47" spans="1:20" x14ac:dyDescent="0.25">
      <c r="A47" t="s">
        <v>20</v>
      </c>
      <c r="B47">
        <v>1</v>
      </c>
      <c r="C47">
        <v>24</v>
      </c>
      <c r="D47">
        <f t="shared" si="35"/>
        <v>0</v>
      </c>
      <c r="E47">
        <v>5</v>
      </c>
      <c r="F47">
        <v>8</v>
      </c>
      <c r="G47">
        <f t="shared" si="31"/>
        <v>13</v>
      </c>
      <c r="I47">
        <f t="shared" si="32"/>
        <v>0.44444444444444442</v>
      </c>
      <c r="J47">
        <f t="shared" si="33"/>
        <v>0.27777777777777779</v>
      </c>
      <c r="K47">
        <f t="shared" si="34"/>
        <v>0.72222222222222221</v>
      </c>
    </row>
    <row r="48" spans="1:20" x14ac:dyDescent="0.25">
      <c r="A48" t="s">
        <v>15</v>
      </c>
      <c r="B48">
        <v>1</v>
      </c>
      <c r="C48">
        <v>48</v>
      </c>
      <c r="D48">
        <f t="shared" si="35"/>
        <v>-2</v>
      </c>
      <c r="E48">
        <v>7</v>
      </c>
      <c r="F48">
        <v>8</v>
      </c>
      <c r="G48">
        <f t="shared" si="31"/>
        <v>13</v>
      </c>
      <c r="I48">
        <f t="shared" si="32"/>
        <v>0.33333333333333331</v>
      </c>
      <c r="J48">
        <f t="shared" si="33"/>
        <v>0.27777777777777779</v>
      </c>
      <c r="K48">
        <f t="shared" si="34"/>
        <v>0.61111111111111116</v>
      </c>
    </row>
    <row r="49" spans="1:15" x14ac:dyDescent="0.25">
      <c r="A49" t="s">
        <v>4</v>
      </c>
      <c r="B49">
        <v>1</v>
      </c>
      <c r="C49">
        <v>48</v>
      </c>
      <c r="D49">
        <f t="shared" si="35"/>
        <v>-2</v>
      </c>
      <c r="E49">
        <v>8</v>
      </c>
      <c r="F49">
        <v>7</v>
      </c>
      <c r="G49">
        <f t="shared" si="31"/>
        <v>13</v>
      </c>
      <c r="I49">
        <f t="shared" si="32"/>
        <v>0.27777777777777779</v>
      </c>
      <c r="J49">
        <f t="shared" si="33"/>
        <v>0.33333333333333331</v>
      </c>
      <c r="K49">
        <f t="shared" si="34"/>
        <v>0.61111111111111116</v>
      </c>
    </row>
    <row r="50" spans="1:15" x14ac:dyDescent="0.25">
      <c r="A50" t="s">
        <v>25</v>
      </c>
      <c r="B50">
        <v>1</v>
      </c>
      <c r="C50">
        <v>24</v>
      </c>
      <c r="D50">
        <f t="shared" si="35"/>
        <v>0</v>
      </c>
      <c r="E50">
        <v>9</v>
      </c>
      <c r="F50">
        <v>4</v>
      </c>
      <c r="G50">
        <f t="shared" si="31"/>
        <v>13</v>
      </c>
      <c r="I50">
        <f t="shared" si="32"/>
        <v>0.22222222222222221</v>
      </c>
      <c r="J50">
        <f t="shared" si="33"/>
        <v>0.5</v>
      </c>
      <c r="K50">
        <f t="shared" si="34"/>
        <v>0.72222222222222221</v>
      </c>
    </row>
    <row r="51" spans="1:15" x14ac:dyDescent="0.25">
      <c r="A51" t="s">
        <v>26</v>
      </c>
      <c r="B51">
        <v>1</v>
      </c>
      <c r="C51">
        <v>36</v>
      </c>
      <c r="D51">
        <f t="shared" si="35"/>
        <v>-1</v>
      </c>
      <c r="E51">
        <v>7</v>
      </c>
      <c r="F51">
        <v>7</v>
      </c>
      <c r="G51">
        <f t="shared" si="31"/>
        <v>13</v>
      </c>
      <c r="I51">
        <f t="shared" si="32"/>
        <v>0.33333333333333331</v>
      </c>
      <c r="J51">
        <f t="shared" si="33"/>
        <v>0.33333333333333331</v>
      </c>
      <c r="K51">
        <f t="shared" si="34"/>
        <v>0.66666666666666663</v>
      </c>
    </row>
    <row r="52" spans="1:15" x14ac:dyDescent="0.25">
      <c r="A52" t="s">
        <v>24</v>
      </c>
      <c r="B52">
        <v>1</v>
      </c>
      <c r="C52">
        <v>48</v>
      </c>
      <c r="D52">
        <f t="shared" si="35"/>
        <v>-2</v>
      </c>
      <c r="E52">
        <v>10</v>
      </c>
      <c r="F52">
        <v>5</v>
      </c>
      <c r="G52">
        <f t="shared" si="31"/>
        <v>13</v>
      </c>
      <c r="I52">
        <f t="shared" si="32"/>
        <v>0.16666666666666666</v>
      </c>
      <c r="J52">
        <f t="shared" si="33"/>
        <v>0.44444444444444442</v>
      </c>
      <c r="K52">
        <f t="shared" si="34"/>
        <v>0.61111111111111105</v>
      </c>
      <c r="M52">
        <f>(13-5)/12</f>
        <v>0.66666666666666663</v>
      </c>
    </row>
    <row r="53" spans="1:15" x14ac:dyDescent="0.25">
      <c r="A53" t="s">
        <v>11</v>
      </c>
      <c r="B53">
        <v>1</v>
      </c>
      <c r="C53">
        <v>12</v>
      </c>
      <c r="D53">
        <f t="shared" si="35"/>
        <v>1</v>
      </c>
      <c r="E53">
        <v>5</v>
      </c>
      <c r="F53">
        <v>8</v>
      </c>
      <c r="G53">
        <f t="shared" si="31"/>
        <v>14</v>
      </c>
      <c r="H53" t="s">
        <v>22</v>
      </c>
      <c r="I53">
        <f t="shared" si="32"/>
        <v>0.44444444444444442</v>
      </c>
      <c r="J53">
        <f t="shared" si="33"/>
        <v>0.27777777777777779</v>
      </c>
      <c r="K53">
        <f t="shared" si="34"/>
        <v>0.72222222222222221</v>
      </c>
    </row>
    <row r="55" spans="1:15" x14ac:dyDescent="0.25">
      <c r="A55" t="s">
        <v>50</v>
      </c>
      <c r="B55">
        <v>2</v>
      </c>
      <c r="C55">
        <v>48</v>
      </c>
      <c r="D55">
        <f t="shared" ref="D55:D67" si="36">(24-C55)/12</f>
        <v>-2</v>
      </c>
      <c r="E55">
        <v>8</v>
      </c>
      <c r="F55">
        <v>7</v>
      </c>
      <c r="G55">
        <f t="shared" ref="G55:G61" si="37">SUM(D55:F55)/B55</f>
        <v>6.5</v>
      </c>
      <c r="I55">
        <f t="shared" ref="I55:J63" si="38">(2/3)*$B55*((13-E55)/12)</f>
        <v>0.55555555555555558</v>
      </c>
      <c r="J55">
        <f t="shared" si="38"/>
        <v>0.66666666666666663</v>
      </c>
      <c r="K55">
        <f t="shared" ref="K55:K63" si="39">I55+J55</f>
        <v>1.2222222222222223</v>
      </c>
    </row>
    <row r="56" spans="1:15" x14ac:dyDescent="0.25">
      <c r="A56" t="s">
        <v>15</v>
      </c>
      <c r="B56">
        <v>1</v>
      </c>
      <c r="C56">
        <v>48</v>
      </c>
      <c r="D56">
        <f t="shared" si="36"/>
        <v>-2</v>
      </c>
      <c r="E56">
        <v>7</v>
      </c>
      <c r="F56">
        <v>8</v>
      </c>
      <c r="G56">
        <f t="shared" si="37"/>
        <v>13</v>
      </c>
      <c r="I56">
        <f t="shared" si="38"/>
        <v>0.33333333333333331</v>
      </c>
      <c r="J56">
        <f t="shared" si="38"/>
        <v>0.27777777777777779</v>
      </c>
      <c r="K56">
        <f t="shared" si="39"/>
        <v>0.61111111111111116</v>
      </c>
    </row>
    <row r="57" spans="1:15" x14ac:dyDescent="0.25">
      <c r="A57" t="s">
        <v>51</v>
      </c>
      <c r="B57">
        <v>2</v>
      </c>
      <c r="C57">
        <v>24</v>
      </c>
      <c r="D57">
        <f t="shared" si="36"/>
        <v>0</v>
      </c>
      <c r="E57">
        <v>5</v>
      </c>
      <c r="F57">
        <v>8</v>
      </c>
      <c r="G57">
        <f t="shared" si="37"/>
        <v>6.5</v>
      </c>
      <c r="I57">
        <f t="shared" si="38"/>
        <v>0.88888888888888884</v>
      </c>
      <c r="J57">
        <f t="shared" si="38"/>
        <v>0.55555555555555558</v>
      </c>
      <c r="K57">
        <f t="shared" si="39"/>
        <v>1.4444444444444444</v>
      </c>
    </row>
    <row r="58" spans="1:15" x14ac:dyDescent="0.25">
      <c r="A58" t="s">
        <v>52</v>
      </c>
      <c r="B58">
        <v>2</v>
      </c>
      <c r="C58">
        <v>36</v>
      </c>
      <c r="D58">
        <f t="shared" si="36"/>
        <v>-1</v>
      </c>
      <c r="E58">
        <v>6</v>
      </c>
      <c r="F58">
        <v>8</v>
      </c>
      <c r="G58">
        <f t="shared" si="37"/>
        <v>6.5</v>
      </c>
      <c r="I58">
        <f t="shared" si="38"/>
        <v>0.77777777777777779</v>
      </c>
      <c r="J58">
        <f t="shared" si="38"/>
        <v>0.55555555555555558</v>
      </c>
      <c r="K58">
        <f t="shared" si="39"/>
        <v>1.3333333333333335</v>
      </c>
    </row>
    <row r="59" spans="1:15" x14ac:dyDescent="0.25">
      <c r="A59" t="s">
        <v>25</v>
      </c>
      <c r="B59">
        <v>1</v>
      </c>
      <c r="C59">
        <v>24</v>
      </c>
      <c r="D59">
        <f t="shared" si="36"/>
        <v>0</v>
      </c>
      <c r="E59">
        <v>9</v>
      </c>
      <c r="F59">
        <v>4</v>
      </c>
      <c r="G59">
        <f t="shared" si="37"/>
        <v>13</v>
      </c>
      <c r="I59">
        <f t="shared" si="38"/>
        <v>0.22222222222222221</v>
      </c>
      <c r="J59">
        <f t="shared" si="38"/>
        <v>0.5</v>
      </c>
      <c r="K59">
        <f t="shared" si="39"/>
        <v>0.72222222222222221</v>
      </c>
    </row>
    <row r="60" spans="1:15" x14ac:dyDescent="0.25">
      <c r="A60" t="s">
        <v>53</v>
      </c>
      <c r="B60">
        <v>1</v>
      </c>
      <c r="C60">
        <v>36</v>
      </c>
      <c r="D60">
        <f t="shared" si="36"/>
        <v>-1</v>
      </c>
      <c r="E60">
        <v>7</v>
      </c>
      <c r="F60">
        <v>7</v>
      </c>
      <c r="G60">
        <f t="shared" si="37"/>
        <v>13</v>
      </c>
      <c r="I60">
        <f t="shared" si="38"/>
        <v>0.33333333333333331</v>
      </c>
      <c r="J60">
        <f t="shared" si="38"/>
        <v>0.33333333333333331</v>
      </c>
      <c r="K60">
        <f t="shared" si="39"/>
        <v>0.66666666666666663</v>
      </c>
    </row>
    <row r="61" spans="1:15" x14ac:dyDescent="0.25">
      <c r="A61" t="s">
        <v>54</v>
      </c>
      <c r="B61">
        <v>2</v>
      </c>
      <c r="C61">
        <v>48</v>
      </c>
      <c r="D61">
        <f t="shared" si="36"/>
        <v>-2</v>
      </c>
      <c r="E61">
        <v>10</v>
      </c>
      <c r="F61">
        <v>5</v>
      </c>
      <c r="G61">
        <f t="shared" si="37"/>
        <v>6.5</v>
      </c>
      <c r="I61">
        <f t="shared" si="38"/>
        <v>0.33333333333333331</v>
      </c>
      <c r="J61">
        <f t="shared" si="38"/>
        <v>0.88888888888888884</v>
      </c>
      <c r="K61">
        <f t="shared" si="39"/>
        <v>1.2222222222222221</v>
      </c>
      <c r="O61">
        <f>2/3*4</f>
        <v>2.6666666666666665</v>
      </c>
    </row>
    <row r="62" spans="1:15" x14ac:dyDescent="0.25">
      <c r="A62" t="s">
        <v>55</v>
      </c>
      <c r="B62">
        <v>2</v>
      </c>
      <c r="C62">
        <v>12</v>
      </c>
      <c r="D62">
        <f t="shared" si="36"/>
        <v>1</v>
      </c>
      <c r="E62">
        <v>5</v>
      </c>
      <c r="F62">
        <v>8</v>
      </c>
      <c r="G62">
        <f t="shared" ref="G62:G66" si="40">SUM(D62:F62)/B62</f>
        <v>7</v>
      </c>
      <c r="H62" t="s">
        <v>22</v>
      </c>
      <c r="I62">
        <f t="shared" si="38"/>
        <v>0.88888888888888884</v>
      </c>
      <c r="J62">
        <f t="shared" si="38"/>
        <v>0.55555555555555558</v>
      </c>
      <c r="K62">
        <f t="shared" si="39"/>
        <v>1.4444444444444444</v>
      </c>
    </row>
    <row r="63" spans="1:15" x14ac:dyDescent="0.25">
      <c r="A63" t="s">
        <v>62</v>
      </c>
      <c r="B63">
        <v>2</v>
      </c>
      <c r="C63">
        <v>48</v>
      </c>
      <c r="D63">
        <f t="shared" si="36"/>
        <v>-2</v>
      </c>
      <c r="E63">
        <v>10</v>
      </c>
      <c r="F63">
        <v>5</v>
      </c>
      <c r="G63">
        <f t="shared" si="40"/>
        <v>6.5</v>
      </c>
      <c r="I63">
        <f t="shared" si="38"/>
        <v>0.33333333333333331</v>
      </c>
      <c r="J63">
        <f t="shared" si="38"/>
        <v>0.88888888888888884</v>
      </c>
      <c r="K63">
        <f t="shared" si="39"/>
        <v>1.2222222222222221</v>
      </c>
    </row>
    <row r="64" spans="1:15" x14ac:dyDescent="0.25">
      <c r="A64" t="s">
        <v>63</v>
      </c>
      <c r="B64">
        <v>4</v>
      </c>
      <c r="C64">
        <v>18</v>
      </c>
      <c r="D64">
        <f t="shared" si="36"/>
        <v>0.5</v>
      </c>
      <c r="E64">
        <v>6</v>
      </c>
      <c r="F64">
        <v>11</v>
      </c>
      <c r="G64">
        <f t="shared" si="40"/>
        <v>4.375</v>
      </c>
      <c r="I64">
        <f t="shared" ref="I64" si="41">(2/3)*$B64*((13-E64)/12)</f>
        <v>1.5555555555555556</v>
      </c>
      <c r="J64">
        <f t="shared" ref="J64" si="42">(2/3)*$B64*((13-F64)/12)</f>
        <v>0.44444444444444442</v>
      </c>
      <c r="K64">
        <f t="shared" ref="K64" si="43">I64+J64</f>
        <v>2</v>
      </c>
    </row>
    <row r="65" spans="1:22" x14ac:dyDescent="0.25">
      <c r="A65" t="s">
        <v>64</v>
      </c>
      <c r="B65">
        <v>2</v>
      </c>
      <c r="C65">
        <v>18</v>
      </c>
      <c r="D65">
        <f t="shared" si="36"/>
        <v>0.5</v>
      </c>
      <c r="E65">
        <v>6</v>
      </c>
      <c r="F65">
        <v>8</v>
      </c>
      <c r="G65">
        <f t="shared" si="40"/>
        <v>7.25</v>
      </c>
      <c r="I65">
        <f t="shared" ref="I65:I70" si="44">(2/3)*$B65*((13-E65)/12)</f>
        <v>0.77777777777777779</v>
      </c>
      <c r="J65">
        <f t="shared" ref="J65:J70" si="45">(2/3)*$B65*((13-F65)/12)</f>
        <v>0.55555555555555558</v>
      </c>
      <c r="K65">
        <f t="shared" ref="K65:K70" si="46">I65+J65</f>
        <v>1.3333333333333335</v>
      </c>
      <c r="S65">
        <v>7</v>
      </c>
      <c r="T65">
        <v>14</v>
      </c>
      <c r="U65">
        <v>21</v>
      </c>
      <c r="V65">
        <v>28</v>
      </c>
    </row>
    <row r="66" spans="1:22" x14ac:dyDescent="0.25">
      <c r="A66" t="s">
        <v>119</v>
      </c>
      <c r="B66">
        <v>2</v>
      </c>
      <c r="C66">
        <v>30</v>
      </c>
      <c r="D66">
        <f t="shared" si="36"/>
        <v>-0.5</v>
      </c>
      <c r="E66">
        <v>6</v>
      </c>
      <c r="F66">
        <v>8</v>
      </c>
      <c r="G66">
        <f t="shared" si="40"/>
        <v>6.75</v>
      </c>
      <c r="I66">
        <f t="shared" si="44"/>
        <v>0.77777777777777779</v>
      </c>
      <c r="J66">
        <f t="shared" si="45"/>
        <v>0.55555555555555558</v>
      </c>
      <c r="K66">
        <f t="shared" si="46"/>
        <v>1.3333333333333335</v>
      </c>
    </row>
    <row r="67" spans="1:22" x14ac:dyDescent="0.25">
      <c r="A67" t="s">
        <v>120</v>
      </c>
      <c r="B67">
        <v>2</v>
      </c>
      <c r="C67">
        <v>24</v>
      </c>
      <c r="D67">
        <f t="shared" si="36"/>
        <v>0</v>
      </c>
      <c r="E67">
        <v>7</v>
      </c>
      <c r="F67">
        <v>6</v>
      </c>
      <c r="I67">
        <f t="shared" ref="I67" si="47">(2/3)*$B67*((13-E67)/12)</f>
        <v>0.66666666666666663</v>
      </c>
      <c r="J67">
        <f t="shared" ref="J67" si="48">(2/3)*$B67*((13-F67)/12)</f>
        <v>0.77777777777777779</v>
      </c>
      <c r="K67">
        <f t="shared" ref="K67" si="49">I67+J67</f>
        <v>1.4444444444444444</v>
      </c>
    </row>
    <row r="68" spans="1:22" x14ac:dyDescent="0.25">
      <c r="B68">
        <v>2</v>
      </c>
      <c r="C68">
        <v>36</v>
      </c>
      <c r="D68">
        <f t="shared" ref="D68:D70" si="50">(24-C68)/12</f>
        <v>-1</v>
      </c>
      <c r="E68">
        <v>6</v>
      </c>
      <c r="F68">
        <v>7</v>
      </c>
      <c r="G68">
        <f>SUM(D68:F68)/B68</f>
        <v>6</v>
      </c>
      <c r="H68" t="s">
        <v>22</v>
      </c>
      <c r="I68">
        <f t="shared" si="44"/>
        <v>0.77777777777777779</v>
      </c>
      <c r="J68">
        <f t="shared" si="45"/>
        <v>0.66666666666666663</v>
      </c>
      <c r="K68">
        <f t="shared" si="46"/>
        <v>1.4444444444444444</v>
      </c>
      <c r="M68" t="s">
        <v>61</v>
      </c>
    </row>
    <row r="69" spans="1:22" x14ac:dyDescent="0.25">
      <c r="A69" t="s">
        <v>65</v>
      </c>
      <c r="B69">
        <v>2</v>
      </c>
      <c r="C69">
        <v>36</v>
      </c>
      <c r="D69">
        <f t="shared" si="50"/>
        <v>-1</v>
      </c>
      <c r="E69">
        <v>7</v>
      </c>
      <c r="F69">
        <v>7</v>
      </c>
      <c r="G69">
        <f>SUM(D69:F69)/B69</f>
        <v>6.5</v>
      </c>
      <c r="I69">
        <f t="shared" si="44"/>
        <v>0.66666666666666663</v>
      </c>
      <c r="J69">
        <f t="shared" si="45"/>
        <v>0.66666666666666663</v>
      </c>
      <c r="K69">
        <f t="shared" si="46"/>
        <v>1.3333333333333333</v>
      </c>
      <c r="L69" t="s">
        <v>60</v>
      </c>
    </row>
    <row r="70" spans="1:22" x14ac:dyDescent="0.25">
      <c r="A70" t="s">
        <v>66</v>
      </c>
      <c r="B70">
        <v>2</v>
      </c>
      <c r="C70">
        <v>24</v>
      </c>
      <c r="D70">
        <f t="shared" si="50"/>
        <v>0</v>
      </c>
      <c r="E70">
        <v>7</v>
      </c>
      <c r="F70">
        <v>5</v>
      </c>
      <c r="G70">
        <f>SUM(D70:F70)/B70</f>
        <v>6</v>
      </c>
      <c r="I70">
        <f t="shared" si="44"/>
        <v>0.66666666666666663</v>
      </c>
      <c r="J70">
        <f t="shared" si="45"/>
        <v>0.88888888888888884</v>
      </c>
      <c r="K70">
        <f t="shared" si="46"/>
        <v>1.5555555555555554</v>
      </c>
      <c r="L70">
        <v>-1</v>
      </c>
    </row>
    <row r="72" spans="1:22" x14ac:dyDescent="0.25">
      <c r="A72" t="s">
        <v>85</v>
      </c>
      <c r="B72">
        <v>2</v>
      </c>
      <c r="C72">
        <v>48</v>
      </c>
      <c r="E72">
        <v>7</v>
      </c>
      <c r="F72">
        <v>8</v>
      </c>
      <c r="I72">
        <f t="shared" ref="I72" si="51">(2/3)*$B72*((13-E72)/12)</f>
        <v>0.66666666666666663</v>
      </c>
      <c r="J72">
        <f t="shared" ref="J72" si="52">(2/3)*$B72*((13-F72)/12)</f>
        <v>0.55555555555555558</v>
      </c>
      <c r="K72">
        <f t="shared" ref="K72" si="53">I72+J72</f>
        <v>1.2222222222222223</v>
      </c>
    </row>
    <row r="73" spans="1:22" x14ac:dyDescent="0.25">
      <c r="A73" t="s">
        <v>86</v>
      </c>
      <c r="B73">
        <v>4</v>
      </c>
      <c r="C73">
        <v>24</v>
      </c>
      <c r="E73">
        <v>7</v>
      </c>
      <c r="F73">
        <v>12</v>
      </c>
      <c r="I73">
        <f t="shared" ref="I73:I74" si="54">(2/3)*$B73*((13-E73)/12)</f>
        <v>1.3333333333333333</v>
      </c>
      <c r="J73">
        <f t="shared" ref="J73:J74" si="55">(2/3)*$B73*((13-F73)/12)</f>
        <v>0.22222222222222221</v>
      </c>
      <c r="K73">
        <f t="shared" ref="K73:K74" si="56">I73+J73</f>
        <v>1.5555555555555554</v>
      </c>
    </row>
    <row r="74" spans="1:22" x14ac:dyDescent="0.25">
      <c r="A74" t="s">
        <v>87</v>
      </c>
      <c r="B74">
        <v>2</v>
      </c>
      <c r="C74">
        <v>48</v>
      </c>
      <c r="E74">
        <v>9</v>
      </c>
      <c r="F74">
        <v>6</v>
      </c>
      <c r="I74">
        <f t="shared" si="54"/>
        <v>0.44444444444444442</v>
      </c>
      <c r="J74">
        <f t="shared" si="55"/>
        <v>0.77777777777777779</v>
      </c>
      <c r="K74">
        <f t="shared" si="56"/>
        <v>1.2222222222222223</v>
      </c>
    </row>
    <row r="76" spans="1:22" x14ac:dyDescent="0.25">
      <c r="A76" t="s">
        <v>88</v>
      </c>
      <c r="B76">
        <v>3</v>
      </c>
      <c r="E76">
        <v>5</v>
      </c>
      <c r="F76">
        <v>9</v>
      </c>
      <c r="L76">
        <f>3*(2/3)</f>
        <v>2</v>
      </c>
    </row>
    <row r="77" spans="1:22" x14ac:dyDescent="0.25">
      <c r="A77" t="s">
        <v>89</v>
      </c>
      <c r="B77">
        <v>1</v>
      </c>
      <c r="C77">
        <v>24</v>
      </c>
      <c r="E77">
        <v>8</v>
      </c>
      <c r="F77">
        <v>10</v>
      </c>
      <c r="I77">
        <f t="shared" ref="I77" si="57">(2/3)*$B77*((13-E77)/12)</f>
        <v>0.27777777777777779</v>
      </c>
      <c r="J77">
        <f t="shared" ref="J77" si="58">(2/3)*$B77*((13-F77)/12)</f>
        <v>0.16666666666666666</v>
      </c>
      <c r="K77">
        <f t="shared" ref="K77" si="59">I77+J77</f>
        <v>0.44444444444444442</v>
      </c>
    </row>
    <row r="78" spans="1:22" x14ac:dyDescent="0.25">
      <c r="A78" t="s">
        <v>90</v>
      </c>
      <c r="B78">
        <v>1</v>
      </c>
      <c r="C78">
        <v>18</v>
      </c>
      <c r="E78">
        <v>6</v>
      </c>
      <c r="F78">
        <v>11</v>
      </c>
      <c r="I78">
        <f t="shared" ref="I78" si="60">(2/3)*$B78*((13-E78)/12)</f>
        <v>0.3888888888888889</v>
      </c>
      <c r="J78">
        <f t="shared" ref="J78" si="61">(2/3)*$B78*((13-F78)/12)</f>
        <v>0.1111111111111111</v>
      </c>
      <c r="K78">
        <f t="shared" ref="K78" si="62">I78+J78</f>
        <v>0.5</v>
      </c>
    </row>
    <row r="80" spans="1:22" x14ac:dyDescent="0.25">
      <c r="A80" t="s">
        <v>94</v>
      </c>
      <c r="B80">
        <v>3</v>
      </c>
      <c r="C80">
        <v>18</v>
      </c>
      <c r="E80">
        <v>4</v>
      </c>
      <c r="F80">
        <v>10</v>
      </c>
      <c r="I80">
        <f t="shared" ref="I80:I81" si="63">(2/3)*$B80*((13-E80)/12)</f>
        <v>1.5</v>
      </c>
      <c r="J80">
        <f t="shared" ref="J80:J81" si="64">(2/3)*$B80*((13-F80)/12)</f>
        <v>0.5</v>
      </c>
      <c r="K80">
        <f t="shared" ref="K80:K81" si="65">I80+J80</f>
        <v>2</v>
      </c>
    </row>
    <row r="81" spans="1:18" x14ac:dyDescent="0.25">
      <c r="A81" t="s">
        <v>9</v>
      </c>
      <c r="B81">
        <v>3</v>
      </c>
      <c r="C81">
        <v>18</v>
      </c>
      <c r="E81">
        <v>7</v>
      </c>
      <c r="F81">
        <v>7</v>
      </c>
      <c r="I81">
        <f t="shared" si="63"/>
        <v>1</v>
      </c>
      <c r="J81">
        <f t="shared" si="64"/>
        <v>1</v>
      </c>
      <c r="K81">
        <f t="shared" si="65"/>
        <v>2</v>
      </c>
    </row>
    <row r="83" spans="1:18" x14ac:dyDescent="0.25">
      <c r="A83" t="s">
        <v>95</v>
      </c>
      <c r="B83">
        <v>3</v>
      </c>
      <c r="C83">
        <v>30</v>
      </c>
      <c r="E83">
        <v>6</v>
      </c>
      <c r="F83">
        <v>9</v>
      </c>
      <c r="I83">
        <f t="shared" ref="I83:I85" si="66">(2/3)*$B83*((13-E83)/12)</f>
        <v>1.1666666666666667</v>
      </c>
      <c r="J83">
        <f t="shared" ref="J83:J85" si="67">(2/3)*$B83*((13-F83)/12)</f>
        <v>0.66666666666666663</v>
      </c>
      <c r="K83">
        <f t="shared" ref="K83:K85" si="68">I83+J83</f>
        <v>1.8333333333333335</v>
      </c>
    </row>
    <row r="84" spans="1:18" x14ac:dyDescent="0.25">
      <c r="A84" t="s">
        <v>9</v>
      </c>
      <c r="B84">
        <v>2</v>
      </c>
      <c r="C84">
        <v>36</v>
      </c>
      <c r="E84">
        <v>4</v>
      </c>
      <c r="F84">
        <v>5</v>
      </c>
      <c r="I84">
        <f t="shared" si="66"/>
        <v>1</v>
      </c>
      <c r="J84">
        <f t="shared" si="67"/>
        <v>0.88888888888888884</v>
      </c>
      <c r="K84">
        <f t="shared" si="68"/>
        <v>1.8888888888888888</v>
      </c>
    </row>
    <row r="85" spans="1:18" x14ac:dyDescent="0.25">
      <c r="A85" t="s">
        <v>96</v>
      </c>
      <c r="B85">
        <v>3</v>
      </c>
      <c r="C85">
        <v>72</v>
      </c>
      <c r="E85">
        <v>11</v>
      </c>
      <c r="F85">
        <v>5</v>
      </c>
      <c r="I85">
        <f t="shared" si="66"/>
        <v>0.33333333333333331</v>
      </c>
      <c r="J85">
        <f t="shared" si="67"/>
        <v>1.3333333333333333</v>
      </c>
      <c r="K85">
        <f t="shared" si="68"/>
        <v>1.6666666666666665</v>
      </c>
    </row>
    <row r="86" spans="1:18" x14ac:dyDescent="0.25">
      <c r="R86">
        <v>3</v>
      </c>
    </row>
    <row r="87" spans="1:18" x14ac:dyDescent="0.25">
      <c r="A87" t="s">
        <v>97</v>
      </c>
      <c r="B87">
        <v>3</v>
      </c>
      <c r="E87">
        <v>5</v>
      </c>
      <c r="F87">
        <v>7</v>
      </c>
      <c r="I87">
        <f t="shared" ref="I87:I90" si="69">(2/3)*$B87*((13-E87)/12)</f>
        <v>1.3333333333333333</v>
      </c>
      <c r="J87">
        <f t="shared" ref="J87:J90" si="70">(2/3)*$B87*((13-F87)/12)</f>
        <v>1</v>
      </c>
      <c r="K87">
        <f t="shared" ref="K87:K90" si="71">I87+J87</f>
        <v>2.333333333333333</v>
      </c>
      <c r="Q87" t="s">
        <v>121</v>
      </c>
      <c r="R87">
        <v>1</v>
      </c>
    </row>
    <row r="88" spans="1:18" x14ac:dyDescent="0.25">
      <c r="A88" t="s">
        <v>98</v>
      </c>
      <c r="B88">
        <v>2</v>
      </c>
      <c r="E88">
        <v>8</v>
      </c>
      <c r="F88">
        <v>4</v>
      </c>
      <c r="I88">
        <f t="shared" si="69"/>
        <v>0.55555555555555558</v>
      </c>
      <c r="J88">
        <f t="shared" si="70"/>
        <v>1</v>
      </c>
      <c r="K88">
        <f t="shared" si="71"/>
        <v>1.5555555555555556</v>
      </c>
      <c r="Q88" t="s">
        <v>122</v>
      </c>
      <c r="R88">
        <v>-1</v>
      </c>
    </row>
    <row r="89" spans="1:18" x14ac:dyDescent="0.25">
      <c r="A89" t="s">
        <v>99</v>
      </c>
      <c r="B89">
        <v>4</v>
      </c>
      <c r="E89">
        <v>5</v>
      </c>
      <c r="F89">
        <v>10</v>
      </c>
      <c r="I89">
        <f t="shared" si="69"/>
        <v>1.7777777777777777</v>
      </c>
      <c r="J89">
        <f t="shared" si="70"/>
        <v>0.66666666666666663</v>
      </c>
      <c r="K89">
        <f t="shared" si="71"/>
        <v>2.4444444444444442</v>
      </c>
      <c r="Q89" t="s">
        <v>123</v>
      </c>
      <c r="R89">
        <v>-1</v>
      </c>
    </row>
    <row r="90" spans="1:18" x14ac:dyDescent="0.25">
      <c r="A90" t="s">
        <v>15</v>
      </c>
      <c r="B90">
        <v>1</v>
      </c>
      <c r="E90">
        <v>7</v>
      </c>
      <c r="F90">
        <v>8</v>
      </c>
      <c r="I90">
        <f t="shared" si="69"/>
        <v>0.33333333333333331</v>
      </c>
      <c r="J90">
        <f t="shared" si="70"/>
        <v>0.27777777777777779</v>
      </c>
      <c r="K90">
        <f t="shared" si="71"/>
        <v>0.61111111111111116</v>
      </c>
      <c r="Q90" t="s">
        <v>124</v>
      </c>
      <c r="R90">
        <v>7</v>
      </c>
    </row>
    <row r="91" spans="1:18" x14ac:dyDescent="0.25">
      <c r="Q91" t="s">
        <v>125</v>
      </c>
      <c r="R91">
        <v>-1</v>
      </c>
    </row>
    <row r="92" spans="1:18" x14ac:dyDescent="0.25">
      <c r="A92" t="s">
        <v>100</v>
      </c>
      <c r="B92">
        <v>2</v>
      </c>
      <c r="C92">
        <v>24</v>
      </c>
      <c r="E92">
        <v>7</v>
      </c>
      <c r="F92">
        <v>7</v>
      </c>
      <c r="I92">
        <f t="shared" ref="I92" si="72">(2/3)*$B92*((13-E92)/12)</f>
        <v>0.66666666666666663</v>
      </c>
      <c r="J92">
        <f t="shared" ref="J92" si="73">(2/3)*$B92*((13-F92)/12)</f>
        <v>0.66666666666666663</v>
      </c>
      <c r="K92">
        <f t="shared" ref="K92" si="74">I92+J92</f>
        <v>1.3333333333333333</v>
      </c>
      <c r="Q92" t="s">
        <v>16</v>
      </c>
      <c r="R92">
        <v>3</v>
      </c>
    </row>
    <row r="93" spans="1:18" x14ac:dyDescent="0.25">
      <c r="A93" t="s">
        <v>101</v>
      </c>
      <c r="B93">
        <v>2</v>
      </c>
      <c r="C93">
        <v>36</v>
      </c>
      <c r="E93">
        <v>7</v>
      </c>
      <c r="F93">
        <v>12</v>
      </c>
      <c r="I93">
        <f t="shared" ref="I93" si="75">(2/3)*$B93*((13-E93)/12)</f>
        <v>0.66666666666666663</v>
      </c>
      <c r="J93">
        <f t="shared" ref="J93" si="76">(2/3)*$B93*((13-F93)/12)</f>
        <v>0.1111111111111111</v>
      </c>
      <c r="K93">
        <f t="shared" ref="K93" si="77">I93+J93</f>
        <v>0.77777777777777768</v>
      </c>
      <c r="Q93" t="s">
        <v>126</v>
      </c>
      <c r="R93">
        <v>2</v>
      </c>
    </row>
    <row r="94" spans="1:18" x14ac:dyDescent="0.25">
      <c r="Q94" t="s">
        <v>127</v>
      </c>
      <c r="R94">
        <v>1</v>
      </c>
    </row>
    <row r="95" spans="1:18" x14ac:dyDescent="0.25">
      <c r="A95" t="s">
        <v>102</v>
      </c>
      <c r="B95">
        <v>3</v>
      </c>
      <c r="C95">
        <v>72</v>
      </c>
      <c r="E95">
        <v>5</v>
      </c>
      <c r="F95">
        <v>6</v>
      </c>
      <c r="I95">
        <f t="shared" ref="I95" si="78">(2/3)*$B95*((13-E95)/12)</f>
        <v>1.3333333333333333</v>
      </c>
      <c r="J95">
        <f t="shared" ref="J95" si="79">(2/3)*$B95*((13-F95)/12)</f>
        <v>1.1666666666666667</v>
      </c>
      <c r="K95">
        <f t="shared" ref="K95" si="80">I95+J95</f>
        <v>2.5</v>
      </c>
      <c r="Q95" t="s">
        <v>128</v>
      </c>
      <c r="R95">
        <v>1</v>
      </c>
    </row>
    <row r="96" spans="1:18" x14ac:dyDescent="0.25">
      <c r="A96" t="s">
        <v>103</v>
      </c>
      <c r="B96">
        <v>3</v>
      </c>
      <c r="C96">
        <v>36</v>
      </c>
      <c r="E96">
        <v>4</v>
      </c>
      <c r="F96">
        <v>5</v>
      </c>
      <c r="I96">
        <f t="shared" ref="I96:I101" si="81">(2/3)*$B96*((13-E96)/12)</f>
        <v>1.5</v>
      </c>
      <c r="J96">
        <f t="shared" ref="J96:J101" si="82">(2/3)*$B96*((13-F96)/12)</f>
        <v>1.3333333333333333</v>
      </c>
      <c r="K96">
        <f t="shared" ref="K96:K101" si="83">I96+J96</f>
        <v>2.833333333333333</v>
      </c>
      <c r="R96">
        <f>SUM(R86:R95)</f>
        <v>15</v>
      </c>
    </row>
    <row r="97" spans="1:11" x14ac:dyDescent="0.25">
      <c r="A97" t="s">
        <v>104</v>
      </c>
      <c r="B97">
        <v>3</v>
      </c>
      <c r="C97">
        <v>60</v>
      </c>
      <c r="E97">
        <v>6</v>
      </c>
      <c r="F97">
        <v>7</v>
      </c>
      <c r="I97">
        <f t="shared" si="81"/>
        <v>1.1666666666666667</v>
      </c>
      <c r="J97">
        <f t="shared" si="82"/>
        <v>1</v>
      </c>
      <c r="K97">
        <f t="shared" si="83"/>
        <v>2.166666666666667</v>
      </c>
    </row>
    <row r="98" spans="1:11" x14ac:dyDescent="0.25">
      <c r="A98" t="s">
        <v>105</v>
      </c>
      <c r="B98">
        <v>2</v>
      </c>
      <c r="C98">
        <v>140</v>
      </c>
      <c r="E98">
        <v>5</v>
      </c>
      <c r="F98">
        <v>3</v>
      </c>
      <c r="I98">
        <f t="shared" si="81"/>
        <v>0.88888888888888884</v>
      </c>
      <c r="J98">
        <f t="shared" si="82"/>
        <v>1.1111111111111112</v>
      </c>
      <c r="K98">
        <f t="shared" si="83"/>
        <v>2</v>
      </c>
    </row>
    <row r="99" spans="1:11" x14ac:dyDescent="0.25">
      <c r="A99" t="s">
        <v>106</v>
      </c>
      <c r="B99">
        <v>2</v>
      </c>
      <c r="C99">
        <v>60</v>
      </c>
      <c r="E99">
        <v>5</v>
      </c>
      <c r="F99">
        <v>3</v>
      </c>
      <c r="I99">
        <f t="shared" si="81"/>
        <v>0.88888888888888884</v>
      </c>
      <c r="J99">
        <f t="shared" si="82"/>
        <v>1.1111111111111112</v>
      </c>
      <c r="K99">
        <f t="shared" si="83"/>
        <v>2</v>
      </c>
    </row>
    <row r="100" spans="1:11" x14ac:dyDescent="0.25">
      <c r="A100" t="s">
        <v>107</v>
      </c>
      <c r="B100">
        <v>3</v>
      </c>
      <c r="C100">
        <v>120</v>
      </c>
      <c r="E100">
        <v>8</v>
      </c>
      <c r="F100">
        <v>3</v>
      </c>
      <c r="I100">
        <f t="shared" si="81"/>
        <v>0.83333333333333337</v>
      </c>
      <c r="J100">
        <f t="shared" si="82"/>
        <v>1.6666666666666667</v>
      </c>
      <c r="K100">
        <f t="shared" si="83"/>
        <v>2.5</v>
      </c>
    </row>
    <row r="101" spans="1:11" x14ac:dyDescent="0.25">
      <c r="A101" t="s">
        <v>108</v>
      </c>
      <c r="B101">
        <v>3</v>
      </c>
      <c r="C101">
        <v>36</v>
      </c>
      <c r="E101">
        <v>4</v>
      </c>
      <c r="F101">
        <v>6</v>
      </c>
      <c r="I101">
        <f t="shared" si="81"/>
        <v>1.5</v>
      </c>
      <c r="J101">
        <f t="shared" si="82"/>
        <v>1.1666666666666667</v>
      </c>
      <c r="K101">
        <f t="shared" si="83"/>
        <v>2.666666666666667</v>
      </c>
    </row>
    <row r="102" spans="1:11" x14ac:dyDescent="0.25">
      <c r="A102" t="s">
        <v>109</v>
      </c>
      <c r="B102">
        <v>4</v>
      </c>
      <c r="C102">
        <v>60</v>
      </c>
      <c r="E102">
        <v>6</v>
      </c>
      <c r="F102">
        <v>8</v>
      </c>
      <c r="I102">
        <f t="shared" ref="I102" si="84">(2/3)*$B102*((13-E102)/12)</f>
        <v>1.5555555555555556</v>
      </c>
      <c r="J102">
        <f t="shared" ref="J102" si="85">(2/3)*$B102*((13-F102)/12)</f>
        <v>1.1111111111111112</v>
      </c>
      <c r="K102">
        <f t="shared" ref="K102" si="86">I102+J102</f>
        <v>2.666666666666667</v>
      </c>
    </row>
    <row r="104" spans="1:11" x14ac:dyDescent="0.25">
      <c r="A104" t="s">
        <v>114</v>
      </c>
      <c r="B104">
        <v>3</v>
      </c>
      <c r="C104" t="s">
        <v>115</v>
      </c>
      <c r="E104">
        <v>6</v>
      </c>
      <c r="F104">
        <v>4</v>
      </c>
      <c r="I104">
        <f>(5/6)*$B104*((13-E104)/12)</f>
        <v>1.4583333333333335</v>
      </c>
      <c r="J104">
        <f>(5/6)*$B104*((13-F104)/12)</f>
        <v>1.875</v>
      </c>
      <c r="K104">
        <f>I104+J104</f>
        <v>3.3333333333333335</v>
      </c>
    </row>
    <row r="105" spans="1:11" x14ac:dyDescent="0.25">
      <c r="A105" t="s">
        <v>16</v>
      </c>
      <c r="B105">
        <v>3</v>
      </c>
      <c r="C105">
        <v>72</v>
      </c>
      <c r="E105">
        <v>5</v>
      </c>
      <c r="F105">
        <v>7</v>
      </c>
      <c r="I105">
        <f t="shared" ref="I105:J111" si="87">(2/3)*$B105*((13-E105)/12)</f>
        <v>1.3333333333333333</v>
      </c>
      <c r="J105">
        <f t="shared" si="87"/>
        <v>1</v>
      </c>
      <c r="K105">
        <f>I105+J105</f>
        <v>2.333333333333333</v>
      </c>
    </row>
    <row r="106" spans="1:11" x14ac:dyDescent="0.25">
      <c r="A106" t="s">
        <v>110</v>
      </c>
      <c r="B106">
        <v>3</v>
      </c>
      <c r="C106">
        <v>24</v>
      </c>
      <c r="E106">
        <v>6</v>
      </c>
      <c r="F106">
        <v>3</v>
      </c>
      <c r="I106">
        <f t="shared" si="87"/>
        <v>1.1666666666666667</v>
      </c>
      <c r="J106">
        <f t="shared" si="87"/>
        <v>1.6666666666666667</v>
      </c>
      <c r="K106">
        <f>I106+J106</f>
        <v>2.8333333333333335</v>
      </c>
    </row>
    <row r="107" spans="1:11" x14ac:dyDescent="0.25">
      <c r="A107" t="s">
        <v>107</v>
      </c>
      <c r="B107">
        <v>3</v>
      </c>
      <c r="C107">
        <v>120</v>
      </c>
      <c r="E107">
        <v>8</v>
      </c>
      <c r="F107">
        <v>3</v>
      </c>
      <c r="I107">
        <f t="shared" si="87"/>
        <v>0.83333333333333337</v>
      </c>
      <c r="J107">
        <f t="shared" si="87"/>
        <v>1.6666666666666667</v>
      </c>
      <c r="K107">
        <f>I107+J107</f>
        <v>2.5</v>
      </c>
    </row>
    <row r="108" spans="1:11" x14ac:dyDescent="0.25">
      <c r="A108" t="s">
        <v>111</v>
      </c>
      <c r="I108">
        <f t="shared" si="87"/>
        <v>0</v>
      </c>
      <c r="J108">
        <f t="shared" si="87"/>
        <v>0</v>
      </c>
      <c r="K108">
        <f t="shared" ref="K108:K111" si="88">I108+J108</f>
        <v>0</v>
      </c>
    </row>
    <row r="109" spans="1:11" x14ac:dyDescent="0.25">
      <c r="I109">
        <f t="shared" si="87"/>
        <v>0</v>
      </c>
      <c r="J109">
        <f t="shared" si="87"/>
        <v>0</v>
      </c>
      <c r="K109">
        <f t="shared" si="88"/>
        <v>0</v>
      </c>
    </row>
    <row r="110" spans="1:11" x14ac:dyDescent="0.25">
      <c r="A110" t="s">
        <v>112</v>
      </c>
      <c r="B110">
        <v>2</v>
      </c>
      <c r="C110">
        <v>48</v>
      </c>
      <c r="E110">
        <v>6</v>
      </c>
      <c r="F110">
        <v>7</v>
      </c>
      <c r="I110">
        <f t="shared" si="87"/>
        <v>0.77777777777777779</v>
      </c>
      <c r="J110">
        <f t="shared" si="87"/>
        <v>0.66666666666666663</v>
      </c>
      <c r="K110">
        <f t="shared" si="88"/>
        <v>1.4444444444444444</v>
      </c>
    </row>
    <row r="111" spans="1:11" x14ac:dyDescent="0.25">
      <c r="A111" t="s">
        <v>113</v>
      </c>
      <c r="B111">
        <v>1</v>
      </c>
      <c r="C111">
        <v>48</v>
      </c>
      <c r="E111">
        <v>8</v>
      </c>
      <c r="F111">
        <v>2</v>
      </c>
      <c r="I111">
        <f t="shared" si="87"/>
        <v>0.27777777777777779</v>
      </c>
      <c r="J111">
        <f t="shared" si="87"/>
        <v>0.61111111111111105</v>
      </c>
      <c r="K111">
        <f t="shared" si="88"/>
        <v>0.88888888888888884</v>
      </c>
    </row>
    <row r="113" spans="1:11" x14ac:dyDescent="0.25">
      <c r="A113" t="s">
        <v>116</v>
      </c>
      <c r="B113">
        <v>2</v>
      </c>
      <c r="C113">
        <v>72</v>
      </c>
      <c r="E113">
        <v>7</v>
      </c>
      <c r="F113">
        <v>10</v>
      </c>
      <c r="I113">
        <f t="shared" ref="I113:I115" si="89">(2/3)*$B113*((13-E113)/12)</f>
        <v>0.66666666666666663</v>
      </c>
      <c r="J113">
        <f t="shared" ref="J113:J115" si="90">(2/3)*$B113*((13-F113)/12)</f>
        <v>0.33333333333333331</v>
      </c>
      <c r="K113">
        <f t="shared" ref="K113:K115" si="91">I113+J113</f>
        <v>1</v>
      </c>
    </row>
    <row r="114" spans="1:11" x14ac:dyDescent="0.25">
      <c r="A114" t="s">
        <v>117</v>
      </c>
      <c r="B114">
        <v>2</v>
      </c>
      <c r="C114">
        <v>48</v>
      </c>
      <c r="E114">
        <v>10</v>
      </c>
      <c r="F114">
        <v>5</v>
      </c>
      <c r="I114">
        <f t="shared" si="89"/>
        <v>0.33333333333333331</v>
      </c>
      <c r="J114">
        <f t="shared" si="90"/>
        <v>0.88888888888888884</v>
      </c>
      <c r="K114">
        <f t="shared" si="91"/>
        <v>1.2222222222222221</v>
      </c>
    </row>
    <row r="115" spans="1:11" x14ac:dyDescent="0.25">
      <c r="A115" t="s">
        <v>118</v>
      </c>
      <c r="B115">
        <v>2</v>
      </c>
      <c r="C115">
        <v>48</v>
      </c>
      <c r="E115">
        <v>8</v>
      </c>
      <c r="F115">
        <v>7</v>
      </c>
      <c r="I115">
        <f t="shared" si="89"/>
        <v>0.55555555555555558</v>
      </c>
      <c r="J115">
        <f t="shared" si="90"/>
        <v>0.66666666666666663</v>
      </c>
      <c r="K115">
        <f t="shared" si="91"/>
        <v>1.2222222222222223</v>
      </c>
    </row>
  </sheetData>
  <sortState xmlns:xlrd2="http://schemas.microsoft.com/office/spreadsheetml/2017/richdata2" ref="A2:G40">
    <sortCondition ref="C1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2022-03-24T13:04:29Z</dcterms:created>
  <dcterms:modified xsi:type="dcterms:W3CDTF">2022-04-23T01:10:07Z</dcterms:modified>
</cp:coreProperties>
</file>