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Battlescribe\github\40klite\40klite\Raw Data\"/>
    </mc:Choice>
  </mc:AlternateContent>
  <xr:revisionPtr revIDLastSave="0" documentId="13_ncr:1_{B422A801-EAA8-4E32-B4F1-D135728C0503}" xr6:coauthVersionLast="47" xr6:coauthVersionMax="47" xr10:uidLastSave="{00000000-0000-0000-0000-000000000000}"/>
  <bookViews>
    <workbookView xWindow="2340" yWindow="2340" windowWidth="28800" windowHeight="15555" activeTab="1" xr2:uid="{526A3DE0-3542-4F32-9F5D-209F8CA5BDEF}"/>
  </bookViews>
  <sheets>
    <sheet name="Heavy" sheetId="1" r:id="rId1"/>
    <sheet name="Spe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2" l="1"/>
  <c r="J23" i="2"/>
  <c r="D23" i="2"/>
  <c r="I22" i="2"/>
  <c r="J22" i="2"/>
  <c r="D22" i="2"/>
  <c r="D21" i="2"/>
  <c r="I76" i="2"/>
  <c r="J76" i="2"/>
  <c r="I75" i="2"/>
  <c r="J75" i="2"/>
  <c r="L74" i="2"/>
  <c r="J7" i="2"/>
  <c r="I7" i="2"/>
  <c r="L26" i="2"/>
  <c r="I72" i="2"/>
  <c r="J72" i="2"/>
  <c r="I71" i="2"/>
  <c r="J71" i="2"/>
  <c r="I70" i="2"/>
  <c r="J70" i="2"/>
  <c r="L25" i="2"/>
  <c r="O61" i="2"/>
  <c r="L24" i="2"/>
  <c r="L20" i="2"/>
  <c r="L19" i="2"/>
  <c r="P16" i="2"/>
  <c r="N12" i="2"/>
  <c r="O12" i="2" s="1"/>
  <c r="M12" i="2"/>
  <c r="M52" i="2"/>
  <c r="N45" i="2"/>
  <c r="M45" i="2"/>
  <c r="M3" i="2"/>
  <c r="N3" i="2" s="1"/>
  <c r="O3" i="2" s="1"/>
  <c r="P4" i="2"/>
  <c r="Q4" i="2" s="1"/>
  <c r="R4" i="2" s="1"/>
  <c r="M4" i="2"/>
  <c r="N4" i="2" s="1"/>
  <c r="O4" i="2" s="1"/>
  <c r="I4" i="2"/>
  <c r="J4" i="2"/>
  <c r="P2" i="2"/>
  <c r="Q2" i="2" s="1"/>
  <c r="R2" i="2" s="1"/>
  <c r="M2" i="2"/>
  <c r="N2" i="2" s="1"/>
  <c r="O2" i="2" s="1"/>
  <c r="I3" i="2"/>
  <c r="J3" i="2"/>
  <c r="P3" i="2"/>
  <c r="Q3" i="2" s="1"/>
  <c r="J68" i="2"/>
  <c r="I68" i="2"/>
  <c r="J67" i="2"/>
  <c r="I67" i="2"/>
  <c r="J66" i="2"/>
  <c r="I66" i="2"/>
  <c r="J65" i="2"/>
  <c r="I65" i="2"/>
  <c r="G68" i="2"/>
  <c r="G67" i="2"/>
  <c r="D68" i="2"/>
  <c r="D67" i="2"/>
  <c r="D65" i="2"/>
  <c r="G65" i="2" s="1"/>
  <c r="I64" i="2"/>
  <c r="K64" i="2" s="1"/>
  <c r="J64" i="2"/>
  <c r="J63" i="2"/>
  <c r="I63" i="2"/>
  <c r="D64" i="2"/>
  <c r="G64" i="2" s="1"/>
  <c r="D63" i="2"/>
  <c r="G63" i="2" s="1"/>
  <c r="D66" i="2"/>
  <c r="G66" i="2" s="1"/>
  <c r="I62" i="2"/>
  <c r="J62" i="2"/>
  <c r="J20" i="2"/>
  <c r="I20" i="2"/>
  <c r="D20" i="2"/>
  <c r="G20" i="2" s="1"/>
  <c r="J19" i="2"/>
  <c r="I19" i="2"/>
  <c r="D19" i="2"/>
  <c r="G19" i="2" s="1"/>
  <c r="I18" i="2"/>
  <c r="J18" i="2"/>
  <c r="D18" i="2"/>
  <c r="G18" i="2" s="1"/>
  <c r="K23" i="2" l="1"/>
  <c r="K22" i="2"/>
  <c r="K62" i="2"/>
  <c r="K70" i="2"/>
  <c r="K72" i="2"/>
  <c r="K76" i="2"/>
  <c r="K75" i="2"/>
  <c r="K71" i="2"/>
  <c r="K4" i="2"/>
  <c r="R3" i="2"/>
  <c r="K65" i="2"/>
  <c r="K66" i="2"/>
  <c r="K68" i="2"/>
  <c r="K3" i="2"/>
  <c r="K67" i="2"/>
  <c r="K63" i="2"/>
  <c r="K20" i="2"/>
  <c r="K19" i="2"/>
  <c r="K18" i="2"/>
  <c r="J57" i="2"/>
  <c r="I57" i="2"/>
  <c r="D57" i="2"/>
  <c r="G57" i="2" s="1"/>
  <c r="D62" i="2"/>
  <c r="G62" i="2" s="1"/>
  <c r="J61" i="2"/>
  <c r="I61" i="2"/>
  <c r="D61" i="2"/>
  <c r="G61" i="2" s="1"/>
  <c r="J60" i="2"/>
  <c r="I60" i="2"/>
  <c r="D60" i="2"/>
  <c r="G60" i="2" s="1"/>
  <c r="J59" i="2"/>
  <c r="I59" i="2"/>
  <c r="D59" i="2"/>
  <c r="G59" i="2" s="1"/>
  <c r="J58" i="2"/>
  <c r="I58" i="2"/>
  <c r="D58" i="2"/>
  <c r="G58" i="2" s="1"/>
  <c r="J56" i="2"/>
  <c r="I56" i="2"/>
  <c r="D56" i="2"/>
  <c r="G56" i="2" s="1"/>
  <c r="J55" i="2"/>
  <c r="I55" i="2"/>
  <c r="D55" i="2"/>
  <c r="G55" i="2" s="1"/>
  <c r="D17" i="2"/>
  <c r="G17" i="2" s="1"/>
  <c r="I6" i="2"/>
  <c r="J6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2" i="2"/>
  <c r="J2" i="2"/>
  <c r="D16" i="2"/>
  <c r="G16" i="2" s="1"/>
  <c r="D45" i="2"/>
  <c r="G45" i="2" s="1"/>
  <c r="D13" i="2"/>
  <c r="G13" i="2" s="1"/>
  <c r="D14" i="2"/>
  <c r="G14" i="2" s="1"/>
  <c r="D15" i="2"/>
  <c r="G15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6" i="2"/>
  <c r="G26" i="2" s="1"/>
  <c r="D51" i="2"/>
  <c r="G51" i="2" s="1"/>
  <c r="D50" i="2"/>
  <c r="G50" i="2" s="1"/>
  <c r="D52" i="2"/>
  <c r="G52" i="2" s="1"/>
  <c r="D25" i="2"/>
  <c r="G25" i="2" s="1"/>
  <c r="D6" i="2"/>
  <c r="G6" i="2" s="1"/>
  <c r="D7" i="2"/>
  <c r="G7" i="2" s="1"/>
  <c r="D48" i="2"/>
  <c r="G48" i="2" s="1"/>
  <c r="D49" i="2"/>
  <c r="G49" i="2" s="1"/>
  <c r="D12" i="2"/>
  <c r="G12" i="2" s="1"/>
  <c r="D9" i="2"/>
  <c r="G9" i="2" s="1"/>
  <c r="D11" i="2"/>
  <c r="G11" i="2" s="1"/>
  <c r="D47" i="2"/>
  <c r="G47" i="2" s="1"/>
  <c r="D46" i="2"/>
  <c r="G46" i="2" s="1"/>
  <c r="D53" i="2"/>
  <c r="G53" i="2" s="1"/>
  <c r="G44" i="2"/>
  <c r="K58" i="2" l="1"/>
  <c r="K57" i="2"/>
  <c r="K48" i="2"/>
  <c r="K42" i="2"/>
  <c r="K30" i="2"/>
  <c r="K33" i="2"/>
  <c r="K27" i="2"/>
  <c r="K6" i="2"/>
  <c r="K51" i="2"/>
  <c r="K55" i="2"/>
  <c r="K59" i="2"/>
  <c r="K25" i="2"/>
  <c r="K10" i="2"/>
  <c r="K60" i="2"/>
  <c r="K49" i="2"/>
  <c r="K32" i="2"/>
  <c r="K31" i="2"/>
  <c r="K8" i="2"/>
  <c r="K47" i="2"/>
  <c r="K39" i="2"/>
  <c r="K56" i="2"/>
  <c r="K9" i="2"/>
  <c r="K7" i="2"/>
  <c r="K29" i="2"/>
  <c r="K28" i="2"/>
  <c r="K46" i="2"/>
  <c r="K36" i="2"/>
  <c r="K52" i="2"/>
  <c r="K44" i="2"/>
  <c r="K35" i="2"/>
  <c r="K61" i="2"/>
  <c r="K40" i="2"/>
  <c r="K53" i="2"/>
  <c r="K43" i="2"/>
  <c r="K34" i="2"/>
  <c r="K38" i="2"/>
  <c r="K45" i="2"/>
  <c r="K26" i="2"/>
  <c r="K50" i="2"/>
  <c r="K2" i="2"/>
  <c r="K41" i="2"/>
  <c r="K12" i="2"/>
  <c r="K11" i="2"/>
  <c r="K17" i="2"/>
  <c r="K13" i="2"/>
  <c r="K14" i="2"/>
  <c r="K15" i="2"/>
  <c r="K16" i="2"/>
</calcChain>
</file>

<file path=xl/sharedStrings.xml><?xml version="1.0" encoding="utf-8"?>
<sst xmlns="http://schemas.openxmlformats.org/spreadsheetml/2006/main" count="109" uniqueCount="94">
  <si>
    <t>Weapon</t>
  </si>
  <si>
    <t>Range</t>
  </si>
  <si>
    <t>SAP</t>
  </si>
  <si>
    <t>SAT</t>
  </si>
  <si>
    <t>Autocannon</t>
  </si>
  <si>
    <t>8+</t>
  </si>
  <si>
    <t>7+</t>
  </si>
  <si>
    <t>Attacks</t>
  </si>
  <si>
    <t>40k Attacks</t>
  </si>
  <si>
    <t>Plasma</t>
  </si>
  <si>
    <t>D6</t>
  </si>
  <si>
    <t>Heavy Flamer</t>
  </si>
  <si>
    <t>Meltagun</t>
  </si>
  <si>
    <t>Flamer</t>
  </si>
  <si>
    <t>Power</t>
  </si>
  <si>
    <t>Missile Launcher</t>
  </si>
  <si>
    <t>Battle Cannon</t>
  </si>
  <si>
    <t>Avenger Gatling Cannon</t>
  </si>
  <si>
    <t>Range Mod</t>
  </si>
  <si>
    <t>Demolisher Cannon</t>
  </si>
  <si>
    <t>Grav-Cannon</t>
  </si>
  <si>
    <t>Heavy Bolter</t>
  </si>
  <si>
    <t>Inferno</t>
  </si>
  <si>
    <t>Heavy Stubber</t>
  </si>
  <si>
    <t>Lascannon</t>
  </si>
  <si>
    <t>Multi-Melta</t>
  </si>
  <si>
    <t>Plasma Cannon</t>
  </si>
  <si>
    <t>Storm Bolter</t>
  </si>
  <si>
    <t>Rapid Fire</t>
  </si>
  <si>
    <t>Hellstrike Missile</t>
  </si>
  <si>
    <t>Gatling Psilencer</t>
  </si>
  <si>
    <t>Heavy Incinerator</t>
  </si>
  <si>
    <t>Heavy Psycannon</t>
  </si>
  <si>
    <t>Incinerator</t>
  </si>
  <si>
    <t>Psilencer</t>
  </si>
  <si>
    <t>Psycannon</t>
  </si>
  <si>
    <t>Rocket Pod</t>
  </si>
  <si>
    <t>Boltgun</t>
  </si>
  <si>
    <t>Scatter Laser</t>
  </si>
  <si>
    <t>Shuriken Cannon</t>
  </si>
  <si>
    <t>Starcannon</t>
  </si>
  <si>
    <t>Bright Lance</t>
  </si>
  <si>
    <t>Missile launcher</t>
  </si>
  <si>
    <t>Twin Shuriken</t>
  </si>
  <si>
    <t>Vanquisher</t>
  </si>
  <si>
    <t>Punisher</t>
  </si>
  <si>
    <t>Multi-Laser</t>
  </si>
  <si>
    <t>Nova Cannon</t>
  </si>
  <si>
    <t>Exterminator Autocannon</t>
  </si>
  <si>
    <t>Executioner Plasma</t>
  </si>
  <si>
    <t>Twin Autocannon</t>
  </si>
  <si>
    <t>Assault Cannon</t>
  </si>
  <si>
    <t>Twin Heavy Bolter</t>
  </si>
  <si>
    <t>Heavy Plasma Cannon</t>
  </si>
  <si>
    <t>Twin Lascannon</t>
  </si>
  <si>
    <t>Twin Heavy Flamer</t>
  </si>
  <si>
    <t>Wyvern</t>
  </si>
  <si>
    <t>Barrage</t>
  </si>
  <si>
    <t>Basilisk Earthshaker</t>
  </si>
  <si>
    <t>Manticore</t>
  </si>
  <si>
    <t>No sponsons</t>
  </si>
  <si>
    <t>good mele</t>
  </si>
  <si>
    <t>Rupture Cannon</t>
  </si>
  <si>
    <t>Fleshborer Hive</t>
  </si>
  <si>
    <t>Acid Spray</t>
  </si>
  <si>
    <t>Impaler</t>
  </si>
  <si>
    <t>Shock</t>
  </si>
  <si>
    <t>Lasgun</t>
  </si>
  <si>
    <t>Chance of doing 5 Wounds</t>
  </si>
  <si>
    <t>Suggested SAP</t>
  </si>
  <si>
    <t>40k Stats SAP</t>
  </si>
  <si>
    <t>40k Stats SAT</t>
  </si>
  <si>
    <t>Chance of Wounding SAP</t>
  </si>
  <si>
    <t>Chance of Wounding SAT</t>
  </si>
  <si>
    <t>Combined Chances</t>
  </si>
  <si>
    <t>Avenger Catapult</t>
  </si>
  <si>
    <t>Tank</t>
  </si>
  <si>
    <t>better gun</t>
  </si>
  <si>
    <t>worse BS</t>
  </si>
  <si>
    <t>better save</t>
  </si>
  <si>
    <t>Better move</t>
  </si>
  <si>
    <t>double tap</t>
  </si>
  <si>
    <t>Marine</t>
  </si>
  <si>
    <t>WS</t>
  </si>
  <si>
    <t>Transport</t>
  </si>
  <si>
    <t>Taurox Missiles</t>
  </si>
  <si>
    <t>Gatling</t>
  </si>
  <si>
    <t>Taurox BC</t>
  </si>
  <si>
    <t>Carnifex Attacks</t>
  </si>
  <si>
    <t>Deathspitter</t>
  </si>
  <si>
    <t>Devourer</t>
  </si>
  <si>
    <t>Exocrine</t>
  </si>
  <si>
    <t>Heavy Venom Cannon</t>
  </si>
  <si>
    <t>Stranglethorn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</si>
</sst>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74DA-6477-4B04-8E03-FEB1A5DBE6D7}">
  <dimension ref="A1:F3"/>
  <sheetViews>
    <sheetView zoomScale="115" zoomScaleNormal="115" workbookViewId="0">
      <selection sqref="A1:XFD1"/>
    </sheetView>
  </sheetViews>
  <sheetFormatPr defaultRowHeight="15" x14ac:dyDescent="0.25"/>
  <cols>
    <col min="1" max="3" width="14.28515625" customWidth="1"/>
    <col min="4" max="4" width="7.5703125" customWidth="1"/>
  </cols>
  <sheetData>
    <row r="1" spans="1:6" s="1" customFormat="1" x14ac:dyDescent="0.25">
      <c r="A1" s="1" t="s">
        <v>0</v>
      </c>
      <c r="B1" s="1" t="s">
        <v>8</v>
      </c>
      <c r="C1" s="1" t="s">
        <v>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>
        <v>2</v>
      </c>
      <c r="C2">
        <v>1</v>
      </c>
      <c r="D2">
        <v>48</v>
      </c>
      <c r="E2" t="s">
        <v>5</v>
      </c>
      <c r="F2" t="s">
        <v>6</v>
      </c>
    </row>
    <row r="3" spans="1:6" x14ac:dyDescent="0.25">
      <c r="A3" t="s">
        <v>9</v>
      </c>
      <c r="B3" t="s">
        <v>10</v>
      </c>
      <c r="C3">
        <v>1</v>
      </c>
      <c r="D3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FC17-B8CC-4FDE-905B-FC2D8F8BC7C4}">
  <dimension ref="A1:U76"/>
  <sheetViews>
    <sheetView tabSelected="1" workbookViewId="0">
      <pane ySplit="1" topLeftCell="A8" activePane="bottomLeft" state="frozen"/>
      <selection pane="bottomLeft" activeCell="N29" sqref="N29"/>
    </sheetView>
  </sheetViews>
  <sheetFormatPr defaultRowHeight="15" x14ac:dyDescent="0.25"/>
  <cols>
    <col min="1" max="1" width="25.7109375" customWidth="1"/>
    <col min="10" max="10" width="11" bestFit="1" customWidth="1"/>
    <col min="17" max="17" width="11.5703125" customWidth="1"/>
  </cols>
  <sheetData>
    <row r="1" spans="1:18" s="1" customFormat="1" x14ac:dyDescent="0.25">
      <c r="A1" s="1" t="s">
        <v>0</v>
      </c>
      <c r="B1" s="1" t="s">
        <v>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14</v>
      </c>
      <c r="I1" s="1" t="s">
        <v>72</v>
      </c>
      <c r="J1" s="1" t="s">
        <v>73</v>
      </c>
      <c r="K1" s="1" t="s">
        <v>74</v>
      </c>
      <c r="L1" s="1" t="s">
        <v>8</v>
      </c>
      <c r="M1" s="1" t="s">
        <v>70</v>
      </c>
      <c r="N1" s="1" t="s">
        <v>68</v>
      </c>
      <c r="O1" s="1" t="s">
        <v>69</v>
      </c>
      <c r="P1" s="1" t="s">
        <v>71</v>
      </c>
    </row>
    <row r="2" spans="1:18" x14ac:dyDescent="0.25">
      <c r="A2" t="s">
        <v>37</v>
      </c>
      <c r="B2">
        <v>1</v>
      </c>
      <c r="C2">
        <v>24</v>
      </c>
      <c r="E2">
        <v>7</v>
      </c>
      <c r="F2">
        <v>10</v>
      </c>
      <c r="I2">
        <f t="shared" ref="I2" si="0">(2/3)*$B2*((13-E2)/12)</f>
        <v>0.33333333333333331</v>
      </c>
      <c r="J2">
        <f t="shared" ref="J2" si="1">(2/3)*$B2*((13-F2)/12)</f>
        <v>0.16666666666666666</v>
      </c>
      <c r="K2">
        <f>I2+J2</f>
        <v>0.5</v>
      </c>
      <c r="L2">
        <v>5</v>
      </c>
      <c r="M2">
        <f>L2*(1/2)</f>
        <v>2.5</v>
      </c>
      <c r="N2">
        <f>M2/5</f>
        <v>0.5</v>
      </c>
      <c r="O2">
        <f>13-(12*N2)</f>
        <v>7</v>
      </c>
      <c r="P2">
        <f>L2*(1/6)</f>
        <v>0.83333333333333326</v>
      </c>
      <c r="Q2">
        <f>P2/5</f>
        <v>0.16666666666666666</v>
      </c>
      <c r="R2">
        <f>13-(Q2*12)</f>
        <v>11</v>
      </c>
    </row>
    <row r="3" spans="1:18" x14ac:dyDescent="0.25">
      <c r="A3" t="s">
        <v>67</v>
      </c>
      <c r="B3">
        <v>1</v>
      </c>
      <c r="C3">
        <v>24</v>
      </c>
      <c r="E3">
        <v>9</v>
      </c>
      <c r="F3">
        <v>11</v>
      </c>
      <c r="I3">
        <f t="shared" ref="I3" si="2">(2/3)*$B3*((13-E3)/12)</f>
        <v>0.22222222222222221</v>
      </c>
      <c r="J3">
        <f t="shared" ref="J3" si="3">(2/3)*$B3*((13-F3)/12)</f>
        <v>0.1111111111111111</v>
      </c>
      <c r="K3">
        <f>I3+J3</f>
        <v>0.33333333333333331</v>
      </c>
      <c r="L3">
        <v>5</v>
      </c>
      <c r="M3">
        <f>(1/3)*5</f>
        <v>1.6666666666666665</v>
      </c>
      <c r="N3">
        <f>M3/5</f>
        <v>0.33333333333333331</v>
      </c>
      <c r="O3">
        <f>13-(12*N3)</f>
        <v>9</v>
      </c>
      <c r="P3">
        <f>L3*(1/6)</f>
        <v>0.83333333333333326</v>
      </c>
      <c r="Q3">
        <f>P3/5</f>
        <v>0.16666666666666666</v>
      </c>
      <c r="R3">
        <f>13-(Q3*12)</f>
        <v>11</v>
      </c>
    </row>
    <row r="4" spans="1:18" x14ac:dyDescent="0.25">
      <c r="A4" t="s">
        <v>75</v>
      </c>
      <c r="B4">
        <v>3</v>
      </c>
      <c r="C4">
        <v>18</v>
      </c>
      <c r="E4">
        <v>7</v>
      </c>
      <c r="F4">
        <v>10</v>
      </c>
      <c r="I4">
        <f t="shared" ref="I4" si="4">(2/3)*$B4*((13-E4)/12)</f>
        <v>1</v>
      </c>
      <c r="J4">
        <f t="shared" ref="J4" si="5">(2/3)*$B4*((13-F4)/12)</f>
        <v>0.5</v>
      </c>
      <c r="K4">
        <f>I4+J4</f>
        <v>1.5</v>
      </c>
      <c r="L4">
        <v>15</v>
      </c>
      <c r="M4">
        <f>(1/2)*15</f>
        <v>7.5</v>
      </c>
      <c r="N4">
        <f>M4/5</f>
        <v>1.5</v>
      </c>
      <c r="O4">
        <f>13-(12*N4)</f>
        <v>-5</v>
      </c>
      <c r="P4">
        <f>15*(1/6)</f>
        <v>2.5</v>
      </c>
      <c r="Q4">
        <f>P4/5</f>
        <v>0.5</v>
      </c>
      <c r="R4">
        <f>13-(Q4*12)</f>
        <v>7</v>
      </c>
    </row>
    <row r="6" spans="1:18" x14ac:dyDescent="0.25">
      <c r="A6" t="s">
        <v>12</v>
      </c>
      <c r="B6">
        <v>1</v>
      </c>
      <c r="C6">
        <v>12</v>
      </c>
      <c r="D6">
        <f>(24-C6)/12</f>
        <v>1</v>
      </c>
      <c r="E6">
        <v>9</v>
      </c>
      <c r="F6">
        <v>4</v>
      </c>
      <c r="G6">
        <f>SUM(D6:F6)/B6</f>
        <v>14</v>
      </c>
      <c r="I6">
        <f>(2/3)*$B6*((13-E6)/12)</f>
        <v>0.22222222222222221</v>
      </c>
      <c r="J6">
        <f>(2/3)*$B6*((13-F6)/12)</f>
        <v>0.5</v>
      </c>
      <c r="K6">
        <f>I6+J6</f>
        <v>0.72222222222222221</v>
      </c>
    </row>
    <row r="7" spans="1:18" x14ac:dyDescent="0.25">
      <c r="A7" t="s">
        <v>13</v>
      </c>
      <c r="B7">
        <v>1</v>
      </c>
      <c r="C7">
        <v>12</v>
      </c>
      <c r="D7">
        <f>(24-C7)/12</f>
        <v>1</v>
      </c>
      <c r="E7">
        <v>7</v>
      </c>
      <c r="F7">
        <v>10</v>
      </c>
      <c r="G7">
        <f>SUM(D7:F7)/B7</f>
        <v>18</v>
      </c>
      <c r="H7" t="s">
        <v>22</v>
      </c>
      <c r="I7">
        <f>$B7*((13-E7)/12)</f>
        <v>0.5</v>
      </c>
      <c r="J7">
        <f>$B7*((13-F7)/12)</f>
        <v>0.25</v>
      </c>
      <c r="K7">
        <f>I7+J7</f>
        <v>0.75</v>
      </c>
    </row>
    <row r="8" spans="1:18" x14ac:dyDescent="0.25">
      <c r="I8">
        <f t="shared" ref="I8:I17" si="6">(2/3)*$B8*((13-E8)/12)</f>
        <v>0</v>
      </c>
      <c r="J8">
        <f t="shared" ref="J8:J17" si="7">(2/3)*$B8*((13-F8)/12)</f>
        <v>0</v>
      </c>
      <c r="K8">
        <f t="shared" ref="K8:K17" si="8">I8+J8</f>
        <v>0</v>
      </c>
    </row>
    <row r="9" spans="1:18" x14ac:dyDescent="0.25">
      <c r="A9" t="s">
        <v>17</v>
      </c>
      <c r="B9">
        <v>3</v>
      </c>
      <c r="C9">
        <v>36</v>
      </c>
      <c r="D9">
        <f t="shared" ref="D9" si="9">(24-C9)/12</f>
        <v>-1</v>
      </c>
      <c r="E9">
        <v>5</v>
      </c>
      <c r="F9">
        <v>9</v>
      </c>
      <c r="G9">
        <f t="shared" ref="G9" si="10">SUM(D9:F9)/B9</f>
        <v>4.333333333333333</v>
      </c>
      <c r="I9">
        <f t="shared" si="6"/>
        <v>1.3333333333333333</v>
      </c>
      <c r="J9">
        <f t="shared" si="7"/>
        <v>0.66666666666666663</v>
      </c>
      <c r="K9">
        <f t="shared" si="8"/>
        <v>2</v>
      </c>
    </row>
    <row r="10" spans="1:18" x14ac:dyDescent="0.25">
      <c r="I10">
        <f t="shared" si="6"/>
        <v>0</v>
      </c>
      <c r="J10">
        <f t="shared" si="7"/>
        <v>0</v>
      </c>
      <c r="K10">
        <f t="shared" si="8"/>
        <v>0</v>
      </c>
    </row>
    <row r="11" spans="1:18" x14ac:dyDescent="0.25">
      <c r="A11" t="s">
        <v>19</v>
      </c>
      <c r="B11">
        <v>2</v>
      </c>
      <c r="C11">
        <v>24</v>
      </c>
      <c r="D11">
        <f>(24-C11)/12</f>
        <v>0</v>
      </c>
      <c r="E11">
        <v>4</v>
      </c>
      <c r="F11">
        <v>4</v>
      </c>
      <c r="G11">
        <f>SUM(D11:F11)/B11</f>
        <v>4</v>
      </c>
      <c r="I11">
        <f t="shared" si="6"/>
        <v>1</v>
      </c>
      <c r="J11">
        <f t="shared" si="7"/>
        <v>1</v>
      </c>
      <c r="K11">
        <f t="shared" si="8"/>
        <v>2</v>
      </c>
    </row>
    <row r="12" spans="1:18" x14ac:dyDescent="0.25">
      <c r="A12" t="s">
        <v>16</v>
      </c>
      <c r="B12">
        <v>2</v>
      </c>
      <c r="C12">
        <v>72</v>
      </c>
      <c r="D12">
        <f>(24-C12)/12</f>
        <v>-4</v>
      </c>
      <c r="E12">
        <v>5</v>
      </c>
      <c r="F12">
        <v>6</v>
      </c>
      <c r="G12">
        <f>SUM(D12:F12)/B12</f>
        <v>3.5</v>
      </c>
      <c r="I12">
        <f t="shared" si="6"/>
        <v>0.88888888888888884</v>
      </c>
      <c r="J12">
        <f t="shared" si="7"/>
        <v>0.77777777777777779</v>
      </c>
      <c r="K12">
        <f t="shared" si="8"/>
        <v>1.6666666666666665</v>
      </c>
      <c r="M12">
        <f>3.5*(5/6)*2</f>
        <v>5.8333333333333339</v>
      </c>
      <c r="N12">
        <f>5/6</f>
        <v>0.83333333333333337</v>
      </c>
      <c r="O12">
        <f>13-(N12*12)</f>
        <v>3</v>
      </c>
    </row>
    <row r="13" spans="1:18" x14ac:dyDescent="0.25">
      <c r="A13" t="s">
        <v>44</v>
      </c>
      <c r="B13">
        <v>2</v>
      </c>
      <c r="C13">
        <v>72</v>
      </c>
      <c r="D13">
        <f t="shared" ref="D13:D17" si="11">(24-C13)/12</f>
        <v>-4</v>
      </c>
      <c r="E13">
        <v>9</v>
      </c>
      <c r="F13">
        <v>2</v>
      </c>
      <c r="G13">
        <f t="shared" ref="G13:G17" si="12">SUM(D13:F13)/B13</f>
        <v>3.5</v>
      </c>
      <c r="I13">
        <f t="shared" si="6"/>
        <v>0.44444444444444442</v>
      </c>
      <c r="J13">
        <f t="shared" si="7"/>
        <v>1.2222222222222221</v>
      </c>
      <c r="K13">
        <f t="shared" si="8"/>
        <v>1.6666666666666665</v>
      </c>
    </row>
    <row r="14" spans="1:18" x14ac:dyDescent="0.25">
      <c r="A14" t="s">
        <v>45</v>
      </c>
      <c r="B14">
        <v>3</v>
      </c>
      <c r="C14">
        <v>24</v>
      </c>
      <c r="D14">
        <f t="shared" si="11"/>
        <v>0</v>
      </c>
      <c r="E14">
        <v>5</v>
      </c>
      <c r="F14">
        <v>9</v>
      </c>
      <c r="G14">
        <f t="shared" si="12"/>
        <v>4.666666666666667</v>
      </c>
      <c r="I14">
        <f t="shared" si="6"/>
        <v>1.3333333333333333</v>
      </c>
      <c r="J14">
        <f t="shared" si="7"/>
        <v>0.66666666666666663</v>
      </c>
      <c r="K14">
        <f t="shared" si="8"/>
        <v>2</v>
      </c>
    </row>
    <row r="15" spans="1:18" x14ac:dyDescent="0.25">
      <c r="A15" t="s">
        <v>47</v>
      </c>
      <c r="B15">
        <v>2</v>
      </c>
      <c r="C15">
        <v>36</v>
      </c>
      <c r="D15">
        <f t="shared" si="11"/>
        <v>-1</v>
      </c>
      <c r="E15">
        <v>4</v>
      </c>
      <c r="F15">
        <v>5</v>
      </c>
      <c r="G15">
        <f t="shared" si="12"/>
        <v>4</v>
      </c>
      <c r="I15">
        <f t="shared" si="6"/>
        <v>1</v>
      </c>
      <c r="J15">
        <f t="shared" si="7"/>
        <v>0.88888888888888884</v>
      </c>
      <c r="K15">
        <f t="shared" si="8"/>
        <v>1.8888888888888888</v>
      </c>
    </row>
    <row r="16" spans="1:18" x14ac:dyDescent="0.25">
      <c r="A16" t="s">
        <v>48</v>
      </c>
      <c r="B16">
        <v>2</v>
      </c>
      <c r="C16">
        <v>48</v>
      </c>
      <c r="D16">
        <f t="shared" si="11"/>
        <v>-2</v>
      </c>
      <c r="E16">
        <v>5</v>
      </c>
      <c r="F16">
        <v>5</v>
      </c>
      <c r="G16">
        <f t="shared" si="12"/>
        <v>4</v>
      </c>
      <c r="I16">
        <f t="shared" si="6"/>
        <v>0.88888888888888884</v>
      </c>
      <c r="J16">
        <f t="shared" si="7"/>
        <v>0.88888888888888884</v>
      </c>
      <c r="K16">
        <f t="shared" si="8"/>
        <v>1.7777777777777777</v>
      </c>
      <c r="P16">
        <f>8*(1/3)*2</f>
        <v>5.333333333333333</v>
      </c>
    </row>
    <row r="17" spans="1:21" x14ac:dyDescent="0.25">
      <c r="A17" t="s">
        <v>49</v>
      </c>
      <c r="B17">
        <v>2</v>
      </c>
      <c r="C17">
        <v>36</v>
      </c>
      <c r="D17">
        <f t="shared" si="11"/>
        <v>-1</v>
      </c>
      <c r="E17">
        <v>5</v>
      </c>
      <c r="F17">
        <v>4</v>
      </c>
      <c r="G17">
        <f t="shared" si="12"/>
        <v>4</v>
      </c>
      <c r="I17">
        <f t="shared" si="6"/>
        <v>0.88888888888888884</v>
      </c>
      <c r="J17">
        <f t="shared" si="7"/>
        <v>1</v>
      </c>
      <c r="K17">
        <f t="shared" si="8"/>
        <v>1.8888888888888888</v>
      </c>
    </row>
    <row r="18" spans="1:21" x14ac:dyDescent="0.25">
      <c r="A18" t="s">
        <v>56</v>
      </c>
      <c r="B18">
        <v>3</v>
      </c>
      <c r="C18">
        <v>48</v>
      </c>
      <c r="D18">
        <f t="shared" ref="D18:D23" si="13">(24-C18)/12</f>
        <v>-2</v>
      </c>
      <c r="E18">
        <v>4</v>
      </c>
      <c r="F18">
        <v>11</v>
      </c>
      <c r="G18">
        <f>SUM(D18:F18)/B18</f>
        <v>4.333333333333333</v>
      </c>
      <c r="H18" t="s">
        <v>57</v>
      </c>
      <c r="I18">
        <f t="shared" ref="I18:J20" si="14">(2/3)*$B18*((13-E18)/12)</f>
        <v>1.5</v>
      </c>
      <c r="J18">
        <f t="shared" si="14"/>
        <v>0.33333333333333331</v>
      </c>
      <c r="K18">
        <f t="shared" ref="K18:K20" si="15">I18+J18</f>
        <v>1.8333333333333333</v>
      </c>
      <c r="M18" t="s">
        <v>76</v>
      </c>
      <c r="N18" t="s">
        <v>77</v>
      </c>
      <c r="O18" t="s">
        <v>78</v>
      </c>
      <c r="P18" t="s">
        <v>79</v>
      </c>
      <c r="Q18" t="s">
        <v>80</v>
      </c>
      <c r="R18" t="s">
        <v>81</v>
      </c>
      <c r="S18" t="s">
        <v>83</v>
      </c>
      <c r="T18" t="s">
        <v>84</v>
      </c>
      <c r="U18" t="s">
        <v>82</v>
      </c>
    </row>
    <row r="19" spans="1:21" x14ac:dyDescent="0.25">
      <c r="A19" t="s">
        <v>58</v>
      </c>
      <c r="B19">
        <v>2</v>
      </c>
      <c r="C19">
        <v>72</v>
      </c>
      <c r="D19">
        <f t="shared" si="13"/>
        <v>-4</v>
      </c>
      <c r="E19">
        <v>5</v>
      </c>
      <c r="F19">
        <v>6</v>
      </c>
      <c r="G19">
        <f>SUM(D19:F19)/B19</f>
        <v>3.5</v>
      </c>
      <c r="H19" t="s">
        <v>57</v>
      </c>
      <c r="I19">
        <f t="shared" si="14"/>
        <v>0.88888888888888884</v>
      </c>
      <c r="J19">
        <f t="shared" si="14"/>
        <v>0.77777777777777779</v>
      </c>
      <c r="K19">
        <f t="shared" si="15"/>
        <v>1.6666666666666665</v>
      </c>
      <c r="L19">
        <f>SUM(M19:U19)</f>
        <v>12</v>
      </c>
      <c r="M19">
        <v>1</v>
      </c>
      <c r="N19">
        <v>4</v>
      </c>
      <c r="O19">
        <v>-2</v>
      </c>
      <c r="P19">
        <v>2</v>
      </c>
      <c r="Q19">
        <v>1</v>
      </c>
      <c r="R19">
        <v>2</v>
      </c>
      <c r="S19">
        <v>-1</v>
      </c>
      <c r="U19">
        <v>5</v>
      </c>
    </row>
    <row r="20" spans="1:21" x14ac:dyDescent="0.25">
      <c r="A20" t="s">
        <v>59</v>
      </c>
      <c r="B20">
        <v>2</v>
      </c>
      <c r="C20">
        <v>72</v>
      </c>
      <c r="D20">
        <f t="shared" si="13"/>
        <v>-4</v>
      </c>
      <c r="E20">
        <v>6</v>
      </c>
      <c r="F20">
        <v>5</v>
      </c>
      <c r="G20">
        <f>SUM(D20:F20)/B20</f>
        <v>3.5</v>
      </c>
      <c r="H20" t="s">
        <v>57</v>
      </c>
      <c r="I20">
        <f t="shared" si="14"/>
        <v>0.77777777777777779</v>
      </c>
      <c r="J20">
        <f t="shared" si="14"/>
        <v>0.88888888888888884</v>
      </c>
      <c r="K20">
        <f t="shared" si="15"/>
        <v>1.6666666666666665</v>
      </c>
      <c r="L20">
        <f>SUM(M20:U20)</f>
        <v>8</v>
      </c>
      <c r="M20">
        <v>1</v>
      </c>
      <c r="N20">
        <v>4</v>
      </c>
      <c r="O20">
        <v>-2</v>
      </c>
      <c r="Q20">
        <v>1</v>
      </c>
      <c r="S20">
        <v>-1</v>
      </c>
      <c r="U20">
        <v>5</v>
      </c>
    </row>
    <row r="21" spans="1:21" x14ac:dyDescent="0.25">
      <c r="A21" t="s">
        <v>91</v>
      </c>
      <c r="B21">
        <v>2</v>
      </c>
      <c r="C21">
        <v>36</v>
      </c>
      <c r="D21">
        <f t="shared" si="13"/>
        <v>-1</v>
      </c>
    </row>
    <row r="22" spans="1:21" x14ac:dyDescent="0.25">
      <c r="A22" t="s">
        <v>92</v>
      </c>
      <c r="B22">
        <v>3</v>
      </c>
      <c r="C22">
        <v>36</v>
      </c>
      <c r="D22">
        <f t="shared" si="13"/>
        <v>-1</v>
      </c>
      <c r="E22">
        <v>10</v>
      </c>
      <c r="F22">
        <v>5</v>
      </c>
      <c r="I22">
        <f t="shared" ref="I22" si="16">(2/3)*$B22*((13-E22)/12)</f>
        <v>0.5</v>
      </c>
      <c r="J22">
        <f t="shared" ref="J22" si="17">(2/3)*$B22*((13-F22)/12)</f>
        <v>1.3333333333333333</v>
      </c>
      <c r="K22">
        <f t="shared" ref="K22" si="18">I22+J22</f>
        <v>1.8333333333333333</v>
      </c>
    </row>
    <row r="23" spans="1:21" x14ac:dyDescent="0.25">
      <c r="A23" t="s">
        <v>93</v>
      </c>
      <c r="B23">
        <v>3</v>
      </c>
      <c r="C23">
        <v>36</v>
      </c>
      <c r="D23">
        <f t="shared" si="13"/>
        <v>-1</v>
      </c>
      <c r="E23">
        <v>7</v>
      </c>
      <c r="F23">
        <v>8</v>
      </c>
      <c r="I23">
        <f t="shared" ref="I23" si="19">(2/3)*$B23*((13-E23)/12)</f>
        <v>1</v>
      </c>
      <c r="J23">
        <f t="shared" ref="J23" si="20">(2/3)*$B23*((13-F23)/12)</f>
        <v>0.83333333333333337</v>
      </c>
      <c r="K23">
        <f t="shared" ref="K23" si="21">I23+J23</f>
        <v>1.8333333333333335</v>
      </c>
    </row>
    <row r="24" spans="1:21" x14ac:dyDescent="0.25">
      <c r="L24">
        <f>SUM(M24:U24)</f>
        <v>7</v>
      </c>
      <c r="M24">
        <v>1</v>
      </c>
      <c r="N24">
        <v>2</v>
      </c>
      <c r="O24">
        <v>-2</v>
      </c>
      <c r="P24">
        <v>-1</v>
      </c>
      <c r="Q24">
        <v>2</v>
      </c>
      <c r="S24">
        <v>-1</v>
      </c>
      <c r="T24">
        <v>1</v>
      </c>
      <c r="U24">
        <v>5</v>
      </c>
    </row>
    <row r="25" spans="1:21" x14ac:dyDescent="0.25">
      <c r="A25" t="s">
        <v>23</v>
      </c>
      <c r="B25">
        <v>1</v>
      </c>
      <c r="C25">
        <v>36</v>
      </c>
      <c r="D25">
        <f>(24-C25)/12</f>
        <v>-1</v>
      </c>
      <c r="E25">
        <v>8</v>
      </c>
      <c r="F25">
        <v>10</v>
      </c>
      <c r="G25">
        <f>SUM(D25:F25)/B25</f>
        <v>17</v>
      </c>
      <c r="I25">
        <f t="shared" ref="I25:I36" si="22">(2/3)*$B25*((13-E25)/12)</f>
        <v>0.27777777777777779</v>
      </c>
      <c r="J25">
        <f t="shared" ref="J25:J36" si="23">(2/3)*$B25*((13-F25)/12)</f>
        <v>0.16666666666666666</v>
      </c>
      <c r="K25">
        <f t="shared" ref="K25:K36" si="24">I25+J25</f>
        <v>0.44444444444444442</v>
      </c>
      <c r="L25">
        <f>SUM(M25:U25)</f>
        <v>8</v>
      </c>
      <c r="M25">
        <v>1</v>
      </c>
      <c r="N25">
        <v>2</v>
      </c>
      <c r="Q25">
        <v>1</v>
      </c>
      <c r="S25">
        <v>-1</v>
      </c>
      <c r="U25">
        <v>5</v>
      </c>
    </row>
    <row r="26" spans="1:21" x14ac:dyDescent="0.25">
      <c r="A26" t="s">
        <v>27</v>
      </c>
      <c r="B26">
        <v>1</v>
      </c>
      <c r="C26">
        <v>24</v>
      </c>
      <c r="D26">
        <f>(24-C26)/12</f>
        <v>0</v>
      </c>
      <c r="E26">
        <v>7</v>
      </c>
      <c r="F26">
        <v>10</v>
      </c>
      <c r="G26">
        <f>SUM(D26:F26)/B26</f>
        <v>17</v>
      </c>
      <c r="H26" t="s">
        <v>28</v>
      </c>
      <c r="I26">
        <f t="shared" si="22"/>
        <v>0.33333333333333331</v>
      </c>
      <c r="J26">
        <f t="shared" si="23"/>
        <v>0.16666666666666666</v>
      </c>
      <c r="K26">
        <f t="shared" si="24"/>
        <v>0.5</v>
      </c>
      <c r="L26">
        <f>SUM(M26:U26)</f>
        <v>6</v>
      </c>
      <c r="M26">
        <v>1</v>
      </c>
      <c r="N26">
        <v>1</v>
      </c>
      <c r="O26">
        <v>-2</v>
      </c>
      <c r="Q26">
        <v>1</v>
      </c>
      <c r="S26">
        <v>-1</v>
      </c>
      <c r="T26">
        <v>1</v>
      </c>
      <c r="U26">
        <v>5</v>
      </c>
    </row>
    <row r="27" spans="1:21" x14ac:dyDescent="0.25">
      <c r="I27">
        <f t="shared" si="22"/>
        <v>0</v>
      </c>
      <c r="J27">
        <f t="shared" si="23"/>
        <v>0</v>
      </c>
      <c r="K27">
        <f t="shared" si="24"/>
        <v>0</v>
      </c>
      <c r="M27">
        <v>1</v>
      </c>
      <c r="N27">
        <v>1</v>
      </c>
      <c r="P27">
        <v>2</v>
      </c>
      <c r="Q27">
        <v>1</v>
      </c>
    </row>
    <row r="28" spans="1:21" x14ac:dyDescent="0.25">
      <c r="A28" t="s">
        <v>30</v>
      </c>
      <c r="B28">
        <v>3</v>
      </c>
      <c r="C28">
        <v>24</v>
      </c>
      <c r="D28">
        <f t="shared" ref="D28:D36" si="25">(24-C28)/12</f>
        <v>0</v>
      </c>
      <c r="E28">
        <v>7</v>
      </c>
      <c r="F28">
        <v>11</v>
      </c>
      <c r="G28">
        <f t="shared" ref="G28:G36" si="26">SUM(D28:F28)/B28</f>
        <v>6</v>
      </c>
      <c r="I28">
        <f t="shared" si="22"/>
        <v>1</v>
      </c>
      <c r="J28">
        <f t="shared" si="23"/>
        <v>0.33333333333333331</v>
      </c>
      <c r="K28">
        <f t="shared" si="24"/>
        <v>1.3333333333333333</v>
      </c>
      <c r="M28">
        <v>1</v>
      </c>
      <c r="N28">
        <v>1</v>
      </c>
      <c r="O28">
        <v>-2</v>
      </c>
      <c r="P28">
        <v>2</v>
      </c>
      <c r="Q28">
        <v>1</v>
      </c>
    </row>
    <row r="29" spans="1:21" x14ac:dyDescent="0.25">
      <c r="A29" t="s">
        <v>31</v>
      </c>
      <c r="B29">
        <v>2</v>
      </c>
      <c r="C29">
        <v>12</v>
      </c>
      <c r="D29">
        <f t="shared" si="25"/>
        <v>1</v>
      </c>
      <c r="E29">
        <v>5</v>
      </c>
      <c r="F29">
        <v>8</v>
      </c>
      <c r="G29">
        <f t="shared" si="26"/>
        <v>7</v>
      </c>
      <c r="I29">
        <f t="shared" si="22"/>
        <v>0.88888888888888884</v>
      </c>
      <c r="J29">
        <f t="shared" si="23"/>
        <v>0.55555555555555558</v>
      </c>
      <c r="K29">
        <f t="shared" si="24"/>
        <v>1.4444444444444444</v>
      </c>
      <c r="O29">
        <v>1</v>
      </c>
      <c r="P29">
        <v>1</v>
      </c>
      <c r="U29">
        <v>5</v>
      </c>
    </row>
    <row r="30" spans="1:21" x14ac:dyDescent="0.25">
      <c r="A30" t="s">
        <v>32</v>
      </c>
      <c r="B30">
        <v>2</v>
      </c>
      <c r="C30">
        <v>24</v>
      </c>
      <c r="D30">
        <f t="shared" si="25"/>
        <v>0</v>
      </c>
      <c r="E30">
        <v>8</v>
      </c>
      <c r="F30">
        <v>6</v>
      </c>
      <c r="G30">
        <f t="shared" si="26"/>
        <v>7</v>
      </c>
      <c r="I30">
        <f t="shared" si="22"/>
        <v>0.55555555555555558</v>
      </c>
      <c r="J30">
        <f t="shared" si="23"/>
        <v>0.77777777777777779</v>
      </c>
      <c r="K30">
        <f t="shared" si="24"/>
        <v>1.3333333333333335</v>
      </c>
    </row>
    <row r="31" spans="1:21" x14ac:dyDescent="0.25">
      <c r="A31" t="s">
        <v>33</v>
      </c>
      <c r="B31">
        <v>1</v>
      </c>
      <c r="C31">
        <v>12</v>
      </c>
      <c r="D31">
        <f t="shared" si="25"/>
        <v>1</v>
      </c>
      <c r="E31">
        <v>5</v>
      </c>
      <c r="F31">
        <v>8</v>
      </c>
      <c r="G31">
        <f t="shared" si="26"/>
        <v>14</v>
      </c>
      <c r="I31">
        <f t="shared" si="22"/>
        <v>0.44444444444444442</v>
      </c>
      <c r="J31">
        <f t="shared" si="23"/>
        <v>0.27777777777777779</v>
      </c>
      <c r="K31">
        <f t="shared" si="24"/>
        <v>0.72222222222222221</v>
      </c>
    </row>
    <row r="32" spans="1:21" x14ac:dyDescent="0.25">
      <c r="A32" t="s">
        <v>34</v>
      </c>
      <c r="B32">
        <v>1</v>
      </c>
      <c r="C32">
        <v>24</v>
      </c>
      <c r="D32">
        <f t="shared" si="25"/>
        <v>0</v>
      </c>
      <c r="E32">
        <v>5</v>
      </c>
      <c r="F32">
        <v>9</v>
      </c>
      <c r="G32">
        <f t="shared" si="26"/>
        <v>14</v>
      </c>
      <c r="I32">
        <f t="shared" si="22"/>
        <v>0.44444444444444442</v>
      </c>
      <c r="J32">
        <f t="shared" si="23"/>
        <v>0.22222222222222221</v>
      </c>
      <c r="K32">
        <f t="shared" si="24"/>
        <v>0.66666666666666663</v>
      </c>
    </row>
    <row r="33" spans="1:14" x14ac:dyDescent="0.25">
      <c r="A33" t="s">
        <v>35</v>
      </c>
      <c r="B33">
        <v>1</v>
      </c>
      <c r="C33">
        <v>24</v>
      </c>
      <c r="D33">
        <f t="shared" si="25"/>
        <v>0</v>
      </c>
      <c r="E33">
        <v>7</v>
      </c>
      <c r="F33">
        <v>7</v>
      </c>
      <c r="G33">
        <f t="shared" si="26"/>
        <v>14</v>
      </c>
      <c r="I33">
        <f t="shared" si="22"/>
        <v>0.33333333333333331</v>
      </c>
      <c r="J33">
        <f t="shared" si="23"/>
        <v>0.33333333333333331</v>
      </c>
      <c r="K33">
        <f t="shared" si="24"/>
        <v>0.66666666666666663</v>
      </c>
    </row>
    <row r="34" spans="1:14" x14ac:dyDescent="0.25">
      <c r="A34" t="s">
        <v>36</v>
      </c>
      <c r="B34">
        <v>2</v>
      </c>
      <c r="C34">
        <v>36</v>
      </c>
      <c r="D34">
        <f t="shared" si="25"/>
        <v>-1</v>
      </c>
      <c r="E34">
        <v>7</v>
      </c>
      <c r="F34">
        <v>10</v>
      </c>
      <c r="G34">
        <f t="shared" si="26"/>
        <v>8</v>
      </c>
      <c r="I34">
        <f t="shared" si="22"/>
        <v>0.66666666666666663</v>
      </c>
      <c r="J34">
        <f t="shared" si="23"/>
        <v>0.33333333333333331</v>
      </c>
      <c r="K34">
        <f t="shared" si="24"/>
        <v>1</v>
      </c>
    </row>
    <row r="35" spans="1:14" x14ac:dyDescent="0.25">
      <c r="A35" t="s">
        <v>29</v>
      </c>
      <c r="B35">
        <v>2</v>
      </c>
      <c r="C35">
        <v>72</v>
      </c>
      <c r="D35">
        <f t="shared" si="25"/>
        <v>-4</v>
      </c>
      <c r="E35">
        <v>11</v>
      </c>
      <c r="F35">
        <v>6</v>
      </c>
      <c r="G35">
        <f t="shared" si="26"/>
        <v>6.5</v>
      </c>
      <c r="I35">
        <f t="shared" si="22"/>
        <v>0.22222222222222221</v>
      </c>
      <c r="J35">
        <f t="shared" si="23"/>
        <v>0.77777777777777779</v>
      </c>
      <c r="K35">
        <f t="shared" si="24"/>
        <v>1</v>
      </c>
    </row>
    <row r="36" spans="1:14" x14ac:dyDescent="0.25">
      <c r="A36" t="s">
        <v>37</v>
      </c>
      <c r="B36">
        <v>1</v>
      </c>
      <c r="C36">
        <v>24</v>
      </c>
      <c r="D36">
        <f t="shared" si="25"/>
        <v>0</v>
      </c>
      <c r="E36">
        <v>7</v>
      </c>
      <c r="F36">
        <v>10</v>
      </c>
      <c r="G36">
        <f t="shared" si="26"/>
        <v>17</v>
      </c>
      <c r="I36">
        <f t="shared" si="22"/>
        <v>0.33333333333333331</v>
      </c>
      <c r="J36">
        <f t="shared" si="23"/>
        <v>0.16666666666666666</v>
      </c>
      <c r="K36">
        <f t="shared" si="24"/>
        <v>0.5</v>
      </c>
    </row>
    <row r="38" spans="1:14" x14ac:dyDescent="0.25">
      <c r="A38" t="s">
        <v>38</v>
      </c>
      <c r="B38">
        <v>1</v>
      </c>
      <c r="C38">
        <v>36</v>
      </c>
      <c r="D38">
        <f t="shared" ref="D38:D43" si="27">(24-C38)/12</f>
        <v>-1</v>
      </c>
      <c r="E38">
        <v>5</v>
      </c>
      <c r="F38">
        <v>10</v>
      </c>
      <c r="G38">
        <f t="shared" ref="G38:G53" si="28">SUM(D38:F38)/B38</f>
        <v>14</v>
      </c>
      <c r="I38">
        <f t="shared" ref="I38:I53" si="29">(2/3)*$B38*((13-E38)/12)</f>
        <v>0.44444444444444442</v>
      </c>
      <c r="J38">
        <f t="shared" ref="J38:J53" si="30">(2/3)*$B38*((13-F38)/12)</f>
        <v>0.16666666666666666</v>
      </c>
      <c r="K38">
        <f t="shared" ref="K38:K53" si="31">I38+J38</f>
        <v>0.61111111111111105</v>
      </c>
    </row>
    <row r="39" spans="1:14" x14ac:dyDescent="0.25">
      <c r="A39" t="s">
        <v>39</v>
      </c>
      <c r="B39">
        <v>1</v>
      </c>
      <c r="C39">
        <v>24</v>
      </c>
      <c r="D39">
        <f t="shared" si="27"/>
        <v>0</v>
      </c>
      <c r="E39">
        <v>5</v>
      </c>
      <c r="F39">
        <v>8</v>
      </c>
      <c r="G39">
        <f t="shared" si="28"/>
        <v>13</v>
      </c>
      <c r="I39">
        <f t="shared" si="29"/>
        <v>0.44444444444444442</v>
      </c>
      <c r="J39">
        <f t="shared" si="30"/>
        <v>0.27777777777777779</v>
      </c>
      <c r="K39">
        <f t="shared" si="31"/>
        <v>0.72222222222222221</v>
      </c>
    </row>
    <row r="40" spans="1:14" x14ac:dyDescent="0.25">
      <c r="A40" t="s">
        <v>40</v>
      </c>
      <c r="B40">
        <v>1</v>
      </c>
      <c r="C40">
        <v>36</v>
      </c>
      <c r="D40">
        <f t="shared" si="27"/>
        <v>-1</v>
      </c>
      <c r="E40">
        <v>7</v>
      </c>
      <c r="F40">
        <v>7</v>
      </c>
      <c r="G40">
        <f t="shared" si="28"/>
        <v>13</v>
      </c>
      <c r="I40">
        <f t="shared" si="29"/>
        <v>0.33333333333333331</v>
      </c>
      <c r="J40">
        <f t="shared" si="30"/>
        <v>0.33333333333333331</v>
      </c>
      <c r="K40">
        <f t="shared" si="31"/>
        <v>0.66666666666666663</v>
      </c>
    </row>
    <row r="41" spans="1:14" x14ac:dyDescent="0.25">
      <c r="A41" t="s">
        <v>41</v>
      </c>
      <c r="B41">
        <v>1</v>
      </c>
      <c r="C41">
        <v>36</v>
      </c>
      <c r="D41">
        <f t="shared" si="27"/>
        <v>-1</v>
      </c>
      <c r="E41">
        <v>10</v>
      </c>
      <c r="F41">
        <v>4</v>
      </c>
      <c r="G41">
        <f t="shared" si="28"/>
        <v>13</v>
      </c>
      <c r="I41">
        <f t="shared" si="29"/>
        <v>0.16666666666666666</v>
      </c>
      <c r="J41">
        <f t="shared" si="30"/>
        <v>0.5</v>
      </c>
      <c r="K41">
        <f t="shared" si="31"/>
        <v>0.66666666666666663</v>
      </c>
    </row>
    <row r="42" spans="1:14" x14ac:dyDescent="0.25">
      <c r="A42" t="s">
        <v>42</v>
      </c>
      <c r="B42">
        <v>1</v>
      </c>
      <c r="C42">
        <v>48</v>
      </c>
      <c r="D42">
        <f t="shared" si="27"/>
        <v>-2</v>
      </c>
      <c r="E42">
        <v>7</v>
      </c>
      <c r="F42">
        <v>8</v>
      </c>
      <c r="G42">
        <f t="shared" si="28"/>
        <v>13</v>
      </c>
      <c r="I42">
        <f t="shared" si="29"/>
        <v>0.33333333333333331</v>
      </c>
      <c r="J42">
        <f t="shared" si="30"/>
        <v>0.27777777777777779</v>
      </c>
      <c r="K42">
        <f t="shared" si="31"/>
        <v>0.61111111111111116</v>
      </c>
    </row>
    <row r="43" spans="1:14" x14ac:dyDescent="0.25">
      <c r="A43" t="s">
        <v>43</v>
      </c>
      <c r="B43">
        <v>2</v>
      </c>
      <c r="C43">
        <v>12</v>
      </c>
      <c r="D43">
        <f t="shared" si="27"/>
        <v>1</v>
      </c>
      <c r="E43">
        <v>7</v>
      </c>
      <c r="F43">
        <v>10</v>
      </c>
      <c r="G43">
        <f t="shared" si="28"/>
        <v>9</v>
      </c>
      <c r="I43">
        <f t="shared" si="29"/>
        <v>0.66666666666666663</v>
      </c>
      <c r="J43">
        <f t="shared" si="30"/>
        <v>0.33333333333333331</v>
      </c>
      <c r="K43">
        <f t="shared" si="31"/>
        <v>1</v>
      </c>
    </row>
    <row r="44" spans="1:14" x14ac:dyDescent="0.25">
      <c r="G44" t="e">
        <f t="shared" si="28"/>
        <v>#DIV/0!</v>
      </c>
      <c r="I44">
        <f t="shared" si="29"/>
        <v>0</v>
      </c>
      <c r="J44">
        <f t="shared" si="30"/>
        <v>0</v>
      </c>
      <c r="K44">
        <f t="shared" si="31"/>
        <v>0</v>
      </c>
    </row>
    <row r="45" spans="1:14" x14ac:dyDescent="0.25">
      <c r="A45" t="s">
        <v>46</v>
      </c>
      <c r="B45">
        <v>1</v>
      </c>
      <c r="C45">
        <v>36</v>
      </c>
      <c r="D45">
        <f t="shared" ref="D45:D53" si="32">(24-C45)/12</f>
        <v>-1</v>
      </c>
      <c r="E45">
        <v>5</v>
      </c>
      <c r="F45">
        <v>9</v>
      </c>
      <c r="G45">
        <f t="shared" si="28"/>
        <v>13</v>
      </c>
      <c r="I45">
        <f t="shared" si="29"/>
        <v>0.44444444444444442</v>
      </c>
      <c r="J45">
        <f t="shared" si="30"/>
        <v>0.22222222222222221</v>
      </c>
      <c r="K45">
        <f t="shared" si="31"/>
        <v>0.66666666666666663</v>
      </c>
      <c r="M45">
        <f>13-((3/5)*(2/3))*12</f>
        <v>8.1999999999999993</v>
      </c>
      <c r="N45">
        <f>13-((3/5)*(1/3))*12</f>
        <v>10.6</v>
      </c>
    </row>
    <row r="46" spans="1:14" x14ac:dyDescent="0.25">
      <c r="A46" t="s">
        <v>21</v>
      </c>
      <c r="B46">
        <v>1</v>
      </c>
      <c r="C46">
        <v>36</v>
      </c>
      <c r="D46">
        <f t="shared" si="32"/>
        <v>-1</v>
      </c>
      <c r="E46">
        <v>6</v>
      </c>
      <c r="F46">
        <v>8</v>
      </c>
      <c r="G46">
        <f t="shared" si="28"/>
        <v>13</v>
      </c>
      <c r="I46">
        <f t="shared" si="29"/>
        <v>0.3888888888888889</v>
      </c>
      <c r="J46">
        <f t="shared" si="30"/>
        <v>0.27777777777777779</v>
      </c>
      <c r="K46">
        <f t="shared" si="31"/>
        <v>0.66666666666666674</v>
      </c>
    </row>
    <row r="47" spans="1:14" x14ac:dyDescent="0.25">
      <c r="A47" t="s">
        <v>20</v>
      </c>
      <c r="B47">
        <v>1</v>
      </c>
      <c r="C47">
        <v>24</v>
      </c>
      <c r="D47">
        <f t="shared" si="32"/>
        <v>0</v>
      </c>
      <c r="E47">
        <v>5</v>
      </c>
      <c r="F47">
        <v>8</v>
      </c>
      <c r="G47">
        <f t="shared" si="28"/>
        <v>13</v>
      </c>
      <c r="I47">
        <f t="shared" si="29"/>
        <v>0.44444444444444442</v>
      </c>
      <c r="J47">
        <f t="shared" si="30"/>
        <v>0.27777777777777779</v>
      </c>
      <c r="K47">
        <f t="shared" si="31"/>
        <v>0.72222222222222221</v>
      </c>
    </row>
    <row r="48" spans="1:14" x14ac:dyDescent="0.25">
      <c r="A48" t="s">
        <v>15</v>
      </c>
      <c r="B48">
        <v>1</v>
      </c>
      <c r="C48">
        <v>48</v>
      </c>
      <c r="D48">
        <f t="shared" si="32"/>
        <v>-2</v>
      </c>
      <c r="E48">
        <v>7</v>
      </c>
      <c r="F48">
        <v>8</v>
      </c>
      <c r="G48">
        <f t="shared" si="28"/>
        <v>13</v>
      </c>
      <c r="I48">
        <f t="shared" si="29"/>
        <v>0.33333333333333331</v>
      </c>
      <c r="J48">
        <f t="shared" si="30"/>
        <v>0.27777777777777779</v>
      </c>
      <c r="K48">
        <f t="shared" si="31"/>
        <v>0.61111111111111116</v>
      </c>
    </row>
    <row r="49" spans="1:15" x14ac:dyDescent="0.25">
      <c r="A49" t="s">
        <v>4</v>
      </c>
      <c r="B49">
        <v>1</v>
      </c>
      <c r="C49">
        <v>48</v>
      </c>
      <c r="D49">
        <f t="shared" si="32"/>
        <v>-2</v>
      </c>
      <c r="E49">
        <v>8</v>
      </c>
      <c r="F49">
        <v>7</v>
      </c>
      <c r="G49">
        <f t="shared" si="28"/>
        <v>13</v>
      </c>
      <c r="I49">
        <f t="shared" si="29"/>
        <v>0.27777777777777779</v>
      </c>
      <c r="J49">
        <f t="shared" si="30"/>
        <v>0.33333333333333331</v>
      </c>
      <c r="K49">
        <f t="shared" si="31"/>
        <v>0.61111111111111116</v>
      </c>
    </row>
    <row r="50" spans="1:15" x14ac:dyDescent="0.25">
      <c r="A50" t="s">
        <v>25</v>
      </c>
      <c r="B50">
        <v>1</v>
      </c>
      <c r="C50">
        <v>24</v>
      </c>
      <c r="D50">
        <f t="shared" si="32"/>
        <v>0</v>
      </c>
      <c r="E50">
        <v>9</v>
      </c>
      <c r="F50">
        <v>4</v>
      </c>
      <c r="G50">
        <f t="shared" si="28"/>
        <v>13</v>
      </c>
      <c r="I50">
        <f t="shared" si="29"/>
        <v>0.22222222222222221</v>
      </c>
      <c r="J50">
        <f t="shared" si="30"/>
        <v>0.5</v>
      </c>
      <c r="K50">
        <f t="shared" si="31"/>
        <v>0.72222222222222221</v>
      </c>
    </row>
    <row r="51" spans="1:15" x14ac:dyDescent="0.25">
      <c r="A51" t="s">
        <v>26</v>
      </c>
      <c r="B51">
        <v>1</v>
      </c>
      <c r="C51">
        <v>36</v>
      </c>
      <c r="D51">
        <f t="shared" si="32"/>
        <v>-1</v>
      </c>
      <c r="E51">
        <v>7</v>
      </c>
      <c r="F51">
        <v>7</v>
      </c>
      <c r="G51">
        <f t="shared" si="28"/>
        <v>13</v>
      </c>
      <c r="I51">
        <f t="shared" si="29"/>
        <v>0.33333333333333331</v>
      </c>
      <c r="J51">
        <f t="shared" si="30"/>
        <v>0.33333333333333331</v>
      </c>
      <c r="K51">
        <f t="shared" si="31"/>
        <v>0.66666666666666663</v>
      </c>
    </row>
    <row r="52" spans="1:15" x14ac:dyDescent="0.25">
      <c r="A52" t="s">
        <v>24</v>
      </c>
      <c r="B52">
        <v>1</v>
      </c>
      <c r="C52">
        <v>48</v>
      </c>
      <c r="D52">
        <f t="shared" si="32"/>
        <v>-2</v>
      </c>
      <c r="E52">
        <v>10</v>
      </c>
      <c r="F52">
        <v>5</v>
      </c>
      <c r="G52">
        <f t="shared" si="28"/>
        <v>13</v>
      </c>
      <c r="I52">
        <f t="shared" si="29"/>
        <v>0.16666666666666666</v>
      </c>
      <c r="J52">
        <f t="shared" si="30"/>
        <v>0.44444444444444442</v>
      </c>
      <c r="K52">
        <f t="shared" si="31"/>
        <v>0.61111111111111105</v>
      </c>
      <c r="M52">
        <f>(13-5)/12</f>
        <v>0.66666666666666663</v>
      </c>
    </row>
    <row r="53" spans="1:15" x14ac:dyDescent="0.25">
      <c r="A53" t="s">
        <v>11</v>
      </c>
      <c r="B53">
        <v>1</v>
      </c>
      <c r="C53">
        <v>12</v>
      </c>
      <c r="D53">
        <f t="shared" si="32"/>
        <v>1</v>
      </c>
      <c r="E53">
        <v>5</v>
      </c>
      <c r="F53">
        <v>8</v>
      </c>
      <c r="G53">
        <f t="shared" si="28"/>
        <v>14</v>
      </c>
      <c r="H53" t="s">
        <v>22</v>
      </c>
      <c r="I53">
        <f t="shared" si="29"/>
        <v>0.44444444444444442</v>
      </c>
      <c r="J53">
        <f t="shared" si="30"/>
        <v>0.27777777777777779</v>
      </c>
      <c r="K53">
        <f t="shared" si="31"/>
        <v>0.72222222222222221</v>
      </c>
    </row>
    <row r="55" spans="1:15" x14ac:dyDescent="0.25">
      <c r="A55" t="s">
        <v>50</v>
      </c>
      <c r="B55">
        <v>2</v>
      </c>
      <c r="C55">
        <v>48</v>
      </c>
      <c r="D55">
        <f t="shared" ref="D55:D65" si="33">(24-C55)/12</f>
        <v>-2</v>
      </c>
      <c r="E55">
        <v>8</v>
      </c>
      <c r="F55">
        <v>7</v>
      </c>
      <c r="G55">
        <f t="shared" ref="G55:G61" si="34">SUM(D55:F55)/B55</f>
        <v>6.5</v>
      </c>
      <c r="I55">
        <f t="shared" ref="I55:J63" si="35">(2/3)*$B55*((13-E55)/12)</f>
        <v>0.55555555555555558</v>
      </c>
      <c r="J55">
        <f t="shared" si="35"/>
        <v>0.66666666666666663</v>
      </c>
      <c r="K55">
        <f t="shared" ref="K55:K63" si="36">I55+J55</f>
        <v>1.2222222222222223</v>
      </c>
    </row>
    <row r="56" spans="1:15" x14ac:dyDescent="0.25">
      <c r="A56" t="s">
        <v>15</v>
      </c>
      <c r="B56">
        <v>1</v>
      </c>
      <c r="C56">
        <v>48</v>
      </c>
      <c r="D56">
        <f t="shared" si="33"/>
        <v>-2</v>
      </c>
      <c r="E56">
        <v>7</v>
      </c>
      <c r="F56">
        <v>8</v>
      </c>
      <c r="G56">
        <f t="shared" si="34"/>
        <v>13</v>
      </c>
      <c r="I56">
        <f t="shared" si="35"/>
        <v>0.33333333333333331</v>
      </c>
      <c r="J56">
        <f t="shared" si="35"/>
        <v>0.27777777777777779</v>
      </c>
      <c r="K56">
        <f t="shared" si="36"/>
        <v>0.61111111111111116</v>
      </c>
    </row>
    <row r="57" spans="1:15" x14ac:dyDescent="0.25">
      <c r="A57" t="s">
        <v>51</v>
      </c>
      <c r="B57">
        <v>2</v>
      </c>
      <c r="C57">
        <v>24</v>
      </c>
      <c r="D57">
        <f t="shared" si="33"/>
        <v>0</v>
      </c>
      <c r="E57">
        <v>5</v>
      </c>
      <c r="F57">
        <v>8</v>
      </c>
      <c r="G57">
        <f t="shared" si="34"/>
        <v>6.5</v>
      </c>
      <c r="I57">
        <f t="shared" si="35"/>
        <v>0.88888888888888884</v>
      </c>
      <c r="J57">
        <f t="shared" si="35"/>
        <v>0.55555555555555558</v>
      </c>
      <c r="K57">
        <f t="shared" si="36"/>
        <v>1.4444444444444444</v>
      </c>
    </row>
    <row r="58" spans="1:15" x14ac:dyDescent="0.25">
      <c r="A58" t="s">
        <v>52</v>
      </c>
      <c r="B58">
        <v>2</v>
      </c>
      <c r="C58">
        <v>36</v>
      </c>
      <c r="D58">
        <f t="shared" si="33"/>
        <v>-1</v>
      </c>
      <c r="E58">
        <v>6</v>
      </c>
      <c r="F58">
        <v>8</v>
      </c>
      <c r="G58">
        <f t="shared" si="34"/>
        <v>6.5</v>
      </c>
      <c r="I58">
        <f t="shared" si="35"/>
        <v>0.77777777777777779</v>
      </c>
      <c r="J58">
        <f t="shared" si="35"/>
        <v>0.55555555555555558</v>
      </c>
      <c r="K58">
        <f t="shared" si="36"/>
        <v>1.3333333333333335</v>
      </c>
    </row>
    <row r="59" spans="1:15" x14ac:dyDescent="0.25">
      <c r="A59" t="s">
        <v>25</v>
      </c>
      <c r="B59">
        <v>1</v>
      </c>
      <c r="C59">
        <v>24</v>
      </c>
      <c r="D59">
        <f t="shared" si="33"/>
        <v>0</v>
      </c>
      <c r="E59">
        <v>9</v>
      </c>
      <c r="F59">
        <v>4</v>
      </c>
      <c r="G59">
        <f t="shared" si="34"/>
        <v>13</v>
      </c>
      <c r="I59">
        <f t="shared" si="35"/>
        <v>0.22222222222222221</v>
      </c>
      <c r="J59">
        <f t="shared" si="35"/>
        <v>0.5</v>
      </c>
      <c r="K59">
        <f t="shared" si="36"/>
        <v>0.72222222222222221</v>
      </c>
    </row>
    <row r="60" spans="1:15" x14ac:dyDescent="0.25">
      <c r="A60" t="s">
        <v>53</v>
      </c>
      <c r="B60">
        <v>1</v>
      </c>
      <c r="C60">
        <v>36</v>
      </c>
      <c r="D60">
        <f t="shared" si="33"/>
        <v>-1</v>
      </c>
      <c r="E60">
        <v>7</v>
      </c>
      <c r="F60">
        <v>7</v>
      </c>
      <c r="G60">
        <f t="shared" si="34"/>
        <v>13</v>
      </c>
      <c r="I60">
        <f t="shared" si="35"/>
        <v>0.33333333333333331</v>
      </c>
      <c r="J60">
        <f t="shared" si="35"/>
        <v>0.33333333333333331</v>
      </c>
      <c r="K60">
        <f t="shared" si="36"/>
        <v>0.66666666666666663</v>
      </c>
    </row>
    <row r="61" spans="1:15" x14ac:dyDescent="0.25">
      <c r="A61" t="s">
        <v>54</v>
      </c>
      <c r="B61">
        <v>2</v>
      </c>
      <c r="C61">
        <v>48</v>
      </c>
      <c r="D61">
        <f t="shared" si="33"/>
        <v>-2</v>
      </c>
      <c r="E61">
        <v>10</v>
      </c>
      <c r="F61">
        <v>5</v>
      </c>
      <c r="G61">
        <f t="shared" si="34"/>
        <v>6.5</v>
      </c>
      <c r="I61">
        <f t="shared" si="35"/>
        <v>0.33333333333333331</v>
      </c>
      <c r="J61">
        <f t="shared" si="35"/>
        <v>0.88888888888888884</v>
      </c>
      <c r="K61">
        <f t="shared" si="36"/>
        <v>1.2222222222222221</v>
      </c>
      <c r="O61">
        <f>2/3*4</f>
        <v>2.6666666666666665</v>
      </c>
    </row>
    <row r="62" spans="1:15" x14ac:dyDescent="0.25">
      <c r="A62" t="s">
        <v>55</v>
      </c>
      <c r="B62">
        <v>2</v>
      </c>
      <c r="C62">
        <v>12</v>
      </c>
      <c r="D62">
        <f t="shared" si="33"/>
        <v>1</v>
      </c>
      <c r="E62">
        <v>5</v>
      </c>
      <c r="F62">
        <v>8</v>
      </c>
      <c r="G62">
        <f t="shared" ref="G62:G65" si="37">SUM(D62:F62)/B62</f>
        <v>7</v>
      </c>
      <c r="H62" t="s">
        <v>22</v>
      </c>
      <c r="I62">
        <f t="shared" si="35"/>
        <v>0.88888888888888884</v>
      </c>
      <c r="J62">
        <f t="shared" si="35"/>
        <v>0.55555555555555558</v>
      </c>
      <c r="K62">
        <f t="shared" si="36"/>
        <v>1.4444444444444444</v>
      </c>
    </row>
    <row r="63" spans="1:15" x14ac:dyDescent="0.25">
      <c r="A63" t="s">
        <v>62</v>
      </c>
      <c r="B63">
        <v>2</v>
      </c>
      <c r="C63">
        <v>48</v>
      </c>
      <c r="D63">
        <f t="shared" si="33"/>
        <v>-2</v>
      </c>
      <c r="E63">
        <v>10</v>
      </c>
      <c r="F63">
        <v>5</v>
      </c>
      <c r="G63">
        <f t="shared" si="37"/>
        <v>6.5</v>
      </c>
      <c r="I63">
        <f t="shared" si="35"/>
        <v>0.33333333333333331</v>
      </c>
      <c r="J63">
        <f t="shared" si="35"/>
        <v>0.88888888888888884</v>
      </c>
      <c r="K63">
        <f t="shared" si="36"/>
        <v>1.2222222222222221</v>
      </c>
    </row>
    <row r="64" spans="1:15" x14ac:dyDescent="0.25">
      <c r="A64" t="s">
        <v>63</v>
      </c>
      <c r="B64">
        <v>4</v>
      </c>
      <c r="C64">
        <v>18</v>
      </c>
      <c r="D64">
        <f t="shared" si="33"/>
        <v>0.5</v>
      </c>
      <c r="E64">
        <v>6</v>
      </c>
      <c r="F64">
        <v>11</v>
      </c>
      <c r="G64">
        <f t="shared" si="37"/>
        <v>4.375</v>
      </c>
      <c r="I64">
        <f t="shared" ref="I64" si="38">(2/3)*$B64*((13-E64)/12)</f>
        <v>1.5555555555555556</v>
      </c>
      <c r="J64">
        <f t="shared" ref="J64" si="39">(2/3)*$B64*((13-F64)/12)</f>
        <v>0.44444444444444442</v>
      </c>
      <c r="K64">
        <f t="shared" ref="K64" si="40">I64+J64</f>
        <v>2</v>
      </c>
    </row>
    <row r="65" spans="1:13" x14ac:dyDescent="0.25">
      <c r="A65" t="s">
        <v>64</v>
      </c>
      <c r="B65">
        <v>2</v>
      </c>
      <c r="C65">
        <v>18</v>
      </c>
      <c r="D65">
        <f t="shared" si="33"/>
        <v>0.5</v>
      </c>
      <c r="E65">
        <v>6</v>
      </c>
      <c r="F65">
        <v>8</v>
      </c>
      <c r="G65">
        <f t="shared" si="37"/>
        <v>7.25</v>
      </c>
      <c r="I65">
        <f t="shared" ref="I65:I68" si="41">(2/3)*$B65*((13-E65)/12)</f>
        <v>0.77777777777777779</v>
      </c>
      <c r="J65">
        <f t="shared" ref="J65:J68" si="42">(2/3)*$B65*((13-F65)/12)</f>
        <v>0.55555555555555558</v>
      </c>
      <c r="K65">
        <f t="shared" ref="K65:K68" si="43">I65+J65</f>
        <v>1.3333333333333335</v>
      </c>
    </row>
    <row r="66" spans="1:13" x14ac:dyDescent="0.25">
      <c r="B66">
        <v>2</v>
      </c>
      <c r="C66">
        <v>36</v>
      </c>
      <c r="D66">
        <f t="shared" ref="D66:D68" si="44">(24-C66)/12</f>
        <v>-1</v>
      </c>
      <c r="E66">
        <v>6</v>
      </c>
      <c r="F66">
        <v>7</v>
      </c>
      <c r="G66">
        <f>SUM(D66:F66)/B66</f>
        <v>6</v>
      </c>
      <c r="H66" t="s">
        <v>22</v>
      </c>
      <c r="I66">
        <f t="shared" si="41"/>
        <v>0.77777777777777779</v>
      </c>
      <c r="J66">
        <f t="shared" si="42"/>
        <v>0.66666666666666663</v>
      </c>
      <c r="K66">
        <f t="shared" si="43"/>
        <v>1.4444444444444444</v>
      </c>
      <c r="M66" t="s">
        <v>61</v>
      </c>
    </row>
    <row r="67" spans="1:13" x14ac:dyDescent="0.25">
      <c r="A67" t="s">
        <v>65</v>
      </c>
      <c r="B67">
        <v>2</v>
      </c>
      <c r="C67">
        <v>36</v>
      </c>
      <c r="D67">
        <f t="shared" si="44"/>
        <v>-1</v>
      </c>
      <c r="E67">
        <v>7</v>
      </c>
      <c r="F67">
        <v>7</v>
      </c>
      <c r="G67">
        <f>SUM(D67:F67)/B67</f>
        <v>6.5</v>
      </c>
      <c r="I67">
        <f t="shared" si="41"/>
        <v>0.66666666666666663</v>
      </c>
      <c r="J67">
        <f t="shared" si="42"/>
        <v>0.66666666666666663</v>
      </c>
      <c r="K67">
        <f t="shared" si="43"/>
        <v>1.3333333333333333</v>
      </c>
      <c r="L67" t="s">
        <v>60</v>
      </c>
    </row>
    <row r="68" spans="1:13" x14ac:dyDescent="0.25">
      <c r="A68" t="s">
        <v>66</v>
      </c>
      <c r="B68">
        <v>2</v>
      </c>
      <c r="C68">
        <v>24</v>
      </c>
      <c r="D68">
        <f t="shared" si="44"/>
        <v>0</v>
      </c>
      <c r="E68">
        <v>7</v>
      </c>
      <c r="F68">
        <v>5</v>
      </c>
      <c r="G68">
        <f>SUM(D68:F68)/B68</f>
        <v>6</v>
      </c>
      <c r="I68">
        <f t="shared" si="41"/>
        <v>0.66666666666666663</v>
      </c>
      <c r="J68">
        <f t="shared" si="42"/>
        <v>0.88888888888888884</v>
      </c>
      <c r="K68">
        <f t="shared" si="43"/>
        <v>1.5555555555555554</v>
      </c>
      <c r="L68">
        <v>-1</v>
      </c>
    </row>
    <row r="70" spans="1:13" x14ac:dyDescent="0.25">
      <c r="A70" t="s">
        <v>85</v>
      </c>
      <c r="B70">
        <v>2</v>
      </c>
      <c r="C70">
        <v>48</v>
      </c>
      <c r="E70">
        <v>7</v>
      </c>
      <c r="F70">
        <v>8</v>
      </c>
      <c r="I70">
        <f t="shared" ref="I70" si="45">(2/3)*$B70*((13-E70)/12)</f>
        <v>0.66666666666666663</v>
      </c>
      <c r="J70">
        <f t="shared" ref="J70" si="46">(2/3)*$B70*((13-F70)/12)</f>
        <v>0.55555555555555558</v>
      </c>
      <c r="K70">
        <f t="shared" ref="K70" si="47">I70+J70</f>
        <v>1.2222222222222223</v>
      </c>
    </row>
    <row r="71" spans="1:13" x14ac:dyDescent="0.25">
      <c r="A71" t="s">
        <v>86</v>
      </c>
      <c r="B71">
        <v>4</v>
      </c>
      <c r="C71">
        <v>24</v>
      </c>
      <c r="E71">
        <v>7</v>
      </c>
      <c r="F71">
        <v>12</v>
      </c>
      <c r="I71">
        <f t="shared" ref="I71:I72" si="48">(2/3)*$B71*((13-E71)/12)</f>
        <v>1.3333333333333333</v>
      </c>
      <c r="J71">
        <f t="shared" ref="J71:J72" si="49">(2/3)*$B71*((13-F71)/12)</f>
        <v>0.22222222222222221</v>
      </c>
      <c r="K71">
        <f t="shared" ref="K71:K72" si="50">I71+J71</f>
        <v>1.5555555555555554</v>
      </c>
    </row>
    <row r="72" spans="1:13" x14ac:dyDescent="0.25">
      <c r="A72" t="s">
        <v>87</v>
      </c>
      <c r="B72">
        <v>2</v>
      </c>
      <c r="C72">
        <v>48</v>
      </c>
      <c r="E72">
        <v>9</v>
      </c>
      <c r="F72">
        <v>6</v>
      </c>
      <c r="I72">
        <f t="shared" si="48"/>
        <v>0.44444444444444442</v>
      </c>
      <c r="J72">
        <f t="shared" si="49"/>
        <v>0.77777777777777779</v>
      </c>
      <c r="K72">
        <f t="shared" si="50"/>
        <v>1.2222222222222223</v>
      </c>
    </row>
    <row r="74" spans="1:13" x14ac:dyDescent="0.25">
      <c r="A74" t="s">
        <v>88</v>
      </c>
      <c r="B74">
        <v>3</v>
      </c>
      <c r="E74">
        <v>5</v>
      </c>
      <c r="F74">
        <v>9</v>
      </c>
      <c r="L74">
        <f>3*(2/3)</f>
        <v>2</v>
      </c>
    </row>
    <row r="75" spans="1:13" x14ac:dyDescent="0.25">
      <c r="A75" t="s">
        <v>89</v>
      </c>
      <c r="B75">
        <v>1</v>
      </c>
      <c r="C75">
        <v>24</v>
      </c>
      <c r="E75">
        <v>8</v>
      </c>
      <c r="F75">
        <v>10</v>
      </c>
      <c r="I75">
        <f t="shared" ref="I75" si="51">(2/3)*$B75*((13-E75)/12)</f>
        <v>0.27777777777777779</v>
      </c>
      <c r="J75">
        <f t="shared" ref="J75" si="52">(2/3)*$B75*((13-F75)/12)</f>
        <v>0.16666666666666666</v>
      </c>
      <c r="K75">
        <f t="shared" ref="K75" si="53">I75+J75</f>
        <v>0.44444444444444442</v>
      </c>
    </row>
    <row r="76" spans="1:13" x14ac:dyDescent="0.25">
      <c r="A76" t="s">
        <v>90</v>
      </c>
      <c r="B76">
        <v>1</v>
      </c>
      <c r="C76">
        <v>18</v>
      </c>
      <c r="E76">
        <v>6</v>
      </c>
      <c r="F76">
        <v>11</v>
      </c>
      <c r="I76">
        <f t="shared" ref="I76" si="54">(2/3)*$B76*((13-E76)/12)</f>
        <v>0.3888888888888889</v>
      </c>
      <c r="J76">
        <f t="shared" ref="J76" si="55">(2/3)*$B76*((13-F76)/12)</f>
        <v>0.1111111111111111</v>
      </c>
      <c r="K76">
        <f t="shared" ref="K76" si="56">I76+J76</f>
        <v>0.5</v>
      </c>
    </row>
  </sheetData>
  <sortState xmlns:xlrd2="http://schemas.microsoft.com/office/spreadsheetml/2017/richdata2" ref="A2:G40">
    <sortCondition ref="C1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2022-03-24T13:04:29Z</dcterms:created>
  <dcterms:modified xsi:type="dcterms:W3CDTF">2022-04-01T16:06:28Z</dcterms:modified>
</cp:coreProperties>
</file>