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500D366A-EBDE-4B45-A3CA-D0C8BB62EBA5}" xr6:coauthVersionLast="47" xr6:coauthVersionMax="47" xr10:uidLastSave="{00000000-0000-0000-0000-000000000000}"/>
  <bookViews>
    <workbookView xWindow="-28920" yWindow="-120" windowWidth="29040" windowHeight="1599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J6" i="2"/>
  <c r="I5" i="2"/>
  <c r="J5" i="2"/>
  <c r="K6" i="2" l="1"/>
  <c r="K5" i="2"/>
  <c r="I74" i="2"/>
  <c r="J74" i="2"/>
  <c r="K74" i="2" s="1"/>
  <c r="D74" i="2"/>
  <c r="G74" i="2" s="1"/>
  <c r="I8" i="2"/>
  <c r="J8" i="2"/>
  <c r="D8" i="2"/>
  <c r="G8" i="2" s="1"/>
  <c r="D11" i="2"/>
  <c r="G11" i="2" s="1"/>
  <c r="I11" i="2"/>
  <c r="J11" i="2"/>
  <c r="J33" i="2"/>
  <c r="I33" i="2"/>
  <c r="J10" i="2"/>
  <c r="J68" i="2"/>
  <c r="I68" i="2"/>
  <c r="J35" i="2"/>
  <c r="I35" i="2"/>
  <c r="J57" i="2"/>
  <c r="I57" i="2"/>
  <c r="I58" i="2"/>
  <c r="J58" i="2"/>
  <c r="D60" i="2"/>
  <c r="D58" i="2"/>
  <c r="G58" i="2"/>
  <c r="K8" i="2" l="1"/>
  <c r="K11" i="2"/>
  <c r="K68" i="2"/>
  <c r="K58" i="2"/>
  <c r="I60" i="2"/>
  <c r="J60" i="2"/>
  <c r="G60" i="2"/>
  <c r="X19" i="2"/>
  <c r="I15" i="2"/>
  <c r="J15" i="2"/>
  <c r="R103" i="2"/>
  <c r="I73" i="2"/>
  <c r="J73" i="2"/>
  <c r="I72" i="2"/>
  <c r="J72" i="2"/>
  <c r="D73" i="2"/>
  <c r="G73" i="2" s="1"/>
  <c r="D72" i="2"/>
  <c r="G72" i="2" s="1"/>
  <c r="I120" i="2"/>
  <c r="J120" i="2"/>
  <c r="I121" i="2"/>
  <c r="J121" i="2"/>
  <c r="I122" i="2"/>
  <c r="J122" i="2"/>
  <c r="J111" i="2"/>
  <c r="I111" i="2"/>
  <c r="I112" i="2"/>
  <c r="J112" i="2"/>
  <c r="J118" i="2"/>
  <c r="I118" i="2"/>
  <c r="I115" i="2"/>
  <c r="J115" i="2"/>
  <c r="I116" i="2"/>
  <c r="J116" i="2"/>
  <c r="I117" i="2"/>
  <c r="J117" i="2"/>
  <c r="J114" i="2"/>
  <c r="I114" i="2"/>
  <c r="I113" i="2"/>
  <c r="J113" i="2"/>
  <c r="I109" i="2"/>
  <c r="J109" i="2"/>
  <c r="J108" i="2"/>
  <c r="I108" i="2"/>
  <c r="J107" i="2"/>
  <c r="I107" i="2"/>
  <c r="J106" i="2"/>
  <c r="I106" i="2"/>
  <c r="J105" i="2"/>
  <c r="I105" i="2"/>
  <c r="J104" i="2"/>
  <c r="I104" i="2"/>
  <c r="I103" i="2"/>
  <c r="J103" i="2"/>
  <c r="I102" i="2"/>
  <c r="J102" i="2"/>
  <c r="I100" i="2"/>
  <c r="J100" i="2"/>
  <c r="I99" i="2"/>
  <c r="J99" i="2"/>
  <c r="J97" i="2"/>
  <c r="I97" i="2"/>
  <c r="I94" i="2"/>
  <c r="J94" i="2"/>
  <c r="I95" i="2"/>
  <c r="J95" i="2"/>
  <c r="I96" i="2"/>
  <c r="J96" i="2"/>
  <c r="J92" i="2"/>
  <c r="I92" i="2"/>
  <c r="I90" i="2"/>
  <c r="J90" i="2"/>
  <c r="I91" i="2"/>
  <c r="J91" i="2"/>
  <c r="I87" i="2"/>
  <c r="J87" i="2"/>
  <c r="I88" i="2"/>
  <c r="J88" i="2"/>
  <c r="I27" i="2"/>
  <c r="J27" i="2"/>
  <c r="D27" i="2"/>
  <c r="I26" i="2"/>
  <c r="J26" i="2"/>
  <c r="D26" i="2"/>
  <c r="D25" i="2"/>
  <c r="I85" i="2"/>
  <c r="J85" i="2"/>
  <c r="I84" i="2"/>
  <c r="J84" i="2"/>
  <c r="L83" i="2"/>
  <c r="I10" i="2"/>
  <c r="L30" i="2"/>
  <c r="I81" i="2"/>
  <c r="J81" i="2"/>
  <c r="I80" i="2"/>
  <c r="J80" i="2"/>
  <c r="I79" i="2"/>
  <c r="J79" i="2"/>
  <c r="L29" i="2"/>
  <c r="O67" i="2"/>
  <c r="L28" i="2"/>
  <c r="L24" i="2"/>
  <c r="L23" i="2"/>
  <c r="P20" i="2"/>
  <c r="N16" i="2"/>
  <c r="O16" i="2" s="1"/>
  <c r="M16" i="2"/>
  <c r="M56" i="2"/>
  <c r="N49" i="2"/>
  <c r="M49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77" i="2"/>
  <c r="I77" i="2"/>
  <c r="J76" i="2"/>
  <c r="I76" i="2"/>
  <c r="J75" i="2"/>
  <c r="I75" i="2"/>
  <c r="J71" i="2"/>
  <c r="I71" i="2"/>
  <c r="D77" i="2"/>
  <c r="G77" i="2" s="1"/>
  <c r="D76" i="2"/>
  <c r="G76" i="2" s="1"/>
  <c r="D71" i="2"/>
  <c r="G71" i="2" s="1"/>
  <c r="I70" i="2"/>
  <c r="J70" i="2"/>
  <c r="J69" i="2"/>
  <c r="I69" i="2"/>
  <c r="D70" i="2"/>
  <c r="G70" i="2" s="1"/>
  <c r="D69" i="2"/>
  <c r="G69" i="2" s="1"/>
  <c r="D75" i="2"/>
  <c r="G75" i="2" s="1"/>
  <c r="J24" i="2"/>
  <c r="I24" i="2"/>
  <c r="D24" i="2"/>
  <c r="G24" i="2" s="1"/>
  <c r="J23" i="2"/>
  <c r="I23" i="2"/>
  <c r="D23" i="2"/>
  <c r="G23" i="2" s="1"/>
  <c r="I22" i="2"/>
  <c r="J22" i="2"/>
  <c r="D22" i="2"/>
  <c r="G22" i="2" s="1"/>
  <c r="K90" i="2" l="1"/>
  <c r="K72" i="2"/>
  <c r="K114" i="2"/>
  <c r="K60" i="2"/>
  <c r="K99" i="2"/>
  <c r="K15" i="2"/>
  <c r="K73" i="2"/>
  <c r="K94" i="2"/>
  <c r="K104" i="2"/>
  <c r="K95" i="2"/>
  <c r="K102" i="2"/>
  <c r="K122" i="2"/>
  <c r="K106" i="2"/>
  <c r="K97" i="2"/>
  <c r="K70" i="2"/>
  <c r="K109" i="2"/>
  <c r="K120" i="2"/>
  <c r="K121" i="2"/>
  <c r="K111" i="2"/>
  <c r="K116" i="2"/>
  <c r="K117" i="2"/>
  <c r="K118" i="2"/>
  <c r="K112" i="2"/>
  <c r="K115" i="2"/>
  <c r="K113" i="2"/>
  <c r="K108" i="2"/>
  <c r="K107" i="2"/>
  <c r="K105" i="2"/>
  <c r="K103" i="2"/>
  <c r="K100" i="2"/>
  <c r="K96" i="2"/>
  <c r="K92" i="2"/>
  <c r="K91" i="2"/>
  <c r="K87" i="2"/>
  <c r="K88" i="2"/>
  <c r="K27" i="2"/>
  <c r="K26" i="2"/>
  <c r="K79" i="2"/>
  <c r="K81" i="2"/>
  <c r="K85" i="2"/>
  <c r="K84" i="2"/>
  <c r="K80" i="2"/>
  <c r="K4" i="2"/>
  <c r="R3" i="2"/>
  <c r="K71" i="2"/>
  <c r="K75" i="2"/>
  <c r="K77" i="2"/>
  <c r="K3" i="2"/>
  <c r="K76" i="2"/>
  <c r="K69" i="2"/>
  <c r="K24" i="2"/>
  <c r="K23" i="2"/>
  <c r="K22" i="2"/>
  <c r="J63" i="2"/>
  <c r="I63" i="2"/>
  <c r="D63" i="2"/>
  <c r="G63" i="2" s="1"/>
  <c r="D68" i="2"/>
  <c r="G68" i="2" s="1"/>
  <c r="J67" i="2"/>
  <c r="I67" i="2"/>
  <c r="D67" i="2"/>
  <c r="G67" i="2" s="1"/>
  <c r="J66" i="2"/>
  <c r="I66" i="2"/>
  <c r="D66" i="2"/>
  <c r="G66" i="2" s="1"/>
  <c r="J65" i="2"/>
  <c r="I65" i="2"/>
  <c r="D65" i="2"/>
  <c r="G65" i="2" s="1"/>
  <c r="J64" i="2"/>
  <c r="I64" i="2"/>
  <c r="D64" i="2"/>
  <c r="G64" i="2" s="1"/>
  <c r="J62" i="2"/>
  <c r="I62" i="2"/>
  <c r="D62" i="2"/>
  <c r="G62" i="2" s="1"/>
  <c r="J61" i="2"/>
  <c r="I61" i="2"/>
  <c r="D61" i="2"/>
  <c r="G61" i="2" s="1"/>
  <c r="D21" i="2"/>
  <c r="G21" i="2" s="1"/>
  <c r="I9" i="2"/>
  <c r="J9" i="2"/>
  <c r="I13" i="2"/>
  <c r="J13" i="2"/>
  <c r="I14" i="2"/>
  <c r="J14" i="2"/>
  <c r="I16" i="2"/>
  <c r="J16" i="2"/>
  <c r="I17" i="2"/>
  <c r="J17" i="2"/>
  <c r="I18" i="2"/>
  <c r="J18" i="2"/>
  <c r="I19" i="2"/>
  <c r="J19" i="2"/>
  <c r="I20" i="2"/>
  <c r="J20" i="2"/>
  <c r="I21" i="2"/>
  <c r="J21" i="2"/>
  <c r="I29" i="2"/>
  <c r="J29" i="2"/>
  <c r="I30" i="2"/>
  <c r="J30" i="2"/>
  <c r="I31" i="2"/>
  <c r="J31" i="2"/>
  <c r="I32" i="2"/>
  <c r="J32" i="2"/>
  <c r="I34" i="2"/>
  <c r="J34" i="2"/>
  <c r="I36" i="2"/>
  <c r="J36" i="2"/>
  <c r="I37" i="2"/>
  <c r="J37" i="2"/>
  <c r="I38" i="2"/>
  <c r="J38" i="2"/>
  <c r="I39" i="2"/>
  <c r="J39" i="2"/>
  <c r="I40" i="2"/>
  <c r="J40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2" i="2"/>
  <c r="J2" i="2"/>
  <c r="D20" i="2"/>
  <c r="G20" i="2" s="1"/>
  <c r="D49" i="2"/>
  <c r="G49" i="2" s="1"/>
  <c r="D17" i="2"/>
  <c r="G17" i="2" s="1"/>
  <c r="D18" i="2"/>
  <c r="G18" i="2" s="1"/>
  <c r="D19" i="2"/>
  <c r="G19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0" i="2"/>
  <c r="G30" i="2" s="1"/>
  <c r="D55" i="2"/>
  <c r="G55" i="2" s="1"/>
  <c r="D54" i="2"/>
  <c r="G54" i="2" s="1"/>
  <c r="D56" i="2"/>
  <c r="G56" i="2" s="1"/>
  <c r="D29" i="2"/>
  <c r="G29" i="2" s="1"/>
  <c r="D9" i="2"/>
  <c r="G9" i="2" s="1"/>
  <c r="D10" i="2"/>
  <c r="G10" i="2" s="1"/>
  <c r="D52" i="2"/>
  <c r="G52" i="2" s="1"/>
  <c r="D53" i="2"/>
  <c r="G53" i="2" s="1"/>
  <c r="D16" i="2"/>
  <c r="G16" i="2" s="1"/>
  <c r="D13" i="2"/>
  <c r="G13" i="2" s="1"/>
  <c r="D15" i="2"/>
  <c r="D51" i="2"/>
  <c r="G51" i="2" s="1"/>
  <c r="D50" i="2"/>
  <c r="G50" i="2" s="1"/>
  <c r="D57" i="2"/>
  <c r="G57" i="2" s="1"/>
  <c r="G48" i="2"/>
  <c r="K64" i="2" l="1"/>
  <c r="K63" i="2"/>
  <c r="K52" i="2"/>
  <c r="K46" i="2"/>
  <c r="K34" i="2"/>
  <c r="K37" i="2"/>
  <c r="K31" i="2"/>
  <c r="K9" i="2"/>
  <c r="K55" i="2"/>
  <c r="K61" i="2"/>
  <c r="K65" i="2"/>
  <c r="K29" i="2"/>
  <c r="K14" i="2"/>
  <c r="K66" i="2"/>
  <c r="K53" i="2"/>
  <c r="K36" i="2"/>
  <c r="K35" i="2"/>
  <c r="K51" i="2"/>
  <c r="K43" i="2"/>
  <c r="K62" i="2"/>
  <c r="K13" i="2"/>
  <c r="K10" i="2"/>
  <c r="K33" i="2"/>
  <c r="K32" i="2"/>
  <c r="K50" i="2"/>
  <c r="K40" i="2"/>
  <c r="K56" i="2"/>
  <c r="K48" i="2"/>
  <c r="K39" i="2"/>
  <c r="K67" i="2"/>
  <c r="K44" i="2"/>
  <c r="K57" i="2"/>
  <c r="K47" i="2"/>
  <c r="K38" i="2"/>
  <c r="K42" i="2"/>
  <c r="K49" i="2"/>
  <c r="K30" i="2"/>
  <c r="K54" i="2"/>
  <c r="K2" i="2"/>
  <c r="K45" i="2"/>
  <c r="K16" i="2"/>
  <c r="K21" i="2"/>
  <c r="K17" i="2"/>
  <c r="K18" i="2"/>
  <c r="K19" i="2"/>
  <c r="K20" i="2"/>
</calcChain>
</file>

<file path=xl/sharedStrings.xml><?xml version="1.0" encoding="utf-8"?>
<sst xmlns="http://schemas.openxmlformats.org/spreadsheetml/2006/main" count="158" uniqueCount="135">
  <si>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</si>
  <si>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</si>
  <si>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</si>
  <si>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</si>
  <si>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</si>
  <si>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</si>
  <si>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</si>
  <si>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</si>
  <si>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</si>
  <si>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</si>
  <si>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</si>
  <si>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</si>
  <si>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</si>
  <si>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</si>
  <si>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</si>
  <si>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</si>
  <si>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</si>
  <si>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</si>
  <si>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</si>
  <si>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</si>
  <si>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</si>
  <si>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</si>
  <si>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</si>
  <si>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</si>
  <si>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</si>
  <si>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</si>
  <si>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</si>
  <si>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</si>
  <si>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</si>
  <si>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</si>
  <si>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</si>
  <si>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</si>
  <si>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</si>
  <si>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</si>
  <si>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</si>
  <si>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</si>
  <si>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</si>
  <si>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</si>
  <si>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</si>
  <si>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</si>
  <si>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</si>
  <si>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</si>
  <si>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</si>
  <si>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</si>
  <si>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</si>
  <si>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</si>
  <si>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</si>
  <si>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</si>
  <si>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</si>
  <si>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</si>
  <si>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</si>
  <si>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</si>
  <si>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</si>
  <si>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</si>
  <si>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</si>
  <si>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</si>
  <si>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</si>
  <si>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</si>
  <si>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</si>
  <si>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</si>
  <si>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</si>
  <si>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</si>
  <si>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</si>
  <si>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</si>
  <si>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</si>
  <si>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</si>
  <si>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</si>
  <si>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</si>
  <si>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</si>
  <si>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</si>
  <si>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</si>
  <si>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</si>
  <si>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</si>
  <si>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</si>
  <si>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</si>
  <si>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</si>
  <si>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</si>
  <si>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</si>
  <si>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</si>
  <si>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</si>
  <si>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</si>
  <si>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</si>
  <si>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</si>
  <si>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</si>
  <si>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</si>
  <si>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</si>
  <si>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</si>
  <si>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</si>
  <si>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</si>
  <si>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</si>
  <si>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</si>
  <si>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</si>
  <si>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</si>
  <si>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</si>
  <si>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</si>
  <si>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</si>
  <si>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</si>
  <si>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</si>
  <si>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</si>
  <si>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</si>
  <si>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</si>
  <si>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</si>
  <si>
    <t>Baneblade Cannon</t>
  </si>
  <si>
    <t>Hellhammer</t>
  </si>
  <si>
    <t>Tremor Cannon</t>
  </si>
  <si>
    <t>Quake Cannon</t>
  </si>
  <si>
    <t>Magma</t>
  </si>
  <si>
    <t>Volcano</t>
  </si>
  <si>
    <t>Stormsword</t>
  </si>
  <si>
    <t>Vulcan</t>
  </si>
  <si>
    <t>Las-Impulsor</t>
  </si>
  <si>
    <t>Plasma Destructor</t>
  </si>
  <si>
    <t>Shieldbreaker Cannon</t>
  </si>
  <si>
    <t>Missile</t>
  </si>
  <si>
    <t>Gauntlet</t>
  </si>
  <si>
    <t>M</t>
  </si>
  <si>
    <t>Ironstorm</t>
  </si>
  <si>
    <t>Stormspear</t>
  </si>
  <si>
    <t>Twin Icarus</t>
  </si>
  <si>
    <t>Tesla cannon</t>
  </si>
  <si>
    <t>Gauss Cannon</t>
  </si>
  <si>
    <t>Better Movement</t>
  </si>
  <si>
    <t>Worse WS</t>
  </si>
  <si>
    <t>Worse A</t>
  </si>
  <si>
    <t>Better Sv</t>
  </si>
  <si>
    <t>No Lasgun</t>
  </si>
  <si>
    <t>Double Tap</t>
  </si>
  <si>
    <t>Is Heavy</t>
  </si>
  <si>
    <t>Hull Weapon</t>
  </si>
  <si>
    <t>Conversion Beamer</t>
  </si>
  <si>
    <t>Grav-gun</t>
  </si>
  <si>
    <t>Grav-Gun</t>
  </si>
  <si>
    <t>Vulkite Culverin (Twin)</t>
  </si>
  <si>
    <t>Inferno Boltgun</t>
  </si>
  <si>
    <t>Warpflamer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</si>
</sst>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X123"/>
  <sheetViews>
    <sheetView tabSelected="1" workbookViewId="0">
      <pane ySplit="1" topLeftCell="A26" activePane="bottomLeft" state="frozen"/>
      <selection pane="bottomLeft" activeCell="F35" sqref="F35"/>
    </sheetView>
  </sheetViews>
  <sheetFormatPr defaultRowHeight="15" x14ac:dyDescent="0.25"/>
  <cols>
    <col min="1" max="1" width="25.7109375" customWidth="1"/>
    <col min="4" max="4" width="12.140625" customWidth="1"/>
    <col min="9" max="9" width="15.28515625" customWidth="1"/>
    <col min="10" max="10" width="15.85546875" customWidth="1"/>
    <col min="11" max="11" width="14.140625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5" spans="1:18" x14ac:dyDescent="0.25">
      <c r="A5" t="s">
        <v>133</v>
      </c>
      <c r="B5">
        <v>1</v>
      </c>
      <c r="C5">
        <v>24</v>
      </c>
      <c r="E5">
        <v>6</v>
      </c>
      <c r="F5">
        <v>8</v>
      </c>
      <c r="I5">
        <f t="shared" ref="I5:I6" si="6">(2/3)*$B5*((13-E5)/12)</f>
        <v>0.3888888888888889</v>
      </c>
      <c r="J5">
        <f t="shared" ref="J5:J6" si="7">(2/3)*$B5*((13-F5)/12)</f>
        <v>0.27777777777777779</v>
      </c>
      <c r="K5">
        <f>I5+J5</f>
        <v>0.66666666666666674</v>
      </c>
    </row>
    <row r="6" spans="1:18" x14ac:dyDescent="0.25">
      <c r="A6" t="s">
        <v>134</v>
      </c>
      <c r="B6">
        <v>1</v>
      </c>
      <c r="C6">
        <v>12</v>
      </c>
      <c r="E6">
        <v>7</v>
      </c>
      <c r="F6">
        <v>10</v>
      </c>
      <c r="I6">
        <f>$B6*((13-E6)/12)</f>
        <v>0.5</v>
      </c>
      <c r="J6">
        <f>$B6*((13-F6)/12)</f>
        <v>0.25</v>
      </c>
      <c r="K6">
        <f>I6+J6</f>
        <v>0.75</v>
      </c>
    </row>
    <row r="8" spans="1:18" x14ac:dyDescent="0.25">
      <c r="A8" t="s">
        <v>131</v>
      </c>
      <c r="B8">
        <v>1</v>
      </c>
      <c r="C8">
        <v>18</v>
      </c>
      <c r="D8">
        <f>(24-C8)/12</f>
        <v>0.5</v>
      </c>
      <c r="E8">
        <v>8</v>
      </c>
      <c r="F8">
        <v>6</v>
      </c>
      <c r="G8">
        <f>SUM(D8:F8)/B8</f>
        <v>14.5</v>
      </c>
      <c r="I8">
        <f>(2/3)*$B8*((13-E8)/12)</f>
        <v>0.27777777777777779</v>
      </c>
      <c r="J8">
        <f>(2/3)*$B8*((13-F8)/12)</f>
        <v>0.3888888888888889</v>
      </c>
      <c r="K8">
        <f>I8+J8</f>
        <v>0.66666666666666674</v>
      </c>
    </row>
    <row r="9" spans="1:18" x14ac:dyDescent="0.25">
      <c r="A9" t="s">
        <v>12</v>
      </c>
      <c r="B9">
        <v>1</v>
      </c>
      <c r="C9">
        <v>12</v>
      </c>
      <c r="D9">
        <f>(24-C9)/12</f>
        <v>1</v>
      </c>
      <c r="E9">
        <v>9</v>
      </c>
      <c r="F9">
        <v>4</v>
      </c>
      <c r="G9">
        <f>SUM(D9:F9)/B9</f>
        <v>14</v>
      </c>
      <c r="I9">
        <f>(2/3)*$B9*((13-E9)/12)</f>
        <v>0.22222222222222221</v>
      </c>
      <c r="J9">
        <f>(2/3)*$B9*((13-F9)/12)</f>
        <v>0.5</v>
      </c>
      <c r="K9">
        <f>I9+J9</f>
        <v>0.72222222222222221</v>
      </c>
    </row>
    <row r="10" spans="1:18" x14ac:dyDescent="0.25">
      <c r="A10" t="s">
        <v>13</v>
      </c>
      <c r="B10">
        <v>1</v>
      </c>
      <c r="C10">
        <v>12</v>
      </c>
      <c r="D10">
        <f>(24-C10)/12</f>
        <v>1</v>
      </c>
      <c r="E10">
        <v>7</v>
      </c>
      <c r="F10">
        <v>10</v>
      </c>
      <c r="G10">
        <f>SUM(D10:F10)/B10</f>
        <v>18</v>
      </c>
      <c r="H10" t="s">
        <v>22</v>
      </c>
      <c r="I10">
        <f>$B10*((13-E10)/12)</f>
        <v>0.5</v>
      </c>
      <c r="J10">
        <f>$B10*((13-F10)/12)</f>
        <v>0.25</v>
      </c>
      <c r="K10">
        <f>I10+J10</f>
        <v>0.75</v>
      </c>
    </row>
    <row r="11" spans="1:18" x14ac:dyDescent="0.25">
      <c r="A11" t="s">
        <v>11</v>
      </c>
      <c r="B11">
        <v>1</v>
      </c>
      <c r="C11">
        <v>12</v>
      </c>
      <c r="D11">
        <f>(24-C11)/12</f>
        <v>1</v>
      </c>
      <c r="E11">
        <v>6</v>
      </c>
      <c r="F11">
        <v>10</v>
      </c>
      <c r="G11">
        <f>SUM(D11:F11)/B11</f>
        <v>17</v>
      </c>
      <c r="H11" t="s">
        <v>22</v>
      </c>
      <c r="I11">
        <f>$B11*((13-E11)/12)</f>
        <v>0.58333333333333337</v>
      </c>
      <c r="J11">
        <f>$B11*((13-F11)/12)</f>
        <v>0.25</v>
      </c>
      <c r="K11">
        <f>I11+J11</f>
        <v>0.83333333333333337</v>
      </c>
    </row>
    <row r="13" spans="1:18" x14ac:dyDescent="0.25">
      <c r="A13" t="s">
        <v>17</v>
      </c>
      <c r="B13">
        <v>3</v>
      </c>
      <c r="C13">
        <v>36</v>
      </c>
      <c r="D13">
        <f t="shared" ref="D13" si="8">(24-C13)/12</f>
        <v>-1</v>
      </c>
      <c r="E13">
        <v>5</v>
      </c>
      <c r="F13">
        <v>9</v>
      </c>
      <c r="G13">
        <f t="shared" ref="G13" si="9">SUM(D13:F13)/B13</f>
        <v>4.333333333333333</v>
      </c>
      <c r="I13">
        <f t="shared" ref="I13:I21" si="10">(2/3)*$B13*((13-E13)/12)</f>
        <v>1.3333333333333333</v>
      </c>
      <c r="J13">
        <f t="shared" ref="J13:J21" si="11">(2/3)*$B13*((13-F13)/12)</f>
        <v>0.66666666666666663</v>
      </c>
      <c r="K13">
        <f t="shared" ref="K13:K21" si="12">I13+J13</f>
        <v>2</v>
      </c>
    </row>
    <row r="14" spans="1:18" x14ac:dyDescent="0.25">
      <c r="I14">
        <f t="shared" si="10"/>
        <v>0</v>
      </c>
      <c r="J14">
        <f t="shared" si="11"/>
        <v>0</v>
      </c>
      <c r="K14">
        <f t="shared" si="12"/>
        <v>0</v>
      </c>
    </row>
    <row r="15" spans="1:18" x14ac:dyDescent="0.25">
      <c r="A15" t="s">
        <v>19</v>
      </c>
      <c r="B15">
        <v>2</v>
      </c>
      <c r="C15">
        <v>24</v>
      </c>
      <c r="D15">
        <f>(24-C15)/12</f>
        <v>0</v>
      </c>
      <c r="E15">
        <v>5</v>
      </c>
      <c r="F15">
        <v>5</v>
      </c>
      <c r="G15">
        <v>4</v>
      </c>
      <c r="I15">
        <f t="shared" ref="I15" si="13">(2/3)*$B15*((13-E15)/12)</f>
        <v>0.88888888888888884</v>
      </c>
      <c r="J15">
        <f t="shared" ref="J15" si="14">(2/3)*$B15*((13-F15)/12)</f>
        <v>0.88888888888888884</v>
      </c>
      <c r="K15">
        <f t="shared" ref="K15" si="15">I15+J15</f>
        <v>1.7777777777777777</v>
      </c>
    </row>
    <row r="16" spans="1:18" x14ac:dyDescent="0.25">
      <c r="A16" t="s">
        <v>16</v>
      </c>
      <c r="B16">
        <v>2</v>
      </c>
      <c r="C16">
        <v>72</v>
      </c>
      <c r="D16">
        <f>(24-C16)/12</f>
        <v>-4</v>
      </c>
      <c r="E16">
        <v>6</v>
      </c>
      <c r="F16">
        <v>7</v>
      </c>
      <c r="G16">
        <f>SUM(D16:F16)/B16</f>
        <v>4.5</v>
      </c>
      <c r="I16">
        <f t="shared" si="10"/>
        <v>0.77777777777777779</v>
      </c>
      <c r="J16">
        <f t="shared" si="11"/>
        <v>0.66666666666666663</v>
      </c>
      <c r="K16">
        <f t="shared" si="12"/>
        <v>1.4444444444444444</v>
      </c>
      <c r="M16">
        <f>3.5*(5/6)*2</f>
        <v>5.8333333333333339</v>
      </c>
      <c r="N16">
        <f>5/6</f>
        <v>0.83333333333333337</v>
      </c>
      <c r="O16">
        <f>13-(N16*12)</f>
        <v>3</v>
      </c>
    </row>
    <row r="17" spans="1:24" x14ac:dyDescent="0.25">
      <c r="A17" t="s">
        <v>44</v>
      </c>
      <c r="B17">
        <v>2</v>
      </c>
      <c r="C17">
        <v>72</v>
      </c>
      <c r="D17">
        <f t="shared" ref="D17:D21" si="16">(24-C17)/12</f>
        <v>-4</v>
      </c>
      <c r="E17">
        <v>10</v>
      </c>
      <c r="F17">
        <v>3</v>
      </c>
      <c r="G17">
        <f t="shared" ref="G17:G21" si="17">SUM(D17:F17)/B17</f>
        <v>4.5</v>
      </c>
      <c r="I17">
        <f t="shared" si="10"/>
        <v>0.33333333333333331</v>
      </c>
      <c r="J17">
        <f t="shared" si="11"/>
        <v>1.1111111111111112</v>
      </c>
      <c r="K17">
        <f t="shared" si="12"/>
        <v>1.4444444444444444</v>
      </c>
    </row>
    <row r="18" spans="1:24" x14ac:dyDescent="0.25">
      <c r="A18" t="s">
        <v>45</v>
      </c>
      <c r="B18">
        <v>3</v>
      </c>
      <c r="C18">
        <v>24</v>
      </c>
      <c r="D18">
        <f t="shared" si="16"/>
        <v>0</v>
      </c>
      <c r="E18">
        <v>6</v>
      </c>
      <c r="F18">
        <v>10</v>
      </c>
      <c r="G18">
        <f t="shared" si="17"/>
        <v>5.333333333333333</v>
      </c>
      <c r="I18">
        <f t="shared" si="10"/>
        <v>1.1666666666666667</v>
      </c>
      <c r="J18">
        <f t="shared" si="11"/>
        <v>0.5</v>
      </c>
      <c r="K18">
        <f t="shared" si="12"/>
        <v>1.6666666666666667</v>
      </c>
    </row>
    <row r="19" spans="1:24" x14ac:dyDescent="0.25">
      <c r="A19" t="s">
        <v>47</v>
      </c>
      <c r="B19">
        <v>2</v>
      </c>
      <c r="C19">
        <v>36</v>
      </c>
      <c r="D19">
        <f t="shared" si="16"/>
        <v>-1</v>
      </c>
      <c r="E19">
        <v>4</v>
      </c>
      <c r="F19">
        <v>7</v>
      </c>
      <c r="G19">
        <f t="shared" si="17"/>
        <v>5</v>
      </c>
      <c r="I19">
        <f t="shared" si="10"/>
        <v>1</v>
      </c>
      <c r="J19">
        <f t="shared" si="11"/>
        <v>0.66666666666666663</v>
      </c>
      <c r="K19">
        <f t="shared" si="12"/>
        <v>1.6666666666666665</v>
      </c>
      <c r="X19">
        <f>3.5*5</f>
        <v>17.5</v>
      </c>
    </row>
    <row r="20" spans="1:24" x14ac:dyDescent="0.25">
      <c r="A20" t="s">
        <v>48</v>
      </c>
      <c r="B20">
        <v>2</v>
      </c>
      <c r="C20">
        <v>48</v>
      </c>
      <c r="D20">
        <f t="shared" si="16"/>
        <v>-2</v>
      </c>
      <c r="E20">
        <v>6</v>
      </c>
      <c r="F20">
        <v>6</v>
      </c>
      <c r="G20">
        <f t="shared" si="17"/>
        <v>5</v>
      </c>
      <c r="I20">
        <f t="shared" si="10"/>
        <v>0.77777777777777779</v>
      </c>
      <c r="J20">
        <f t="shared" si="11"/>
        <v>0.77777777777777779</v>
      </c>
      <c r="K20">
        <f t="shared" si="12"/>
        <v>1.5555555555555556</v>
      </c>
      <c r="P20">
        <f>8*(1/3)*2</f>
        <v>5.333333333333333</v>
      </c>
    </row>
    <row r="21" spans="1:24" x14ac:dyDescent="0.25">
      <c r="A21" t="s">
        <v>49</v>
      </c>
      <c r="B21">
        <v>2</v>
      </c>
      <c r="C21">
        <v>36</v>
      </c>
      <c r="D21">
        <f t="shared" si="16"/>
        <v>-1</v>
      </c>
      <c r="E21">
        <v>5</v>
      </c>
      <c r="F21">
        <v>6</v>
      </c>
      <c r="G21">
        <f t="shared" si="17"/>
        <v>5</v>
      </c>
      <c r="I21">
        <f t="shared" si="10"/>
        <v>0.88888888888888884</v>
      </c>
      <c r="J21">
        <f t="shared" si="11"/>
        <v>0.77777777777777779</v>
      </c>
      <c r="K21">
        <f t="shared" si="12"/>
        <v>1.6666666666666665</v>
      </c>
    </row>
    <row r="22" spans="1:24" x14ac:dyDescent="0.25">
      <c r="A22" t="s">
        <v>56</v>
      </c>
      <c r="B22">
        <v>3</v>
      </c>
      <c r="C22">
        <v>48</v>
      </c>
      <c r="D22">
        <f t="shared" ref="D22:D27" si="18">(24-C22)/12</f>
        <v>-2</v>
      </c>
      <c r="E22">
        <v>6</v>
      </c>
      <c r="F22">
        <v>11</v>
      </c>
      <c r="G22">
        <f>SUM(D22:F22)/B22</f>
        <v>5</v>
      </c>
      <c r="H22" t="s">
        <v>57</v>
      </c>
      <c r="I22">
        <f t="shared" ref="I22:J24" si="19">(2/3)*$B22*((13-E22)/12)</f>
        <v>1.1666666666666667</v>
      </c>
      <c r="J22">
        <f t="shared" si="19"/>
        <v>0.33333333333333331</v>
      </c>
      <c r="K22">
        <f t="shared" ref="K22:K24" si="20">I22+J22</f>
        <v>1.5</v>
      </c>
      <c r="M22" t="s">
        <v>76</v>
      </c>
      <c r="N22" t="s">
        <v>77</v>
      </c>
      <c r="O22" t="s">
        <v>78</v>
      </c>
      <c r="P22" t="s">
        <v>79</v>
      </c>
      <c r="Q22" t="s">
        <v>80</v>
      </c>
      <c r="R22" t="s">
        <v>81</v>
      </c>
      <c r="S22" t="s">
        <v>83</v>
      </c>
      <c r="T22" t="s">
        <v>84</v>
      </c>
      <c r="U22" t="s">
        <v>82</v>
      </c>
    </row>
    <row r="23" spans="1:24" x14ac:dyDescent="0.25">
      <c r="A23" t="s">
        <v>58</v>
      </c>
      <c r="B23">
        <v>2</v>
      </c>
      <c r="C23">
        <v>72</v>
      </c>
      <c r="D23">
        <f t="shared" si="18"/>
        <v>-4</v>
      </c>
      <c r="E23">
        <v>7</v>
      </c>
      <c r="F23">
        <v>7</v>
      </c>
      <c r="G23">
        <f>SUM(D23:F23)/B23</f>
        <v>5</v>
      </c>
      <c r="H23" t="s">
        <v>57</v>
      </c>
      <c r="I23">
        <f t="shared" si="19"/>
        <v>0.66666666666666663</v>
      </c>
      <c r="J23">
        <f t="shared" si="19"/>
        <v>0.66666666666666663</v>
      </c>
      <c r="K23">
        <f t="shared" si="20"/>
        <v>1.3333333333333333</v>
      </c>
      <c r="L23">
        <f>SUM(M23:U23)</f>
        <v>12</v>
      </c>
      <c r="M23">
        <v>1</v>
      </c>
      <c r="N23">
        <v>4</v>
      </c>
      <c r="O23">
        <v>-2</v>
      </c>
      <c r="P23">
        <v>2</v>
      </c>
      <c r="Q23">
        <v>1</v>
      </c>
      <c r="R23">
        <v>2</v>
      </c>
      <c r="S23">
        <v>-1</v>
      </c>
      <c r="U23">
        <v>5</v>
      </c>
    </row>
    <row r="24" spans="1:24" x14ac:dyDescent="0.25">
      <c r="A24" t="s">
        <v>59</v>
      </c>
      <c r="B24">
        <v>2</v>
      </c>
      <c r="C24">
        <v>72</v>
      </c>
      <c r="D24">
        <f t="shared" si="18"/>
        <v>-4</v>
      </c>
      <c r="E24">
        <v>8</v>
      </c>
      <c r="F24">
        <v>6</v>
      </c>
      <c r="G24">
        <f>SUM(D24:F24)/B24</f>
        <v>5</v>
      </c>
      <c r="H24" t="s">
        <v>57</v>
      </c>
      <c r="I24">
        <f t="shared" si="19"/>
        <v>0.55555555555555558</v>
      </c>
      <c r="J24">
        <f t="shared" si="19"/>
        <v>0.77777777777777779</v>
      </c>
      <c r="K24">
        <f t="shared" si="20"/>
        <v>1.3333333333333335</v>
      </c>
      <c r="L24">
        <f>SUM(M24:U24)</f>
        <v>8</v>
      </c>
      <c r="M24">
        <v>1</v>
      </c>
      <c r="N24">
        <v>4</v>
      </c>
      <c r="O24">
        <v>-2</v>
      </c>
      <c r="Q24">
        <v>1</v>
      </c>
      <c r="S24">
        <v>-1</v>
      </c>
      <c r="U24">
        <v>5</v>
      </c>
    </row>
    <row r="25" spans="1:24" x14ac:dyDescent="0.25">
      <c r="A25" t="s">
        <v>91</v>
      </c>
      <c r="B25">
        <v>2</v>
      </c>
      <c r="C25">
        <v>36</v>
      </c>
      <c r="D25">
        <f t="shared" si="18"/>
        <v>-1</v>
      </c>
    </row>
    <row r="26" spans="1:24" x14ac:dyDescent="0.25">
      <c r="A26" t="s">
        <v>92</v>
      </c>
      <c r="B26">
        <v>3</v>
      </c>
      <c r="C26">
        <v>36</v>
      </c>
      <c r="D26">
        <f t="shared" si="18"/>
        <v>-1</v>
      </c>
      <c r="E26">
        <v>10</v>
      </c>
      <c r="F26">
        <v>5</v>
      </c>
      <c r="I26">
        <f t="shared" ref="I26" si="21">(2/3)*$B26*((13-E26)/12)</f>
        <v>0.5</v>
      </c>
      <c r="J26">
        <f t="shared" ref="J26" si="22">(2/3)*$B26*((13-F26)/12)</f>
        <v>1.3333333333333333</v>
      </c>
      <c r="K26">
        <f t="shared" ref="K26" si="23">I26+J26</f>
        <v>1.8333333333333333</v>
      </c>
    </row>
    <row r="27" spans="1:24" x14ac:dyDescent="0.25">
      <c r="A27" t="s">
        <v>93</v>
      </c>
      <c r="B27">
        <v>3</v>
      </c>
      <c r="C27">
        <v>36</v>
      </c>
      <c r="D27">
        <f t="shared" si="18"/>
        <v>-1</v>
      </c>
      <c r="E27">
        <v>7</v>
      </c>
      <c r="F27">
        <v>8</v>
      </c>
      <c r="I27">
        <f t="shared" ref="I27" si="24">(2/3)*$B27*((13-E27)/12)</f>
        <v>1</v>
      </c>
      <c r="J27">
        <f t="shared" ref="J27" si="25">(2/3)*$B27*((13-F27)/12)</f>
        <v>0.83333333333333337</v>
      </c>
      <c r="K27">
        <f t="shared" ref="K27" si="26">I27+J27</f>
        <v>1.8333333333333335</v>
      </c>
    </row>
    <row r="28" spans="1:24" x14ac:dyDescent="0.25">
      <c r="L28">
        <f>SUM(M28:U28)</f>
        <v>7</v>
      </c>
      <c r="M28">
        <v>1</v>
      </c>
      <c r="N28">
        <v>2</v>
      </c>
      <c r="O28">
        <v>-2</v>
      </c>
      <c r="P28">
        <v>-1</v>
      </c>
      <c r="Q28">
        <v>2</v>
      </c>
      <c r="S28">
        <v>-1</v>
      </c>
      <c r="T28">
        <v>1</v>
      </c>
      <c r="U28">
        <v>5</v>
      </c>
    </row>
    <row r="29" spans="1:24" x14ac:dyDescent="0.25">
      <c r="A29" t="s">
        <v>23</v>
      </c>
      <c r="B29">
        <v>1</v>
      </c>
      <c r="C29">
        <v>36</v>
      </c>
      <c r="D29">
        <f>(24-C29)/12</f>
        <v>-1</v>
      </c>
      <c r="E29">
        <v>8</v>
      </c>
      <c r="F29">
        <v>10</v>
      </c>
      <c r="G29">
        <f>SUM(D29:F29)/B29</f>
        <v>17</v>
      </c>
      <c r="I29">
        <f t="shared" ref="I29:I40" si="27">(2/3)*$B29*((13-E29)/12)</f>
        <v>0.27777777777777779</v>
      </c>
      <c r="J29">
        <f t="shared" ref="J29:J40" si="28">(2/3)*$B29*((13-F29)/12)</f>
        <v>0.16666666666666666</v>
      </c>
      <c r="K29">
        <f t="shared" ref="K29:K40" si="29">I29+J29</f>
        <v>0.44444444444444442</v>
      </c>
      <c r="L29">
        <f>SUM(M29:U29)</f>
        <v>8</v>
      </c>
      <c r="M29">
        <v>1</v>
      </c>
      <c r="N29">
        <v>2</v>
      </c>
      <c r="Q29">
        <v>1</v>
      </c>
      <c r="S29">
        <v>-1</v>
      </c>
      <c r="U29">
        <v>5</v>
      </c>
    </row>
    <row r="30" spans="1:24" x14ac:dyDescent="0.25">
      <c r="A30" t="s">
        <v>27</v>
      </c>
      <c r="B30">
        <v>1</v>
      </c>
      <c r="C30">
        <v>24</v>
      </c>
      <c r="D30">
        <f>(24-C30)/12</f>
        <v>0</v>
      </c>
      <c r="E30">
        <v>7</v>
      </c>
      <c r="F30">
        <v>10</v>
      </c>
      <c r="G30">
        <f>SUM(D30:F30)/B30</f>
        <v>17</v>
      </c>
      <c r="H30" t="s">
        <v>28</v>
      </c>
      <c r="I30">
        <f t="shared" si="27"/>
        <v>0.33333333333333331</v>
      </c>
      <c r="J30">
        <f t="shared" si="28"/>
        <v>0.16666666666666666</v>
      </c>
      <c r="K30">
        <f t="shared" si="29"/>
        <v>0.5</v>
      </c>
      <c r="L30">
        <f>SUM(M30:U30)</f>
        <v>6</v>
      </c>
      <c r="M30">
        <v>1</v>
      </c>
      <c r="N30">
        <v>1</v>
      </c>
      <c r="O30">
        <v>-2</v>
      </c>
      <c r="Q30">
        <v>1</v>
      </c>
      <c r="S30">
        <v>-1</v>
      </c>
      <c r="T30">
        <v>1</v>
      </c>
      <c r="U30">
        <v>5</v>
      </c>
    </row>
    <row r="31" spans="1:24" x14ac:dyDescent="0.25">
      <c r="I31">
        <f t="shared" si="27"/>
        <v>0</v>
      </c>
      <c r="J31">
        <f t="shared" si="28"/>
        <v>0</v>
      </c>
      <c r="K31">
        <f t="shared" si="29"/>
        <v>0</v>
      </c>
      <c r="M31">
        <v>1</v>
      </c>
      <c r="N31">
        <v>1</v>
      </c>
      <c r="P31">
        <v>2</v>
      </c>
      <c r="Q31">
        <v>1</v>
      </c>
    </row>
    <row r="32" spans="1:24" x14ac:dyDescent="0.25">
      <c r="A32" t="s">
        <v>30</v>
      </c>
      <c r="B32">
        <v>3</v>
      </c>
      <c r="C32">
        <v>24</v>
      </c>
      <c r="D32">
        <f t="shared" ref="D32:D40" si="30">(24-C32)/12</f>
        <v>0</v>
      </c>
      <c r="E32">
        <v>7</v>
      </c>
      <c r="F32">
        <v>11</v>
      </c>
      <c r="G32">
        <f t="shared" ref="G32:G40" si="31">SUM(D32:F32)/B32</f>
        <v>6</v>
      </c>
      <c r="I32">
        <f t="shared" si="27"/>
        <v>1</v>
      </c>
      <c r="J32">
        <f t="shared" si="28"/>
        <v>0.33333333333333331</v>
      </c>
      <c r="K32">
        <f t="shared" si="29"/>
        <v>1.3333333333333333</v>
      </c>
      <c r="M32">
        <v>1</v>
      </c>
      <c r="N32">
        <v>1</v>
      </c>
      <c r="O32">
        <v>-2</v>
      </c>
      <c r="P32">
        <v>2</v>
      </c>
      <c r="Q32">
        <v>1</v>
      </c>
    </row>
    <row r="33" spans="1:21" x14ac:dyDescent="0.25">
      <c r="A33" t="s">
        <v>31</v>
      </c>
      <c r="B33">
        <v>2</v>
      </c>
      <c r="C33">
        <v>12</v>
      </c>
      <c r="D33">
        <f t="shared" si="30"/>
        <v>1</v>
      </c>
      <c r="E33">
        <v>7</v>
      </c>
      <c r="F33">
        <v>10</v>
      </c>
      <c r="G33">
        <f t="shared" si="31"/>
        <v>9</v>
      </c>
      <c r="I33">
        <f>$B33*((13-E33)/12)</f>
        <v>1</v>
      </c>
      <c r="J33">
        <f>$B33*((13-F33)/12)</f>
        <v>0.5</v>
      </c>
      <c r="K33">
        <f t="shared" si="29"/>
        <v>1.5</v>
      </c>
      <c r="O33">
        <v>1</v>
      </c>
      <c r="P33">
        <v>1</v>
      </c>
      <c r="U33">
        <v>5</v>
      </c>
    </row>
    <row r="34" spans="1:21" x14ac:dyDescent="0.25">
      <c r="A34" t="s">
        <v>32</v>
      </c>
      <c r="B34">
        <v>2</v>
      </c>
      <c r="C34">
        <v>24</v>
      </c>
      <c r="D34">
        <f t="shared" si="30"/>
        <v>0</v>
      </c>
      <c r="E34">
        <v>8</v>
      </c>
      <c r="F34">
        <v>6</v>
      </c>
      <c r="G34">
        <f t="shared" si="31"/>
        <v>7</v>
      </c>
      <c r="I34">
        <f t="shared" si="27"/>
        <v>0.55555555555555558</v>
      </c>
      <c r="J34">
        <f t="shared" si="28"/>
        <v>0.77777777777777779</v>
      </c>
      <c r="K34">
        <f t="shared" si="29"/>
        <v>1.3333333333333335</v>
      </c>
    </row>
    <row r="35" spans="1:21" x14ac:dyDescent="0.25">
      <c r="A35" t="s">
        <v>33</v>
      </c>
      <c r="B35">
        <v>1</v>
      </c>
      <c r="C35">
        <v>12</v>
      </c>
      <c r="D35">
        <f t="shared" si="30"/>
        <v>1</v>
      </c>
      <c r="E35">
        <v>7</v>
      </c>
      <c r="F35">
        <v>10</v>
      </c>
      <c r="G35">
        <f t="shared" si="31"/>
        <v>18</v>
      </c>
      <c r="I35">
        <f>$B35*((13-E35)/12)</f>
        <v>0.5</v>
      </c>
      <c r="J35">
        <f>$B35*((13-F35)/12)</f>
        <v>0.25</v>
      </c>
      <c r="K35">
        <f t="shared" si="29"/>
        <v>0.75</v>
      </c>
    </row>
    <row r="36" spans="1:21" x14ac:dyDescent="0.25">
      <c r="A36" t="s">
        <v>34</v>
      </c>
      <c r="B36">
        <v>1</v>
      </c>
      <c r="C36">
        <v>24</v>
      </c>
      <c r="D36">
        <f t="shared" si="30"/>
        <v>0</v>
      </c>
      <c r="E36">
        <v>5</v>
      </c>
      <c r="F36">
        <v>9</v>
      </c>
      <c r="G36">
        <f t="shared" si="31"/>
        <v>14</v>
      </c>
      <c r="I36">
        <f t="shared" si="27"/>
        <v>0.44444444444444442</v>
      </c>
      <c r="J36">
        <f t="shared" si="28"/>
        <v>0.22222222222222221</v>
      </c>
      <c r="K36">
        <f t="shared" si="29"/>
        <v>0.66666666666666663</v>
      </c>
    </row>
    <row r="37" spans="1:21" x14ac:dyDescent="0.25">
      <c r="A37" t="s">
        <v>35</v>
      </c>
      <c r="B37">
        <v>1</v>
      </c>
      <c r="C37">
        <v>24</v>
      </c>
      <c r="D37">
        <f t="shared" si="30"/>
        <v>0</v>
      </c>
      <c r="E37">
        <v>7</v>
      </c>
      <c r="F37">
        <v>7</v>
      </c>
      <c r="G37">
        <f t="shared" si="31"/>
        <v>14</v>
      </c>
      <c r="I37">
        <f t="shared" si="27"/>
        <v>0.33333333333333331</v>
      </c>
      <c r="J37">
        <f t="shared" si="28"/>
        <v>0.33333333333333331</v>
      </c>
      <c r="K37">
        <f t="shared" si="29"/>
        <v>0.66666666666666663</v>
      </c>
    </row>
    <row r="38" spans="1:21" x14ac:dyDescent="0.25">
      <c r="A38" t="s">
        <v>36</v>
      </c>
      <c r="B38">
        <v>2</v>
      </c>
      <c r="C38">
        <v>36</v>
      </c>
      <c r="D38">
        <f t="shared" si="30"/>
        <v>-1</v>
      </c>
      <c r="E38">
        <v>7</v>
      </c>
      <c r="F38">
        <v>10</v>
      </c>
      <c r="G38">
        <f t="shared" si="31"/>
        <v>8</v>
      </c>
      <c r="I38">
        <f t="shared" si="27"/>
        <v>0.66666666666666663</v>
      </c>
      <c r="J38">
        <f t="shared" si="28"/>
        <v>0.33333333333333331</v>
      </c>
      <c r="K38">
        <f t="shared" si="29"/>
        <v>1</v>
      </c>
    </row>
    <row r="39" spans="1:21" x14ac:dyDescent="0.25">
      <c r="A39" t="s">
        <v>29</v>
      </c>
      <c r="B39">
        <v>2</v>
      </c>
      <c r="C39">
        <v>72</v>
      </c>
      <c r="D39">
        <f t="shared" si="30"/>
        <v>-4</v>
      </c>
      <c r="E39">
        <v>11</v>
      </c>
      <c r="F39">
        <v>6</v>
      </c>
      <c r="G39">
        <f t="shared" si="31"/>
        <v>6.5</v>
      </c>
      <c r="I39">
        <f t="shared" si="27"/>
        <v>0.22222222222222221</v>
      </c>
      <c r="J39">
        <f t="shared" si="28"/>
        <v>0.77777777777777779</v>
      </c>
      <c r="K39">
        <f t="shared" si="29"/>
        <v>1</v>
      </c>
    </row>
    <row r="40" spans="1:21" x14ac:dyDescent="0.25">
      <c r="A40" t="s">
        <v>37</v>
      </c>
      <c r="B40">
        <v>1</v>
      </c>
      <c r="C40">
        <v>24</v>
      </c>
      <c r="D40">
        <f t="shared" si="30"/>
        <v>0</v>
      </c>
      <c r="E40">
        <v>7</v>
      </c>
      <c r="F40">
        <v>10</v>
      </c>
      <c r="G40">
        <f t="shared" si="31"/>
        <v>17</v>
      </c>
      <c r="I40">
        <f t="shared" si="27"/>
        <v>0.33333333333333331</v>
      </c>
      <c r="J40">
        <f t="shared" si="28"/>
        <v>0.16666666666666666</v>
      </c>
      <c r="K40">
        <f t="shared" si="29"/>
        <v>0.5</v>
      </c>
    </row>
    <row r="42" spans="1:21" x14ac:dyDescent="0.25">
      <c r="A42" t="s">
        <v>38</v>
      </c>
      <c r="B42">
        <v>1</v>
      </c>
      <c r="C42">
        <v>36</v>
      </c>
      <c r="D42">
        <f t="shared" ref="D42:D47" si="32">(24-C42)/12</f>
        <v>-1</v>
      </c>
      <c r="E42">
        <v>4</v>
      </c>
      <c r="F42">
        <v>9</v>
      </c>
      <c r="G42">
        <f t="shared" ref="G42:G58" si="33">SUM(D42:F42)/B42</f>
        <v>12</v>
      </c>
      <c r="I42">
        <f t="shared" ref="I42:I56" si="34">(2/3)*$B42*((13-E42)/12)</f>
        <v>0.5</v>
      </c>
      <c r="J42">
        <f t="shared" ref="J42:J56" si="35">(2/3)*$B42*((13-F42)/12)</f>
        <v>0.22222222222222221</v>
      </c>
      <c r="K42">
        <f t="shared" ref="K42:K57" si="36">I42+J42</f>
        <v>0.72222222222222221</v>
      </c>
    </row>
    <row r="43" spans="1:21" x14ac:dyDescent="0.25">
      <c r="A43" t="s">
        <v>39</v>
      </c>
      <c r="B43">
        <v>1</v>
      </c>
      <c r="C43">
        <v>24</v>
      </c>
      <c r="D43">
        <f t="shared" si="32"/>
        <v>0</v>
      </c>
      <c r="E43">
        <v>5</v>
      </c>
      <c r="F43">
        <v>6</v>
      </c>
      <c r="G43">
        <f t="shared" si="33"/>
        <v>11</v>
      </c>
      <c r="I43">
        <f t="shared" si="34"/>
        <v>0.44444444444444442</v>
      </c>
      <c r="J43">
        <f t="shared" si="35"/>
        <v>0.3888888888888889</v>
      </c>
      <c r="K43">
        <f t="shared" si="36"/>
        <v>0.83333333333333326</v>
      </c>
    </row>
    <row r="44" spans="1:21" x14ac:dyDescent="0.25">
      <c r="A44" t="s">
        <v>40</v>
      </c>
      <c r="B44">
        <v>1</v>
      </c>
      <c r="C44">
        <v>36</v>
      </c>
      <c r="D44">
        <f t="shared" si="32"/>
        <v>-1</v>
      </c>
      <c r="E44">
        <v>7</v>
      </c>
      <c r="F44">
        <v>6</v>
      </c>
      <c r="G44">
        <f t="shared" si="33"/>
        <v>12</v>
      </c>
      <c r="I44">
        <f t="shared" si="34"/>
        <v>0.33333333333333331</v>
      </c>
      <c r="J44">
        <f t="shared" si="35"/>
        <v>0.3888888888888889</v>
      </c>
      <c r="K44">
        <f t="shared" si="36"/>
        <v>0.72222222222222221</v>
      </c>
    </row>
    <row r="45" spans="1:21" x14ac:dyDescent="0.25">
      <c r="A45" t="s">
        <v>41</v>
      </c>
      <c r="B45">
        <v>1</v>
      </c>
      <c r="C45">
        <v>36</v>
      </c>
      <c r="D45">
        <f t="shared" si="32"/>
        <v>-1</v>
      </c>
      <c r="E45">
        <v>9</v>
      </c>
      <c r="F45">
        <v>4</v>
      </c>
      <c r="G45">
        <f t="shared" si="33"/>
        <v>12</v>
      </c>
      <c r="I45">
        <f t="shared" si="34"/>
        <v>0.22222222222222221</v>
      </c>
      <c r="J45">
        <f t="shared" si="35"/>
        <v>0.5</v>
      </c>
      <c r="K45">
        <f t="shared" si="36"/>
        <v>0.72222222222222221</v>
      </c>
      <c r="T45" s="2"/>
    </row>
    <row r="46" spans="1:21" x14ac:dyDescent="0.25">
      <c r="A46" t="s">
        <v>42</v>
      </c>
      <c r="B46">
        <v>1</v>
      </c>
      <c r="C46">
        <v>48</v>
      </c>
      <c r="D46">
        <f t="shared" si="32"/>
        <v>-2</v>
      </c>
      <c r="E46">
        <v>6</v>
      </c>
      <c r="F46">
        <v>8</v>
      </c>
      <c r="G46">
        <f t="shared" si="33"/>
        <v>12</v>
      </c>
      <c r="I46">
        <f t="shared" si="34"/>
        <v>0.3888888888888889</v>
      </c>
      <c r="J46">
        <f t="shared" si="35"/>
        <v>0.27777777777777779</v>
      </c>
      <c r="K46">
        <f t="shared" si="36"/>
        <v>0.66666666666666674</v>
      </c>
    </row>
    <row r="47" spans="1:21" x14ac:dyDescent="0.25">
      <c r="A47" t="s">
        <v>43</v>
      </c>
      <c r="B47">
        <v>2</v>
      </c>
      <c r="C47">
        <v>12</v>
      </c>
      <c r="D47">
        <f t="shared" si="32"/>
        <v>1</v>
      </c>
      <c r="E47">
        <v>7</v>
      </c>
      <c r="F47">
        <v>10</v>
      </c>
      <c r="G47">
        <f t="shared" si="33"/>
        <v>9</v>
      </c>
      <c r="I47">
        <f t="shared" si="34"/>
        <v>0.66666666666666663</v>
      </c>
      <c r="J47">
        <f t="shared" si="35"/>
        <v>0.33333333333333331</v>
      </c>
      <c r="K47">
        <f t="shared" si="36"/>
        <v>1</v>
      </c>
    </row>
    <row r="48" spans="1:21" x14ac:dyDescent="0.25">
      <c r="G48" t="e">
        <f t="shared" si="33"/>
        <v>#DIV/0!</v>
      </c>
      <c r="I48">
        <f t="shared" si="34"/>
        <v>0</v>
      </c>
      <c r="J48">
        <f t="shared" si="35"/>
        <v>0</v>
      </c>
      <c r="K48">
        <f t="shared" si="36"/>
        <v>0</v>
      </c>
    </row>
    <row r="49" spans="1:14" x14ac:dyDescent="0.25">
      <c r="A49" t="s">
        <v>46</v>
      </c>
      <c r="B49">
        <v>1</v>
      </c>
      <c r="C49">
        <v>36</v>
      </c>
      <c r="D49">
        <f t="shared" ref="D49:D58" si="37">(24-C49)/12</f>
        <v>-1</v>
      </c>
      <c r="E49">
        <v>6</v>
      </c>
      <c r="F49">
        <v>7</v>
      </c>
      <c r="G49">
        <f t="shared" si="33"/>
        <v>12</v>
      </c>
      <c r="I49">
        <f t="shared" si="34"/>
        <v>0.3888888888888889</v>
      </c>
      <c r="J49">
        <f t="shared" si="35"/>
        <v>0.33333333333333331</v>
      </c>
      <c r="K49">
        <f t="shared" si="36"/>
        <v>0.72222222222222221</v>
      </c>
      <c r="M49">
        <f>13-((3/5)*(2/3))*12</f>
        <v>8.1999999999999993</v>
      </c>
      <c r="N49">
        <f>13-((3/5)*(1/3))*12</f>
        <v>10.6</v>
      </c>
    </row>
    <row r="50" spans="1:14" x14ac:dyDescent="0.25">
      <c r="A50" t="s">
        <v>21</v>
      </c>
      <c r="B50">
        <v>1</v>
      </c>
      <c r="C50">
        <v>36</v>
      </c>
      <c r="D50">
        <f t="shared" si="37"/>
        <v>-1</v>
      </c>
      <c r="E50">
        <v>5</v>
      </c>
      <c r="F50">
        <v>8</v>
      </c>
      <c r="G50">
        <f t="shared" si="33"/>
        <v>12</v>
      </c>
      <c r="I50">
        <f t="shared" si="34"/>
        <v>0.44444444444444442</v>
      </c>
      <c r="J50">
        <f t="shared" si="35"/>
        <v>0.27777777777777779</v>
      </c>
      <c r="K50">
        <f t="shared" si="36"/>
        <v>0.72222222222222221</v>
      </c>
    </row>
    <row r="51" spans="1:14" x14ac:dyDescent="0.25">
      <c r="A51" t="s">
        <v>20</v>
      </c>
      <c r="B51">
        <v>1</v>
      </c>
      <c r="C51">
        <v>24</v>
      </c>
      <c r="D51">
        <f t="shared" si="37"/>
        <v>0</v>
      </c>
      <c r="E51">
        <v>5</v>
      </c>
      <c r="F51">
        <v>7</v>
      </c>
      <c r="G51">
        <f t="shared" si="33"/>
        <v>12</v>
      </c>
      <c r="I51">
        <f t="shared" si="34"/>
        <v>0.44444444444444442</v>
      </c>
      <c r="J51">
        <f t="shared" si="35"/>
        <v>0.33333333333333331</v>
      </c>
      <c r="K51">
        <f t="shared" si="36"/>
        <v>0.77777777777777768</v>
      </c>
    </row>
    <row r="52" spans="1:14" x14ac:dyDescent="0.25">
      <c r="A52" t="s">
        <v>15</v>
      </c>
      <c r="B52">
        <v>1</v>
      </c>
      <c r="C52">
        <v>48</v>
      </c>
      <c r="D52">
        <f t="shared" si="37"/>
        <v>-2</v>
      </c>
      <c r="E52">
        <v>6</v>
      </c>
      <c r="F52">
        <v>8</v>
      </c>
      <c r="G52">
        <f t="shared" si="33"/>
        <v>12</v>
      </c>
      <c r="I52">
        <f t="shared" si="34"/>
        <v>0.3888888888888889</v>
      </c>
      <c r="J52">
        <f t="shared" si="35"/>
        <v>0.27777777777777779</v>
      </c>
      <c r="K52">
        <f t="shared" si="36"/>
        <v>0.66666666666666674</v>
      </c>
    </row>
    <row r="53" spans="1:14" x14ac:dyDescent="0.25">
      <c r="A53" t="s">
        <v>4</v>
      </c>
      <c r="B53">
        <v>1</v>
      </c>
      <c r="C53">
        <v>48</v>
      </c>
      <c r="D53">
        <f t="shared" si="37"/>
        <v>-2</v>
      </c>
      <c r="E53">
        <v>8</v>
      </c>
      <c r="F53">
        <v>6</v>
      </c>
      <c r="G53">
        <f t="shared" si="33"/>
        <v>12</v>
      </c>
      <c r="I53">
        <f t="shared" si="34"/>
        <v>0.27777777777777779</v>
      </c>
      <c r="J53">
        <f t="shared" si="35"/>
        <v>0.3888888888888889</v>
      </c>
      <c r="K53">
        <f t="shared" si="36"/>
        <v>0.66666666666666674</v>
      </c>
    </row>
    <row r="54" spans="1:14" x14ac:dyDescent="0.25">
      <c r="A54" t="s">
        <v>25</v>
      </c>
      <c r="B54">
        <v>1</v>
      </c>
      <c r="C54">
        <v>24</v>
      </c>
      <c r="D54">
        <f t="shared" si="37"/>
        <v>0</v>
      </c>
      <c r="E54">
        <v>9</v>
      </c>
      <c r="F54">
        <v>3</v>
      </c>
      <c r="G54">
        <f t="shared" si="33"/>
        <v>12</v>
      </c>
      <c r="I54">
        <f t="shared" si="34"/>
        <v>0.22222222222222221</v>
      </c>
      <c r="J54">
        <f t="shared" si="35"/>
        <v>0.55555555555555558</v>
      </c>
      <c r="K54">
        <f t="shared" si="36"/>
        <v>0.77777777777777779</v>
      </c>
    </row>
    <row r="55" spans="1:14" x14ac:dyDescent="0.25">
      <c r="A55" t="s">
        <v>26</v>
      </c>
      <c r="B55">
        <v>1</v>
      </c>
      <c r="C55">
        <v>36</v>
      </c>
      <c r="D55">
        <f t="shared" si="37"/>
        <v>-1</v>
      </c>
      <c r="E55">
        <v>6</v>
      </c>
      <c r="F55">
        <v>7</v>
      </c>
      <c r="G55">
        <f t="shared" si="33"/>
        <v>12</v>
      </c>
      <c r="I55">
        <f t="shared" si="34"/>
        <v>0.3888888888888889</v>
      </c>
      <c r="J55">
        <f t="shared" si="35"/>
        <v>0.33333333333333331</v>
      </c>
      <c r="K55">
        <f t="shared" si="36"/>
        <v>0.72222222222222221</v>
      </c>
    </row>
    <row r="56" spans="1:14" x14ac:dyDescent="0.25">
      <c r="A56" t="s">
        <v>24</v>
      </c>
      <c r="B56">
        <v>1</v>
      </c>
      <c r="C56">
        <v>48</v>
      </c>
      <c r="D56">
        <f t="shared" si="37"/>
        <v>-2</v>
      </c>
      <c r="E56">
        <v>10</v>
      </c>
      <c r="F56">
        <v>4</v>
      </c>
      <c r="G56">
        <f t="shared" si="33"/>
        <v>12</v>
      </c>
      <c r="I56">
        <f t="shared" si="34"/>
        <v>0.16666666666666666</v>
      </c>
      <c r="J56">
        <f t="shared" si="35"/>
        <v>0.5</v>
      </c>
      <c r="K56">
        <f t="shared" si="36"/>
        <v>0.66666666666666663</v>
      </c>
      <c r="M56">
        <f>(13-5)/12</f>
        <v>0.66666666666666663</v>
      </c>
    </row>
    <row r="57" spans="1:14" x14ac:dyDescent="0.25">
      <c r="A57" t="s">
        <v>11</v>
      </c>
      <c r="B57">
        <v>1</v>
      </c>
      <c r="C57">
        <v>12</v>
      </c>
      <c r="D57">
        <f t="shared" si="37"/>
        <v>1</v>
      </c>
      <c r="E57">
        <v>6</v>
      </c>
      <c r="F57">
        <v>10</v>
      </c>
      <c r="G57">
        <f t="shared" si="33"/>
        <v>17</v>
      </c>
      <c r="H57" t="s">
        <v>22</v>
      </c>
      <c r="I57">
        <f>$B57*((13-E57)/12)</f>
        <v>0.58333333333333337</v>
      </c>
      <c r="J57">
        <f>$B57*((13-F57)/12)</f>
        <v>0.25</v>
      </c>
      <c r="K57">
        <f t="shared" si="36"/>
        <v>0.83333333333333337</v>
      </c>
    </row>
    <row r="58" spans="1:14" x14ac:dyDescent="0.25">
      <c r="A58" t="s">
        <v>130</v>
      </c>
      <c r="B58">
        <v>1</v>
      </c>
      <c r="C58">
        <v>18</v>
      </c>
      <c r="D58">
        <f t="shared" si="37"/>
        <v>0.5</v>
      </c>
      <c r="E58">
        <v>6</v>
      </c>
      <c r="F58">
        <v>7</v>
      </c>
      <c r="G58">
        <f t="shared" si="33"/>
        <v>13.5</v>
      </c>
      <c r="I58">
        <f t="shared" ref="I58" si="38">(2/3)*$B58*((13-E58)/12)</f>
        <v>0.3888888888888889</v>
      </c>
      <c r="J58">
        <f t="shared" ref="J58" si="39">(2/3)*$B58*((13-F58)/12)</f>
        <v>0.33333333333333331</v>
      </c>
      <c r="K58">
        <f t="shared" ref="K58" si="40">I58+J58</f>
        <v>0.72222222222222221</v>
      </c>
    </row>
    <row r="60" spans="1:14" x14ac:dyDescent="0.25">
      <c r="A60" t="s">
        <v>129</v>
      </c>
      <c r="B60">
        <v>2</v>
      </c>
      <c r="C60">
        <v>72</v>
      </c>
      <c r="D60">
        <f t="shared" ref="D60:D74" si="41">(24-C60)/12</f>
        <v>-4</v>
      </c>
      <c r="E60">
        <v>8</v>
      </c>
      <c r="F60">
        <v>5</v>
      </c>
      <c r="G60">
        <f t="shared" ref="G60:G67" si="42">SUM(D60:F60)/B60</f>
        <v>4.5</v>
      </c>
      <c r="I60">
        <f t="shared" ref="I60" si="43">(2/3)*$B60*((13-E60)/12)</f>
        <v>0.55555555555555558</v>
      </c>
      <c r="J60">
        <f t="shared" ref="J60" si="44">(2/3)*$B60*((13-F60)/12)</f>
        <v>0.88888888888888884</v>
      </c>
      <c r="K60">
        <f t="shared" ref="K60" si="45">I60+J60</f>
        <v>1.4444444444444444</v>
      </c>
    </row>
    <row r="61" spans="1:14" x14ac:dyDescent="0.25">
      <c r="A61" t="s">
        <v>50</v>
      </c>
      <c r="B61">
        <v>2</v>
      </c>
      <c r="C61">
        <v>48</v>
      </c>
      <c r="D61">
        <f t="shared" si="41"/>
        <v>-2</v>
      </c>
      <c r="E61">
        <v>8</v>
      </c>
      <c r="F61">
        <v>6</v>
      </c>
      <c r="G61">
        <f t="shared" si="42"/>
        <v>6</v>
      </c>
      <c r="I61">
        <f t="shared" ref="I61:J69" si="46">(2/3)*$B61*((13-E61)/12)</f>
        <v>0.55555555555555558</v>
      </c>
      <c r="J61">
        <f t="shared" si="46"/>
        <v>0.77777777777777779</v>
      </c>
      <c r="K61">
        <f t="shared" ref="K61:K69" si="47">I61+J61</f>
        <v>1.3333333333333335</v>
      </c>
    </row>
    <row r="62" spans="1:14" x14ac:dyDescent="0.25">
      <c r="A62" t="s">
        <v>15</v>
      </c>
      <c r="B62">
        <v>1</v>
      </c>
      <c r="C62">
        <v>48</v>
      </c>
      <c r="D62">
        <f t="shared" si="41"/>
        <v>-2</v>
      </c>
      <c r="E62">
        <v>6</v>
      </c>
      <c r="F62">
        <v>8</v>
      </c>
      <c r="G62">
        <f t="shared" si="42"/>
        <v>12</v>
      </c>
      <c r="I62">
        <f t="shared" si="46"/>
        <v>0.3888888888888889</v>
      </c>
      <c r="J62">
        <f t="shared" si="46"/>
        <v>0.27777777777777779</v>
      </c>
      <c r="K62">
        <f t="shared" si="47"/>
        <v>0.66666666666666674</v>
      </c>
    </row>
    <row r="63" spans="1:14" x14ac:dyDescent="0.25">
      <c r="A63" t="s">
        <v>51</v>
      </c>
      <c r="B63">
        <v>2</v>
      </c>
      <c r="C63">
        <v>24</v>
      </c>
      <c r="D63">
        <f t="shared" si="41"/>
        <v>0</v>
      </c>
      <c r="E63">
        <v>5</v>
      </c>
      <c r="F63">
        <v>7</v>
      </c>
      <c r="G63">
        <f t="shared" si="42"/>
        <v>6</v>
      </c>
      <c r="I63">
        <f t="shared" si="46"/>
        <v>0.88888888888888884</v>
      </c>
      <c r="J63">
        <f t="shared" si="46"/>
        <v>0.66666666666666663</v>
      </c>
      <c r="K63">
        <f t="shared" si="47"/>
        <v>1.5555555555555554</v>
      </c>
    </row>
    <row r="64" spans="1:14" x14ac:dyDescent="0.25">
      <c r="A64" t="s">
        <v>52</v>
      </c>
      <c r="B64">
        <v>2</v>
      </c>
      <c r="C64">
        <v>36</v>
      </c>
      <c r="D64">
        <f t="shared" si="41"/>
        <v>-1</v>
      </c>
      <c r="E64">
        <v>5</v>
      </c>
      <c r="F64">
        <v>8</v>
      </c>
      <c r="G64">
        <f t="shared" si="42"/>
        <v>6</v>
      </c>
      <c r="I64">
        <f t="shared" si="46"/>
        <v>0.88888888888888884</v>
      </c>
      <c r="J64">
        <f t="shared" si="46"/>
        <v>0.55555555555555558</v>
      </c>
      <c r="K64">
        <f t="shared" si="47"/>
        <v>1.4444444444444444</v>
      </c>
    </row>
    <row r="65" spans="1:22" x14ac:dyDescent="0.25">
      <c r="A65" t="s">
        <v>25</v>
      </c>
      <c r="B65">
        <v>1</v>
      </c>
      <c r="C65">
        <v>24</v>
      </c>
      <c r="D65">
        <f t="shared" si="41"/>
        <v>0</v>
      </c>
      <c r="E65">
        <v>9</v>
      </c>
      <c r="F65">
        <v>3</v>
      </c>
      <c r="G65">
        <f t="shared" si="42"/>
        <v>12</v>
      </c>
      <c r="I65">
        <f t="shared" si="46"/>
        <v>0.22222222222222221</v>
      </c>
      <c r="J65">
        <f t="shared" si="46"/>
        <v>0.55555555555555558</v>
      </c>
      <c r="K65">
        <f t="shared" si="47"/>
        <v>0.77777777777777779</v>
      </c>
    </row>
    <row r="66" spans="1:22" x14ac:dyDescent="0.25">
      <c r="A66" t="s">
        <v>53</v>
      </c>
      <c r="B66">
        <v>1</v>
      </c>
      <c r="C66">
        <v>36</v>
      </c>
      <c r="D66">
        <f t="shared" si="41"/>
        <v>-1</v>
      </c>
      <c r="E66">
        <v>6</v>
      </c>
      <c r="F66">
        <v>7</v>
      </c>
      <c r="G66">
        <f t="shared" si="42"/>
        <v>12</v>
      </c>
      <c r="I66">
        <f t="shared" si="46"/>
        <v>0.3888888888888889</v>
      </c>
      <c r="J66">
        <f t="shared" si="46"/>
        <v>0.33333333333333331</v>
      </c>
      <c r="K66">
        <f t="shared" si="47"/>
        <v>0.72222222222222221</v>
      </c>
    </row>
    <row r="67" spans="1:22" x14ac:dyDescent="0.25">
      <c r="A67" t="s">
        <v>54</v>
      </c>
      <c r="B67">
        <v>2</v>
      </c>
      <c r="C67">
        <v>48</v>
      </c>
      <c r="D67">
        <f t="shared" si="41"/>
        <v>-2</v>
      </c>
      <c r="E67">
        <v>10</v>
      </c>
      <c r="F67">
        <v>4</v>
      </c>
      <c r="G67">
        <f t="shared" si="42"/>
        <v>6</v>
      </c>
      <c r="I67">
        <f t="shared" si="46"/>
        <v>0.33333333333333331</v>
      </c>
      <c r="J67">
        <f t="shared" si="46"/>
        <v>1</v>
      </c>
      <c r="K67">
        <f t="shared" si="47"/>
        <v>1.3333333333333333</v>
      </c>
      <c r="O67">
        <f>2/3*4</f>
        <v>2.6666666666666665</v>
      </c>
    </row>
    <row r="68" spans="1:22" x14ac:dyDescent="0.25">
      <c r="A68" t="s">
        <v>55</v>
      </c>
      <c r="B68">
        <v>2</v>
      </c>
      <c r="C68">
        <v>12</v>
      </c>
      <c r="D68">
        <f t="shared" si="41"/>
        <v>1</v>
      </c>
      <c r="E68">
        <v>6</v>
      </c>
      <c r="F68">
        <v>10</v>
      </c>
      <c r="G68">
        <f t="shared" ref="G68:G74" si="48">SUM(D68:F68)/B68</f>
        <v>8.5</v>
      </c>
      <c r="H68" t="s">
        <v>22</v>
      </c>
      <c r="I68">
        <f>$B68*((13-E68)/12)</f>
        <v>1.1666666666666667</v>
      </c>
      <c r="J68">
        <f>$B68*((13-F68)/12)</f>
        <v>0.5</v>
      </c>
      <c r="K68">
        <f>I68+J68</f>
        <v>1.6666666666666667</v>
      </c>
    </row>
    <row r="69" spans="1:22" x14ac:dyDescent="0.25">
      <c r="A69" t="s">
        <v>62</v>
      </c>
      <c r="B69">
        <v>2</v>
      </c>
      <c r="C69">
        <v>48</v>
      </c>
      <c r="D69">
        <f t="shared" si="41"/>
        <v>-2</v>
      </c>
      <c r="E69">
        <v>10</v>
      </c>
      <c r="F69">
        <v>8</v>
      </c>
      <c r="G69">
        <f t="shared" si="48"/>
        <v>8</v>
      </c>
      <c r="I69">
        <f t="shared" si="46"/>
        <v>0.33333333333333331</v>
      </c>
      <c r="J69">
        <f>(2/3)*$B69*((13-F70)/12)</f>
        <v>0.88888888888888884</v>
      </c>
      <c r="K69">
        <f t="shared" si="47"/>
        <v>1.2222222222222221</v>
      </c>
    </row>
    <row r="70" spans="1:22" x14ac:dyDescent="0.25">
      <c r="A70" t="s">
        <v>63</v>
      </c>
      <c r="B70">
        <v>4</v>
      </c>
      <c r="C70">
        <v>18</v>
      </c>
      <c r="D70">
        <f t="shared" si="41"/>
        <v>0.5</v>
      </c>
      <c r="E70">
        <v>6</v>
      </c>
      <c r="F70">
        <v>5</v>
      </c>
      <c r="G70">
        <f t="shared" si="48"/>
        <v>2.875</v>
      </c>
      <c r="I70">
        <f t="shared" ref="I70" si="49">(2/3)*$B70*((13-E70)/12)</f>
        <v>1.5555555555555556</v>
      </c>
      <c r="J70">
        <f>(2/3)*$B70*((13-F71)/12)</f>
        <v>0.44444444444444442</v>
      </c>
      <c r="K70">
        <f t="shared" ref="K70" si="50">I70+J70</f>
        <v>2</v>
      </c>
    </row>
    <row r="71" spans="1:22" x14ac:dyDescent="0.25">
      <c r="A71" t="s">
        <v>64</v>
      </c>
      <c r="B71">
        <v>2</v>
      </c>
      <c r="C71">
        <v>18</v>
      </c>
      <c r="D71">
        <f t="shared" si="41"/>
        <v>0.5</v>
      </c>
      <c r="E71">
        <v>6</v>
      </c>
      <c r="F71">
        <v>11</v>
      </c>
      <c r="G71">
        <f t="shared" si="48"/>
        <v>8.75</v>
      </c>
      <c r="I71">
        <f t="shared" ref="I71:I77" si="51">(2/3)*$B71*((13-E71)/12)</f>
        <v>0.77777777777777779</v>
      </c>
      <c r="J71">
        <f>(2/3)*$B71*((13-F72)/12)</f>
        <v>0.55555555555555558</v>
      </c>
      <c r="K71">
        <f t="shared" ref="K71:K77" si="52">I71+J71</f>
        <v>1.3333333333333335</v>
      </c>
      <c r="S71">
        <v>7</v>
      </c>
      <c r="T71">
        <v>14</v>
      </c>
      <c r="U71">
        <v>21</v>
      </c>
      <c r="V71">
        <v>28</v>
      </c>
    </row>
    <row r="72" spans="1:22" x14ac:dyDescent="0.25">
      <c r="A72" t="s">
        <v>119</v>
      </c>
      <c r="B72">
        <v>2</v>
      </c>
      <c r="C72">
        <v>30</v>
      </c>
      <c r="D72">
        <f t="shared" si="41"/>
        <v>-0.5</v>
      </c>
      <c r="E72">
        <v>6</v>
      </c>
      <c r="F72">
        <v>8</v>
      </c>
      <c r="G72">
        <f t="shared" si="48"/>
        <v>6.75</v>
      </c>
      <c r="I72">
        <f t="shared" si="51"/>
        <v>0.77777777777777779</v>
      </c>
      <c r="J72">
        <f>(2/3)*$B72*((13-F73)/12)</f>
        <v>0.55555555555555558</v>
      </c>
      <c r="K72">
        <f t="shared" si="52"/>
        <v>1.3333333333333335</v>
      </c>
    </row>
    <row r="73" spans="1:22" x14ac:dyDescent="0.25">
      <c r="A73" t="s">
        <v>120</v>
      </c>
      <c r="B73">
        <v>2</v>
      </c>
      <c r="C73">
        <v>24</v>
      </c>
      <c r="D73">
        <f t="shared" si="41"/>
        <v>0</v>
      </c>
      <c r="E73">
        <v>7</v>
      </c>
      <c r="F73">
        <v>8</v>
      </c>
      <c r="G73">
        <f t="shared" si="48"/>
        <v>7.5</v>
      </c>
      <c r="I73">
        <f t="shared" ref="I73" si="53">(2/3)*$B73*((13-E73)/12)</f>
        <v>0.66666666666666663</v>
      </c>
      <c r="J73">
        <f>(2/3)*$B73*((13-F74)/12)</f>
        <v>0.44444444444444442</v>
      </c>
      <c r="K73">
        <f t="shared" ref="K73" si="54">I73+J73</f>
        <v>1.1111111111111112</v>
      </c>
    </row>
    <row r="74" spans="1:22" x14ac:dyDescent="0.25">
      <c r="A74" t="s">
        <v>132</v>
      </c>
      <c r="B74">
        <v>2</v>
      </c>
      <c r="C74">
        <v>45</v>
      </c>
      <c r="D74">
        <f t="shared" si="41"/>
        <v>-1.75</v>
      </c>
      <c r="E74">
        <v>5</v>
      </c>
      <c r="F74">
        <v>9</v>
      </c>
      <c r="G74">
        <f t="shared" si="48"/>
        <v>6.125</v>
      </c>
      <c r="I74">
        <f>(2/3)*$B74*((13-E74)/12)</f>
        <v>0.88888888888888884</v>
      </c>
      <c r="J74">
        <f>(2/3)*$B74*((13-F74)/12)</f>
        <v>0.44444444444444442</v>
      </c>
      <c r="K74">
        <f>I74+J74</f>
        <v>1.3333333333333333</v>
      </c>
    </row>
    <row r="75" spans="1:22" x14ac:dyDescent="0.25">
      <c r="B75">
        <v>2</v>
      </c>
      <c r="C75">
        <v>36</v>
      </c>
      <c r="D75">
        <f t="shared" ref="D75:D77" si="55">(24-C75)/12</f>
        <v>-1</v>
      </c>
      <c r="E75">
        <v>6</v>
      </c>
      <c r="G75">
        <f>SUM(D75:F75)/B75</f>
        <v>2.5</v>
      </c>
      <c r="H75" t="s">
        <v>22</v>
      </c>
      <c r="I75">
        <f t="shared" si="51"/>
        <v>0.77777777777777779</v>
      </c>
      <c r="J75">
        <f>(2/3)*$B75*((13-F76)/12)</f>
        <v>0.66666666666666663</v>
      </c>
      <c r="K75">
        <f t="shared" si="52"/>
        <v>1.4444444444444444</v>
      </c>
      <c r="M75" t="s">
        <v>61</v>
      </c>
    </row>
    <row r="76" spans="1:22" x14ac:dyDescent="0.25">
      <c r="A76" t="s">
        <v>65</v>
      </c>
      <c r="B76">
        <v>2</v>
      </c>
      <c r="C76">
        <v>36</v>
      </c>
      <c r="D76">
        <f t="shared" si="55"/>
        <v>-1</v>
      </c>
      <c r="E76">
        <v>7</v>
      </c>
      <c r="F76">
        <v>7</v>
      </c>
      <c r="G76">
        <f>SUM(D76:F76)/B76</f>
        <v>6.5</v>
      </c>
      <c r="I76">
        <f t="shared" si="51"/>
        <v>0.66666666666666663</v>
      </c>
      <c r="J76">
        <f>(2/3)*$B76*((13-F77)/12)</f>
        <v>0.66666666666666663</v>
      </c>
      <c r="K76">
        <f t="shared" si="52"/>
        <v>1.3333333333333333</v>
      </c>
      <c r="L76" t="s">
        <v>60</v>
      </c>
    </row>
    <row r="77" spans="1:22" x14ac:dyDescent="0.25">
      <c r="A77" t="s">
        <v>66</v>
      </c>
      <c r="B77">
        <v>2</v>
      </c>
      <c r="C77">
        <v>24</v>
      </c>
      <c r="D77">
        <f t="shared" si="55"/>
        <v>0</v>
      </c>
      <c r="E77">
        <v>7</v>
      </c>
      <c r="F77">
        <v>7</v>
      </c>
      <c r="G77">
        <f>SUM(D77:F77)/B77</f>
        <v>7</v>
      </c>
      <c r="I77">
        <f t="shared" si="51"/>
        <v>0.66666666666666663</v>
      </c>
      <c r="J77">
        <f>(2/3)*$B77*((13-F78)/12)</f>
        <v>0.88888888888888884</v>
      </c>
      <c r="K77">
        <f t="shared" si="52"/>
        <v>1.5555555555555554</v>
      </c>
      <c r="L77">
        <v>-1</v>
      </c>
    </row>
    <row r="78" spans="1:22" x14ac:dyDescent="0.25">
      <c r="F78">
        <v>5</v>
      </c>
    </row>
    <row r="79" spans="1:22" x14ac:dyDescent="0.25">
      <c r="A79" t="s">
        <v>85</v>
      </c>
      <c r="B79">
        <v>2</v>
      </c>
      <c r="C79">
        <v>48</v>
      </c>
      <c r="E79">
        <v>7</v>
      </c>
      <c r="I79">
        <f t="shared" ref="I79" si="56">(2/3)*$B79*((13-E79)/12)</f>
        <v>0.66666666666666663</v>
      </c>
      <c r="J79">
        <f>(2/3)*$B79*((13-F80)/12)</f>
        <v>0.55555555555555558</v>
      </c>
      <c r="K79">
        <f t="shared" ref="K79" si="57">I79+J79</f>
        <v>1.2222222222222223</v>
      </c>
    </row>
    <row r="80" spans="1:22" x14ac:dyDescent="0.25">
      <c r="A80" t="s">
        <v>86</v>
      </c>
      <c r="B80">
        <v>4</v>
      </c>
      <c r="C80">
        <v>24</v>
      </c>
      <c r="E80">
        <v>7</v>
      </c>
      <c r="F80">
        <v>8</v>
      </c>
      <c r="I80">
        <f t="shared" ref="I80:I81" si="58">(2/3)*$B80*((13-E80)/12)</f>
        <v>1.3333333333333333</v>
      </c>
      <c r="J80">
        <f>(2/3)*$B80*((13-F81)/12)</f>
        <v>0.22222222222222221</v>
      </c>
      <c r="K80">
        <f t="shared" ref="K80:K81" si="59">I80+J80</f>
        <v>1.5555555555555554</v>
      </c>
    </row>
    <row r="81" spans="1:18" x14ac:dyDescent="0.25">
      <c r="A81" t="s">
        <v>87</v>
      </c>
      <c r="B81">
        <v>2</v>
      </c>
      <c r="C81">
        <v>48</v>
      </c>
      <c r="E81">
        <v>9</v>
      </c>
      <c r="F81">
        <v>12</v>
      </c>
      <c r="I81">
        <f t="shared" si="58"/>
        <v>0.44444444444444442</v>
      </c>
      <c r="J81">
        <f>(2/3)*$B81*((13-F82)/12)</f>
        <v>0.77777777777777779</v>
      </c>
      <c r="K81">
        <f t="shared" si="59"/>
        <v>1.2222222222222223</v>
      </c>
    </row>
    <row r="82" spans="1:18" x14ac:dyDescent="0.25">
      <c r="F82">
        <v>6</v>
      </c>
    </row>
    <row r="83" spans="1:18" x14ac:dyDescent="0.25">
      <c r="A83" t="s">
        <v>88</v>
      </c>
      <c r="B83">
        <v>3</v>
      </c>
      <c r="E83">
        <v>5</v>
      </c>
      <c r="L83">
        <f>3*(2/3)</f>
        <v>2</v>
      </c>
    </row>
    <row r="84" spans="1:18" x14ac:dyDescent="0.25">
      <c r="A84" t="s">
        <v>89</v>
      </c>
      <c r="B84">
        <v>1</v>
      </c>
      <c r="C84">
        <v>24</v>
      </c>
      <c r="E84">
        <v>8</v>
      </c>
      <c r="F84">
        <v>9</v>
      </c>
      <c r="I84">
        <f t="shared" ref="I84" si="60">(2/3)*$B84*((13-E84)/12)</f>
        <v>0.27777777777777779</v>
      </c>
      <c r="J84">
        <f>(2/3)*$B84*((13-F85)/12)</f>
        <v>0.16666666666666666</v>
      </c>
      <c r="K84">
        <f t="shared" ref="K84" si="61">I84+J84</f>
        <v>0.44444444444444442</v>
      </c>
    </row>
    <row r="85" spans="1:18" x14ac:dyDescent="0.25">
      <c r="A85" t="s">
        <v>90</v>
      </c>
      <c r="B85">
        <v>1</v>
      </c>
      <c r="C85">
        <v>18</v>
      </c>
      <c r="E85">
        <v>6</v>
      </c>
      <c r="F85">
        <v>10</v>
      </c>
      <c r="I85">
        <f t="shared" ref="I85" si="62">(2/3)*$B85*((13-E85)/12)</f>
        <v>0.3888888888888889</v>
      </c>
      <c r="J85">
        <f>(2/3)*$B85*((13-F86)/12)</f>
        <v>0.1111111111111111</v>
      </c>
      <c r="K85">
        <f t="shared" ref="K85" si="63">I85+J85</f>
        <v>0.5</v>
      </c>
    </row>
    <row r="86" spans="1:18" x14ac:dyDescent="0.25">
      <c r="F86">
        <v>11</v>
      </c>
    </row>
    <row r="87" spans="1:18" x14ac:dyDescent="0.25">
      <c r="A87" t="s">
        <v>94</v>
      </c>
      <c r="B87">
        <v>3</v>
      </c>
      <c r="C87">
        <v>18</v>
      </c>
      <c r="E87">
        <v>4</v>
      </c>
      <c r="I87">
        <f t="shared" ref="I87:I88" si="64">(2/3)*$B87*((13-E87)/12)</f>
        <v>1.5</v>
      </c>
      <c r="J87">
        <f>(2/3)*$B87*((13-F88)/12)</f>
        <v>0.5</v>
      </c>
      <c r="K87">
        <f t="shared" ref="K87:K88" si="65">I87+J87</f>
        <v>2</v>
      </c>
    </row>
    <row r="88" spans="1:18" x14ac:dyDescent="0.25">
      <c r="A88" t="s">
        <v>9</v>
      </c>
      <c r="B88">
        <v>3</v>
      </c>
      <c r="C88">
        <v>18</v>
      </c>
      <c r="E88">
        <v>7</v>
      </c>
      <c r="F88">
        <v>10</v>
      </c>
      <c r="I88">
        <f t="shared" si="64"/>
        <v>1</v>
      </c>
      <c r="J88">
        <f>(2/3)*$B88*((13-F89)/12)</f>
        <v>1</v>
      </c>
      <c r="K88">
        <f t="shared" si="65"/>
        <v>2</v>
      </c>
    </row>
    <row r="89" spans="1:18" x14ac:dyDescent="0.25">
      <c r="F89">
        <v>7</v>
      </c>
    </row>
    <row r="90" spans="1:18" x14ac:dyDescent="0.25">
      <c r="A90" t="s">
        <v>95</v>
      </c>
      <c r="B90">
        <v>3</v>
      </c>
      <c r="C90">
        <v>30</v>
      </c>
      <c r="E90">
        <v>6</v>
      </c>
      <c r="I90">
        <f t="shared" ref="I90:I92" si="66">(2/3)*$B90*((13-E90)/12)</f>
        <v>1.1666666666666667</v>
      </c>
      <c r="J90">
        <f>(2/3)*$B90*((13-F91)/12)</f>
        <v>0.66666666666666663</v>
      </c>
      <c r="K90">
        <f t="shared" ref="K90:K92" si="67">I90+J90</f>
        <v>1.8333333333333335</v>
      </c>
    </row>
    <row r="91" spans="1:18" x14ac:dyDescent="0.25">
      <c r="A91" t="s">
        <v>9</v>
      </c>
      <c r="B91">
        <v>2</v>
      </c>
      <c r="C91">
        <v>36</v>
      </c>
      <c r="E91">
        <v>4</v>
      </c>
      <c r="F91">
        <v>9</v>
      </c>
      <c r="I91">
        <f t="shared" si="66"/>
        <v>1</v>
      </c>
      <c r="J91">
        <f>(2/3)*$B91*((13-F92)/12)</f>
        <v>0.88888888888888884</v>
      </c>
      <c r="K91">
        <f t="shared" si="67"/>
        <v>1.8888888888888888</v>
      </c>
    </row>
    <row r="92" spans="1:18" x14ac:dyDescent="0.25">
      <c r="A92" t="s">
        <v>96</v>
      </c>
      <c r="B92">
        <v>3</v>
      </c>
      <c r="C92">
        <v>72</v>
      </c>
      <c r="E92">
        <v>11</v>
      </c>
      <c r="F92">
        <v>5</v>
      </c>
      <c r="I92">
        <f t="shared" si="66"/>
        <v>0.33333333333333331</v>
      </c>
      <c r="J92">
        <f>(2/3)*$B92*((13-F93)/12)</f>
        <v>1.3333333333333333</v>
      </c>
      <c r="K92">
        <f t="shared" si="67"/>
        <v>1.6666666666666665</v>
      </c>
    </row>
    <row r="93" spans="1:18" x14ac:dyDescent="0.25">
      <c r="F93">
        <v>5</v>
      </c>
      <c r="R93">
        <v>3</v>
      </c>
    </row>
    <row r="94" spans="1:18" x14ac:dyDescent="0.25">
      <c r="A94" t="s">
        <v>97</v>
      </c>
      <c r="B94">
        <v>3</v>
      </c>
      <c r="E94">
        <v>5</v>
      </c>
      <c r="I94">
        <f t="shared" ref="I94:I97" si="68">(2/3)*$B94*((13-E94)/12)</f>
        <v>1.3333333333333333</v>
      </c>
      <c r="J94">
        <f>(2/3)*$B94*((13-F95)/12)</f>
        <v>1</v>
      </c>
      <c r="K94">
        <f t="shared" ref="K94:K97" si="69">I94+J94</f>
        <v>2.333333333333333</v>
      </c>
      <c r="Q94" t="s">
        <v>121</v>
      </c>
      <c r="R94">
        <v>1</v>
      </c>
    </row>
    <row r="95" spans="1:18" x14ac:dyDescent="0.25">
      <c r="A95" t="s">
        <v>98</v>
      </c>
      <c r="B95">
        <v>2</v>
      </c>
      <c r="E95">
        <v>8</v>
      </c>
      <c r="F95">
        <v>7</v>
      </c>
      <c r="I95">
        <f t="shared" si="68"/>
        <v>0.55555555555555558</v>
      </c>
      <c r="J95">
        <f>(2/3)*$B95*((13-F96)/12)</f>
        <v>1</v>
      </c>
      <c r="K95">
        <f t="shared" si="69"/>
        <v>1.5555555555555556</v>
      </c>
      <c r="Q95" t="s">
        <v>122</v>
      </c>
      <c r="R95">
        <v>-1</v>
      </c>
    </row>
    <row r="96" spans="1:18" x14ac:dyDescent="0.25">
      <c r="A96" t="s">
        <v>99</v>
      </c>
      <c r="B96">
        <v>4</v>
      </c>
      <c r="E96">
        <v>5</v>
      </c>
      <c r="F96">
        <v>4</v>
      </c>
      <c r="I96">
        <f t="shared" si="68"/>
        <v>1.7777777777777777</v>
      </c>
      <c r="J96">
        <f>(2/3)*$B96*((13-F97)/12)</f>
        <v>0.66666666666666663</v>
      </c>
      <c r="K96">
        <f t="shared" si="69"/>
        <v>2.4444444444444442</v>
      </c>
      <c r="Q96" t="s">
        <v>123</v>
      </c>
      <c r="R96">
        <v>-1</v>
      </c>
    </row>
    <row r="97" spans="1:18" x14ac:dyDescent="0.25">
      <c r="A97" t="s">
        <v>15</v>
      </c>
      <c r="B97">
        <v>1</v>
      </c>
      <c r="E97">
        <v>7</v>
      </c>
      <c r="F97">
        <v>10</v>
      </c>
      <c r="I97">
        <f t="shared" si="68"/>
        <v>0.33333333333333331</v>
      </c>
      <c r="J97">
        <f>(2/3)*$B97*((13-F98)/12)</f>
        <v>0.27777777777777779</v>
      </c>
      <c r="K97">
        <f t="shared" si="69"/>
        <v>0.61111111111111116</v>
      </c>
      <c r="Q97" t="s">
        <v>124</v>
      </c>
      <c r="R97">
        <v>7</v>
      </c>
    </row>
    <row r="98" spans="1:18" x14ac:dyDescent="0.25">
      <c r="F98">
        <v>8</v>
      </c>
      <c r="Q98" t="s">
        <v>125</v>
      </c>
      <c r="R98">
        <v>-1</v>
      </c>
    </row>
    <row r="99" spans="1:18" x14ac:dyDescent="0.25">
      <c r="A99" t="s">
        <v>100</v>
      </c>
      <c r="B99">
        <v>2</v>
      </c>
      <c r="C99">
        <v>24</v>
      </c>
      <c r="E99">
        <v>7</v>
      </c>
      <c r="I99">
        <f t="shared" ref="I99" si="70">(2/3)*$B99*((13-E99)/12)</f>
        <v>0.66666666666666663</v>
      </c>
      <c r="J99">
        <f>(2/3)*$B99*((13-F100)/12)</f>
        <v>0.66666666666666663</v>
      </c>
      <c r="K99">
        <f t="shared" ref="K99" si="71">I99+J99</f>
        <v>1.3333333333333333</v>
      </c>
      <c r="Q99" t="s">
        <v>16</v>
      </c>
      <c r="R99">
        <v>3</v>
      </c>
    </row>
    <row r="100" spans="1:18" x14ac:dyDescent="0.25">
      <c r="A100" t="s">
        <v>101</v>
      </c>
      <c r="B100">
        <v>2</v>
      </c>
      <c r="C100">
        <v>36</v>
      </c>
      <c r="E100">
        <v>7</v>
      </c>
      <c r="F100">
        <v>7</v>
      </c>
      <c r="I100">
        <f t="shared" ref="I100" si="72">(2/3)*$B100*((13-E100)/12)</f>
        <v>0.66666666666666663</v>
      </c>
      <c r="J100">
        <f>(2/3)*$B100*((13-F101)/12)</f>
        <v>0.1111111111111111</v>
      </c>
      <c r="K100">
        <f t="shared" ref="K100" si="73">I100+J100</f>
        <v>0.77777777777777768</v>
      </c>
      <c r="Q100" t="s">
        <v>126</v>
      </c>
      <c r="R100">
        <v>2</v>
      </c>
    </row>
    <row r="101" spans="1:18" x14ac:dyDescent="0.25">
      <c r="F101">
        <v>12</v>
      </c>
      <c r="Q101" t="s">
        <v>127</v>
      </c>
      <c r="R101">
        <v>1</v>
      </c>
    </row>
    <row r="102" spans="1:18" x14ac:dyDescent="0.25">
      <c r="A102" t="s">
        <v>102</v>
      </c>
      <c r="B102">
        <v>3</v>
      </c>
      <c r="C102">
        <v>72</v>
      </c>
      <c r="E102">
        <v>5</v>
      </c>
      <c r="I102">
        <f t="shared" ref="I102" si="74">(2/3)*$B102*((13-E102)/12)</f>
        <v>1.3333333333333333</v>
      </c>
      <c r="J102">
        <f>(2/3)*$B102*((13-F103)/12)</f>
        <v>1.1666666666666667</v>
      </c>
      <c r="K102">
        <f t="shared" ref="K102" si="75">I102+J102</f>
        <v>2.5</v>
      </c>
      <c r="Q102" t="s">
        <v>128</v>
      </c>
      <c r="R102">
        <v>1</v>
      </c>
    </row>
    <row r="103" spans="1:18" x14ac:dyDescent="0.25">
      <c r="A103" t="s">
        <v>103</v>
      </c>
      <c r="B103">
        <v>3</v>
      </c>
      <c r="C103">
        <v>36</v>
      </c>
      <c r="E103">
        <v>4</v>
      </c>
      <c r="F103">
        <v>6</v>
      </c>
      <c r="I103">
        <f t="shared" ref="I103:I108" si="76">(2/3)*$B103*((13-E103)/12)</f>
        <v>1.5</v>
      </c>
      <c r="J103">
        <f>(2/3)*$B103*((13-F104)/12)</f>
        <v>1.3333333333333333</v>
      </c>
      <c r="K103">
        <f t="shared" ref="K103:K108" si="77">I103+J103</f>
        <v>2.833333333333333</v>
      </c>
      <c r="R103">
        <f>SUM(R93:R102)</f>
        <v>15</v>
      </c>
    </row>
    <row r="104" spans="1:18" x14ac:dyDescent="0.25">
      <c r="A104" t="s">
        <v>104</v>
      </c>
      <c r="B104">
        <v>3</v>
      </c>
      <c r="C104">
        <v>60</v>
      </c>
      <c r="E104">
        <v>6</v>
      </c>
      <c r="F104">
        <v>5</v>
      </c>
      <c r="I104">
        <f t="shared" si="76"/>
        <v>1.1666666666666667</v>
      </c>
      <c r="J104">
        <f>(2/3)*$B104*((13-F105)/12)</f>
        <v>1</v>
      </c>
      <c r="K104">
        <f t="shared" si="77"/>
        <v>2.166666666666667</v>
      </c>
    </row>
    <row r="105" spans="1:18" x14ac:dyDescent="0.25">
      <c r="A105" t="s">
        <v>105</v>
      </c>
      <c r="B105">
        <v>2</v>
      </c>
      <c r="C105">
        <v>140</v>
      </c>
      <c r="E105">
        <v>5</v>
      </c>
      <c r="F105">
        <v>7</v>
      </c>
      <c r="I105">
        <f t="shared" si="76"/>
        <v>0.88888888888888884</v>
      </c>
      <c r="J105">
        <f>(2/3)*$B105*((13-F106)/12)</f>
        <v>1.1111111111111112</v>
      </c>
      <c r="K105">
        <f t="shared" si="77"/>
        <v>2</v>
      </c>
    </row>
    <row r="106" spans="1:18" x14ac:dyDescent="0.25">
      <c r="A106" t="s">
        <v>106</v>
      </c>
      <c r="B106">
        <v>2</v>
      </c>
      <c r="C106">
        <v>60</v>
      </c>
      <c r="E106">
        <v>5</v>
      </c>
      <c r="F106">
        <v>3</v>
      </c>
      <c r="I106">
        <f t="shared" si="76"/>
        <v>0.88888888888888884</v>
      </c>
      <c r="J106">
        <f>(2/3)*$B106*((13-F107)/12)</f>
        <v>1.1111111111111112</v>
      </c>
      <c r="K106">
        <f t="shared" si="77"/>
        <v>2</v>
      </c>
    </row>
    <row r="107" spans="1:18" x14ac:dyDescent="0.25">
      <c r="A107" t="s">
        <v>107</v>
      </c>
      <c r="B107">
        <v>3</v>
      </c>
      <c r="C107">
        <v>120</v>
      </c>
      <c r="E107">
        <v>8</v>
      </c>
      <c r="F107">
        <v>3</v>
      </c>
      <c r="I107">
        <f t="shared" si="76"/>
        <v>0.83333333333333337</v>
      </c>
      <c r="J107">
        <f>(2/3)*$B107*((13-F108)/12)</f>
        <v>1.6666666666666667</v>
      </c>
      <c r="K107">
        <f t="shared" si="77"/>
        <v>2.5</v>
      </c>
    </row>
    <row r="108" spans="1:18" x14ac:dyDescent="0.25">
      <c r="A108" t="s">
        <v>108</v>
      </c>
      <c r="B108">
        <v>3</v>
      </c>
      <c r="C108">
        <v>36</v>
      </c>
      <c r="E108">
        <v>4</v>
      </c>
      <c r="F108">
        <v>3</v>
      </c>
      <c r="I108">
        <f t="shared" si="76"/>
        <v>1.5</v>
      </c>
      <c r="J108">
        <f>(2/3)*$B108*((13-F109)/12)</f>
        <v>1.1666666666666667</v>
      </c>
      <c r="K108">
        <f t="shared" si="77"/>
        <v>2.666666666666667</v>
      </c>
    </row>
    <row r="109" spans="1:18" x14ac:dyDescent="0.25">
      <c r="A109" t="s">
        <v>109</v>
      </c>
      <c r="B109">
        <v>4</v>
      </c>
      <c r="C109">
        <v>60</v>
      </c>
      <c r="E109">
        <v>6</v>
      </c>
      <c r="F109">
        <v>6</v>
      </c>
      <c r="I109">
        <f t="shared" ref="I109" si="78">(2/3)*$B109*((13-E109)/12)</f>
        <v>1.5555555555555556</v>
      </c>
      <c r="J109">
        <f>(2/3)*$B109*((13-F110)/12)</f>
        <v>1.1111111111111112</v>
      </c>
      <c r="K109">
        <f t="shared" ref="K109" si="79">I109+J109</f>
        <v>2.666666666666667</v>
      </c>
    </row>
    <row r="110" spans="1:18" x14ac:dyDescent="0.25">
      <c r="F110">
        <v>8</v>
      </c>
    </row>
    <row r="111" spans="1:18" x14ac:dyDescent="0.25">
      <c r="A111" t="s">
        <v>114</v>
      </c>
      <c r="B111">
        <v>3</v>
      </c>
      <c r="C111" t="s">
        <v>115</v>
      </c>
      <c r="E111">
        <v>6</v>
      </c>
      <c r="I111">
        <f>(5/6)*$B111*((13-E111)/12)</f>
        <v>1.4583333333333335</v>
      </c>
      <c r="J111">
        <f>(5/6)*$B111*((13-F112)/12)</f>
        <v>1.875</v>
      </c>
      <c r="K111">
        <f>I111+J111</f>
        <v>3.3333333333333335</v>
      </c>
    </row>
    <row r="112" spans="1:18" x14ac:dyDescent="0.25">
      <c r="A112" t="s">
        <v>16</v>
      </c>
      <c r="B112">
        <v>3</v>
      </c>
      <c r="C112">
        <v>72</v>
      </c>
      <c r="E112">
        <v>5</v>
      </c>
      <c r="F112">
        <v>4</v>
      </c>
      <c r="I112">
        <f t="shared" ref="I112:I118" si="80">(2/3)*$B112*((13-E112)/12)</f>
        <v>1.3333333333333333</v>
      </c>
      <c r="J112">
        <f>(2/3)*$B112*((13-F113)/12)</f>
        <v>1</v>
      </c>
      <c r="K112">
        <f>I112+J112</f>
        <v>2.333333333333333</v>
      </c>
    </row>
    <row r="113" spans="1:11" x14ac:dyDescent="0.25">
      <c r="A113" t="s">
        <v>110</v>
      </c>
      <c r="B113">
        <v>3</v>
      </c>
      <c r="C113">
        <v>24</v>
      </c>
      <c r="E113">
        <v>6</v>
      </c>
      <c r="F113">
        <v>7</v>
      </c>
      <c r="I113">
        <f t="shared" si="80"/>
        <v>1.1666666666666667</v>
      </c>
      <c r="J113">
        <f>(2/3)*$B113*((13-F114)/12)</f>
        <v>1.6666666666666667</v>
      </c>
      <c r="K113">
        <f>I113+J113</f>
        <v>2.8333333333333335</v>
      </c>
    </row>
    <row r="114" spans="1:11" x14ac:dyDescent="0.25">
      <c r="A114" t="s">
        <v>107</v>
      </c>
      <c r="B114">
        <v>3</v>
      </c>
      <c r="C114">
        <v>120</v>
      </c>
      <c r="E114">
        <v>8</v>
      </c>
      <c r="F114">
        <v>3</v>
      </c>
      <c r="I114">
        <f t="shared" si="80"/>
        <v>0.83333333333333337</v>
      </c>
      <c r="J114">
        <f>(2/3)*$B114*((13-F115)/12)</f>
        <v>1.6666666666666667</v>
      </c>
      <c r="K114">
        <f>I114+J114</f>
        <v>2.5</v>
      </c>
    </row>
    <row r="115" spans="1:11" x14ac:dyDescent="0.25">
      <c r="A115" t="s">
        <v>111</v>
      </c>
      <c r="F115">
        <v>3</v>
      </c>
      <c r="I115">
        <f t="shared" si="80"/>
        <v>0</v>
      </c>
      <c r="J115">
        <f>(2/3)*$B115*((13-F116)/12)</f>
        <v>0</v>
      </c>
      <c r="K115">
        <f t="shared" ref="K115:K118" si="81">I115+J115</f>
        <v>0</v>
      </c>
    </row>
    <row r="116" spans="1:11" x14ac:dyDescent="0.25">
      <c r="I116">
        <f t="shared" si="80"/>
        <v>0</v>
      </c>
      <c r="J116">
        <f>(2/3)*$B116*((13-F117)/12)</f>
        <v>0</v>
      </c>
      <c r="K116">
        <f t="shared" si="81"/>
        <v>0</v>
      </c>
    </row>
    <row r="117" spans="1:11" x14ac:dyDescent="0.25">
      <c r="A117" t="s">
        <v>112</v>
      </c>
      <c r="B117">
        <v>2</v>
      </c>
      <c r="C117">
        <v>48</v>
      </c>
      <c r="E117">
        <v>6</v>
      </c>
      <c r="I117">
        <f t="shared" si="80"/>
        <v>0.77777777777777779</v>
      </c>
      <c r="J117">
        <f>(2/3)*$B117*((13-F118)/12)</f>
        <v>0.66666666666666663</v>
      </c>
      <c r="K117">
        <f t="shared" si="81"/>
        <v>1.4444444444444444</v>
      </c>
    </row>
    <row r="118" spans="1:11" x14ac:dyDescent="0.25">
      <c r="A118" t="s">
        <v>113</v>
      </c>
      <c r="B118">
        <v>1</v>
      </c>
      <c r="C118">
        <v>48</v>
      </c>
      <c r="E118">
        <v>8</v>
      </c>
      <c r="F118">
        <v>7</v>
      </c>
      <c r="I118">
        <f t="shared" si="80"/>
        <v>0.27777777777777779</v>
      </c>
      <c r="J118">
        <f>(2/3)*$B118*((13-F119)/12)</f>
        <v>0.61111111111111105</v>
      </c>
      <c r="K118">
        <f t="shared" si="81"/>
        <v>0.88888888888888884</v>
      </c>
    </row>
    <row r="119" spans="1:11" x14ac:dyDescent="0.25">
      <c r="F119">
        <v>2</v>
      </c>
    </row>
    <row r="120" spans="1:11" x14ac:dyDescent="0.25">
      <c r="A120" t="s">
        <v>116</v>
      </c>
      <c r="B120">
        <v>2</v>
      </c>
      <c r="C120">
        <v>72</v>
      </c>
      <c r="E120">
        <v>7</v>
      </c>
      <c r="I120">
        <f t="shared" ref="I120:I122" si="82">(2/3)*$B120*((13-E120)/12)</f>
        <v>0.66666666666666663</v>
      </c>
      <c r="J120">
        <f>(2/3)*$B120*((13-F121)/12)</f>
        <v>0.33333333333333331</v>
      </c>
      <c r="K120">
        <f t="shared" ref="K120:K122" si="83">I120+J120</f>
        <v>1</v>
      </c>
    </row>
    <row r="121" spans="1:11" x14ac:dyDescent="0.25">
      <c r="A121" t="s">
        <v>117</v>
      </c>
      <c r="B121">
        <v>2</v>
      </c>
      <c r="C121">
        <v>48</v>
      </c>
      <c r="E121">
        <v>10</v>
      </c>
      <c r="F121">
        <v>10</v>
      </c>
      <c r="I121">
        <f t="shared" si="82"/>
        <v>0.33333333333333331</v>
      </c>
      <c r="J121">
        <f>(2/3)*$B121*((13-F122)/12)</f>
        <v>0.88888888888888884</v>
      </c>
      <c r="K121">
        <f t="shared" si="83"/>
        <v>1.2222222222222221</v>
      </c>
    </row>
    <row r="122" spans="1:11" x14ac:dyDescent="0.25">
      <c r="A122" t="s">
        <v>118</v>
      </c>
      <c r="B122">
        <v>2</v>
      </c>
      <c r="C122">
        <v>48</v>
      </c>
      <c r="E122">
        <v>8</v>
      </c>
      <c r="F122">
        <v>5</v>
      </c>
      <c r="I122">
        <f t="shared" si="82"/>
        <v>0.55555555555555558</v>
      </c>
      <c r="J122">
        <f>(2/3)*$B122*((13-F123)/12)</f>
        <v>0.66666666666666663</v>
      </c>
      <c r="K122">
        <f t="shared" si="83"/>
        <v>1.2222222222222223</v>
      </c>
    </row>
    <row r="123" spans="1:11" x14ac:dyDescent="0.25">
      <c r="F123">
        <v>7</v>
      </c>
    </row>
  </sheetData>
  <sortState xmlns:xlrd2="http://schemas.microsoft.com/office/spreadsheetml/2017/richdata2" ref="A2:G44">
    <sortCondition ref="C1:C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2022-12-23T19:06:59Z</dcterms:modified>
</cp:coreProperties>
</file>