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620" yWindow="-20000" windowWidth="25520" windowHeight="15600" tabRatio="500"/>
  </bookViews>
  <sheets>
    <sheet name="6-7-8-9-10-11-12 kmh" sheetId="1" r:id="rId1"/>
    <sheet name="6.5-8-9.5-11-12.5-14 kmh" sheetId="2" r:id="rId2"/>
  </sheets>
  <definedNames>
    <definedName name="_xlnm.Print_Area" localSheetId="0">'6-7-8-9-10-11-12 kmh'!$A$1:$D$48</definedName>
    <definedName name="_xlnm.Print_Area" localSheetId="1">'6.5-8-9.5-11-12.5-14 kmh'!$A$1:$D$47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2" l="1"/>
  <c r="D38" i="2"/>
  <c r="C39" i="2"/>
  <c r="C38" i="2"/>
  <c r="D26" i="2"/>
  <c r="D27" i="2"/>
  <c r="D28" i="2"/>
  <c r="D34" i="2"/>
  <c r="D25" i="2"/>
  <c r="D33" i="2"/>
  <c r="D32" i="2"/>
  <c r="C26" i="2"/>
  <c r="C27" i="2"/>
  <c r="C28" i="2"/>
  <c r="C34" i="2"/>
  <c r="C25" i="2"/>
  <c r="C33" i="2"/>
  <c r="C32" i="2"/>
  <c r="D40" i="1"/>
  <c r="D39" i="1"/>
  <c r="C40" i="1"/>
  <c r="C39" i="1"/>
  <c r="D29" i="1"/>
  <c r="D28" i="1"/>
  <c r="D27" i="1"/>
  <c r="D26" i="1"/>
  <c r="C29" i="1"/>
  <c r="C28" i="1"/>
  <c r="C27" i="1"/>
  <c r="C26" i="1"/>
  <c r="D35" i="1"/>
  <c r="C35" i="1"/>
  <c r="D34" i="1"/>
  <c r="C34" i="1"/>
  <c r="D33" i="1"/>
  <c r="C33" i="1"/>
  <c r="A11" i="1"/>
  <c r="A12" i="1"/>
  <c r="B10" i="1"/>
  <c r="B11" i="1"/>
  <c r="B12" i="1"/>
  <c r="B10" i="2"/>
  <c r="B11" i="2"/>
  <c r="A11" i="2"/>
  <c r="A16" i="1"/>
  <c r="A15" i="1"/>
  <c r="A14" i="1"/>
  <c r="A13" i="1"/>
  <c r="A10" i="1"/>
  <c r="B16" i="1"/>
  <c r="B15" i="1"/>
  <c r="B14" i="1"/>
  <c r="B13" i="1"/>
  <c r="B15" i="2"/>
  <c r="A15" i="2"/>
  <c r="B14" i="2"/>
  <c r="A14" i="2"/>
  <c r="B13" i="2"/>
  <c r="A13" i="2"/>
  <c r="B12" i="2"/>
  <c r="A12" i="2"/>
  <c r="A10" i="2"/>
  <c r="B28" i="2"/>
  <c r="A28" i="2"/>
  <c r="A27" i="2"/>
  <c r="B26" i="2"/>
  <c r="A26" i="2"/>
  <c r="B25" i="2"/>
  <c r="B24" i="2"/>
  <c r="A24" i="2"/>
  <c r="A23" i="2"/>
  <c r="B22" i="2"/>
  <c r="A22" i="2"/>
  <c r="B21" i="2"/>
  <c r="B27" i="1"/>
  <c r="A27" i="1"/>
  <c r="A24" i="1"/>
  <c r="B29" i="1"/>
  <c r="A29" i="1"/>
  <c r="A28" i="1"/>
  <c r="B26" i="1"/>
  <c r="B22" i="1"/>
  <c r="B23" i="1"/>
  <c r="A23" i="1"/>
  <c r="B25" i="1"/>
  <c r="A25" i="1"/>
</calcChain>
</file>

<file path=xl/sharedStrings.xml><?xml version="1.0" encoding="utf-8"?>
<sst xmlns="http://schemas.openxmlformats.org/spreadsheetml/2006/main" count="72" uniqueCount="31">
  <si>
    <t>2,5 - 3,0/6,0</t>
    <phoneticPr fontId="3" type="noConversion"/>
  </si>
  <si>
    <t>Schwellen:</t>
    <phoneticPr fontId="3" type="noConversion"/>
  </si>
  <si>
    <r>
      <t>Aerob</t>
    </r>
    <r>
      <rPr>
        <b/>
        <sz val="12"/>
        <color indexed="8"/>
        <rFont val="Calibri"/>
        <family val="2"/>
      </rPr>
      <t xml:space="preserve">e </t>
    </r>
    <r>
      <rPr>
        <b/>
        <sz val="12"/>
        <color theme="1"/>
        <rFont val="Calibri"/>
        <family val="2"/>
        <scheme val="minor"/>
      </rPr>
      <t>Schwelle</t>
    </r>
    <phoneticPr fontId="3" type="noConversion"/>
  </si>
  <si>
    <r>
      <t>A</t>
    </r>
    <r>
      <rPr>
        <b/>
        <sz val="12"/>
        <color indexed="8"/>
        <rFont val="Calibri"/>
        <family val="2"/>
      </rPr>
      <t>na</t>
    </r>
    <r>
      <rPr>
        <b/>
        <sz val="12"/>
        <color theme="1"/>
        <rFont val="Calibri"/>
        <family val="2"/>
        <scheme val="minor"/>
      </rPr>
      <t>erobe</t>
    </r>
    <r>
      <rPr>
        <b/>
        <sz val="12"/>
        <color indexed="8"/>
        <rFont val="Calibri"/>
        <family val="2"/>
      </rPr>
      <t xml:space="preserve"> S</t>
    </r>
    <r>
      <rPr>
        <b/>
        <sz val="12"/>
        <color theme="1"/>
        <rFont val="Calibri"/>
        <family val="2"/>
        <scheme val="minor"/>
      </rPr>
      <t>chwelle</t>
    </r>
    <phoneticPr fontId="3" type="noConversion"/>
  </si>
  <si>
    <r>
      <t>Intensitäts</t>
    </r>
    <r>
      <rPr>
        <b/>
        <sz val="12"/>
        <color theme="1"/>
        <rFont val="Calibri"/>
        <family val="2"/>
        <scheme val="minor"/>
      </rPr>
      <t>bereich</t>
    </r>
    <phoneticPr fontId="3" type="noConversion"/>
  </si>
  <si>
    <r>
      <t>Laktat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(mmol/l)</t>
    </r>
    <phoneticPr fontId="3" type="noConversion"/>
  </si>
  <si>
    <r>
      <t>Herzfrequenz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(sl/min)</t>
    </r>
    <phoneticPr fontId="3" type="noConversion"/>
  </si>
  <si>
    <r>
      <t>Geschwindigkeit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(m/s)</t>
    </r>
    <phoneticPr fontId="3" type="noConversion"/>
  </si>
  <si>
    <r>
      <t>Zeit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(min)</t>
    </r>
    <phoneticPr fontId="3" type="noConversion"/>
  </si>
  <si>
    <r>
      <t>Körpergewicht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(kg):</t>
    </r>
    <phoneticPr fontId="3" type="noConversion"/>
  </si>
  <si>
    <t>Training Stunden/Woche:</t>
    <phoneticPr fontId="3" type="noConversion"/>
  </si>
  <si>
    <r>
      <t>Regeneration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Kompensation</t>
    </r>
    <phoneticPr fontId="3" type="noConversion"/>
  </si>
  <si>
    <t>GA1</t>
    <phoneticPr fontId="3" type="noConversion"/>
  </si>
  <si>
    <t>GA2</t>
    <phoneticPr fontId="3" type="noConversion"/>
  </si>
  <si>
    <r>
      <t>Anzahl Läufe x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Streckenlänge:</t>
    </r>
    <phoneticPr fontId="3" type="noConversion"/>
  </si>
  <si>
    <t>Name:</t>
  </si>
  <si>
    <t>Vorname:</t>
  </si>
  <si>
    <t>Geb.-Datum:</t>
  </si>
  <si>
    <t>Bemerkungen:</t>
  </si>
  <si>
    <t>Ergebnisse Test:</t>
  </si>
  <si>
    <t>Größe (cm):</t>
    <phoneticPr fontId="3" type="noConversion"/>
  </si>
  <si>
    <r>
      <t>Datum</t>
    </r>
    <r>
      <rPr>
        <b/>
        <sz val="12"/>
        <color indexed="8"/>
        <rFont val="Calibri"/>
        <family val="2"/>
      </rPr>
      <t>:</t>
    </r>
    <phoneticPr fontId="3" type="noConversion"/>
  </si>
  <si>
    <t>Startzeit:</t>
    <phoneticPr fontId="3" type="noConversion"/>
  </si>
  <si>
    <t>Ort:</t>
    <phoneticPr fontId="3" type="noConversion"/>
  </si>
  <si>
    <r>
      <t>Temperatur</t>
    </r>
    <r>
      <rPr>
        <b/>
        <sz val="12"/>
        <color indexed="8"/>
        <rFont val="Calibri"/>
        <family val="2"/>
      </rPr>
      <t>:</t>
    </r>
    <phoneticPr fontId="3" type="noConversion"/>
  </si>
  <si>
    <t>Individuelle Trainingsbereiche:</t>
    <phoneticPr fontId="3" type="noConversion"/>
  </si>
  <si>
    <t>&lt; 1,5</t>
    <phoneticPr fontId="3" type="noConversion"/>
  </si>
  <si>
    <t>1,5 - 2,5</t>
    <phoneticPr fontId="3" type="noConversion"/>
  </si>
  <si>
    <r>
      <rPr>
        <sz val="14"/>
        <color theme="1"/>
        <rFont val="Calibri"/>
        <scheme val="minor"/>
      </rPr>
      <t xml:space="preserve">Es gibt </t>
    </r>
    <r>
      <rPr>
        <b/>
        <i/>
        <sz val="14"/>
        <color theme="1"/>
        <rFont val="Calibri"/>
        <scheme val="minor"/>
      </rPr>
      <t>keine</t>
    </r>
    <r>
      <rPr>
        <b/>
        <sz val="14"/>
        <color theme="1"/>
        <rFont val="Calibri"/>
        <scheme val="minor"/>
      </rPr>
      <t xml:space="preserve"> gesundheitlichen Einwände</t>
    </r>
    <r>
      <rPr>
        <sz val="14"/>
        <color theme="1"/>
        <rFont val="Calibri"/>
        <scheme val="minor"/>
      </rPr>
      <t xml:space="preserve"> gegen eine Teilnahme am Leistungstest. Ich nehme die mit dem Test verbundenen gesundheitlichen und sonstigen Gefahren zur Kenntnis und bestätige mit meiner Unterschrift ausdrücklich, </t>
    </r>
    <r>
      <rPr>
        <b/>
        <sz val="14"/>
        <color theme="1"/>
        <rFont val="Calibri"/>
        <scheme val="minor"/>
      </rPr>
      <t>auf eigene Verantwortung</t>
    </r>
    <r>
      <rPr>
        <sz val="14"/>
        <color theme="1"/>
        <rFont val="Calibri"/>
        <scheme val="minor"/>
      </rPr>
      <t xml:space="preserve"> und </t>
    </r>
    <r>
      <rPr>
        <b/>
        <sz val="14"/>
        <color theme="1"/>
        <rFont val="Calibri"/>
        <scheme val="minor"/>
      </rPr>
      <t>eigenes Risiko</t>
    </r>
    <r>
      <rPr>
        <sz val="14"/>
        <color theme="1"/>
        <rFont val="Calibri"/>
        <scheme val="minor"/>
      </rPr>
      <t xml:space="preserve"> am Test teilzunehmen.</t>
    </r>
  </si>
  <si>
    <t>7 x 1200</t>
  </si>
  <si>
    <t>6 x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</si>
</sst>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73" formatCode="&quot;&lt; &quot;0"/>
    <numFmt numFmtId="175" formatCode="&quot;&lt; &quot;0.0"/>
  </numFmts>
  <fonts count="11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Verdana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164" fontId="0" fillId="2" borderId="1" xfId="0" applyNumberForma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/>
    </xf>
    <xf numFmtId="1" fontId="0" fillId="2" borderId="1" xfId="0" applyNumberFormat="1" applyFill="1" applyBorder="1" applyAlignment="1">
      <alignment vertical="center"/>
    </xf>
    <xf numFmtId="164" fontId="0" fillId="0" borderId="0" xfId="0" applyNumberFormat="1"/>
    <xf numFmtId="1" fontId="0" fillId="0" borderId="0" xfId="0" applyNumberFormat="1"/>
    <xf numFmtId="45" fontId="0" fillId="0" borderId="1" xfId="0" applyNumberFormat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vertical="center"/>
    </xf>
    <xf numFmtId="164" fontId="0" fillId="0" borderId="1" xfId="0" applyNumberFormat="1" applyFill="1" applyBorder="1" applyAlignment="1">
      <alignment vertical="center"/>
    </xf>
    <xf numFmtId="173" fontId="0" fillId="0" borderId="1" xfId="0" applyNumberFormat="1" applyFill="1" applyBorder="1" applyAlignment="1">
      <alignment horizontal="right" vertical="center"/>
    </xf>
    <xf numFmtId="175" fontId="0" fillId="0" borderId="1" xfId="0" applyNumberFormat="1" applyFill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wrapText="1"/>
    </xf>
    <xf numFmtId="0" fontId="10" fillId="0" borderId="1" xfId="0" applyFont="1" applyBorder="1" applyAlignment="1">
      <alignment horizontal="right" vertical="center"/>
    </xf>
    <xf numFmtId="164" fontId="0" fillId="0" borderId="1" xfId="0" applyNumberFormat="1" applyFill="1" applyBorder="1" applyAlignment="1">
      <alignment horizontal="right" vertical="center"/>
    </xf>
    <xf numFmtId="1" fontId="10" fillId="0" borderId="1" xfId="0" applyNumberFormat="1" applyFont="1" applyBorder="1" applyAlignment="1">
      <alignment horizontal="right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'6-7-8-9-10-11-12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1.666666666666666</c:v>
                </c:pt>
                <c:pt idx="1">
                  <c:v>1.944444444444444</c:v>
                </c:pt>
                <c:pt idx="2">
                  <c:v>2.222222222222222</c:v>
                </c:pt>
                <c:pt idx="3">
                  <c:v>2.5</c:v>
                </c:pt>
                <c:pt idx="4">
                  <c:v>2.777777777777777</c:v>
                </c:pt>
                <c:pt idx="5">
                  <c:v>3.055555555555555</c:v>
                </c:pt>
                <c:pt idx="6">
                  <c:v>3.333333333333333</c:v>
                </c:pt>
              </c:numCache>
            </c:numRef>
          </c:xVal>
          <c:yVal>
            <c:numRef>
              <c:f>'6-7-8-9-10-11-12 kmh'!$C$10:$C$16</c:f>
              <c:numCache>
                <c:formatCode>#,#00</c:formatCode>
                <c:ptCount val="7"/>
              </c:numCache>
            </c:numRef>
          </c:yVal>
          <c:smooth val="0"/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'6-7-8-9-10-11-12 kmh'!$A$22:$A$23</c:f>
              <c:numCache>
                <c:formatCode>#,#00</c:formatCode>
                <c:ptCount val="2"/>
                <c:pt idx="0">
                  <c:v>0.0</c:v>
                </c:pt>
                <c:pt idx="1">
                  <c:v>#N/A</c:v>
                </c:pt>
              </c:numCache>
            </c:numRef>
          </c:xVal>
          <c:yVal>
            <c:numRef>
              <c:f>'6-7-8-9-10-11-12 kmh'!$B$22:$B$23</c:f>
              <c:numCache>
                <c:formatCode>#,#00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yVal>
          <c:smooth val="0"/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kmh'!$A$26:$A$27</c:f>
              <c:numCache>
                <c:formatCode>#,#00</c:formatCode>
                <c:ptCount val="2"/>
                <c:pt idx="0" formatCode="General">
                  <c:v>0.0</c:v>
                </c:pt>
                <c:pt idx="1">
                  <c:v>#N/A</c:v>
                </c:pt>
              </c:numCache>
            </c:numRef>
          </c:xVal>
          <c:yVal>
            <c:numRef>
              <c:f>'6-7-8-9-10-11-12 kmh'!$B$26:$B$27</c:f>
              <c:numCache>
                <c:formatCode>#,#00</c:formatCod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98696"/>
        <c:axId val="-2126705352"/>
      </c:scatterChart>
      <c:scatterChart>
        <c:scatterStyle val="lineMarker"/>
        <c:varyColors val="0"/>
        <c:ser>
          <c:idx val="0"/>
          <c:order val="1"/>
          <c:tx>
            <c:strRef>
              <c:f>'6-7-8-9-10-11-12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1.666666666666666</c:v>
                </c:pt>
                <c:pt idx="1">
                  <c:v>1.944444444444444</c:v>
                </c:pt>
                <c:pt idx="2">
                  <c:v>2.222222222222222</c:v>
                </c:pt>
                <c:pt idx="3">
                  <c:v>2.5</c:v>
                </c:pt>
                <c:pt idx="4">
                  <c:v>2.777777777777777</c:v>
                </c:pt>
                <c:pt idx="5">
                  <c:v>3.055555555555555</c:v>
                </c:pt>
                <c:pt idx="6">
                  <c:v>3.333333333333333</c:v>
                </c:pt>
              </c:numCache>
            </c:numRef>
          </c:xVal>
          <c:yVal>
            <c:numRef>
              <c:f>'6-7-8-9-10-11-12 kmh'!$D$10:$D$16</c:f>
              <c:numCache>
                <c:formatCode>0</c:formatCode>
                <c:ptCount val="7"/>
              </c:numCache>
            </c:numRef>
          </c:yVal>
          <c:smooth val="0"/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kmh'!$A$27:$A$29</c:f>
              <c:numCache>
                <c:formatCode>#,#00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'6-7-8-9-10-11-12 kmh'!$B$27:$B$29</c:f>
              <c:numCache>
                <c:formatCode>#,#00</c:formatCode>
                <c:ptCount val="3"/>
                <c:pt idx="0">
                  <c:v>4.0</c:v>
                </c:pt>
                <c:pt idx="1">
                  <c:v>0.0</c:v>
                </c:pt>
                <c:pt idx="2">
                  <c:v>#N/A</c:v>
                </c:pt>
              </c:numCache>
            </c:numRef>
          </c:yVal>
          <c:smooth val="0"/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'6-7-8-9-10-11-12 kmh'!$A$23:$A$25</c:f>
              <c:numCache>
                <c:formatCode>#,#00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'6-7-8-9-10-11-12 kmh'!$B$23:$B$25</c:f>
              <c:numCache>
                <c:formatCode>#,#00</c:formatCode>
                <c:ptCount val="3"/>
                <c:pt idx="0">
                  <c:v>2.0</c:v>
                </c:pt>
                <c:pt idx="1">
                  <c:v>0.0</c:v>
                </c:pt>
                <c:pt idx="2" formatCode="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52024"/>
        <c:axId val="-2129761576"/>
      </c:scatterChart>
      <c:valAx>
        <c:axId val="-2111498696"/>
        <c:scaling>
          <c:orientation val="minMax"/>
          <c:max val="3.3"/>
          <c:min val="1.7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6705352"/>
        <c:crosses val="autoZero"/>
        <c:crossBetween val="midCat"/>
      </c:valAx>
      <c:valAx>
        <c:axId val="-2126705352"/>
        <c:scaling>
          <c:orientation val="minMax"/>
          <c:max val="9.0"/>
          <c:min val="0.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11498696"/>
        <c:crosses val="autoZero"/>
        <c:crossBetween val="midCat"/>
      </c:valAx>
      <c:valAx>
        <c:axId val="-2129761576"/>
        <c:scaling>
          <c:orientation val="minMax"/>
          <c:max val="225.0"/>
          <c:min val="0.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11652024"/>
        <c:crosses val="max"/>
        <c:crossBetween val="midCat"/>
        <c:majorUnit val="25.0"/>
      </c:valAx>
      <c:valAx>
        <c:axId val="-2111652024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-212976157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'6.5-8-9.5-11-12.5-14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1.805555555555556</c:v>
                </c:pt>
                <c:pt idx="1">
                  <c:v>2.222222222222222</c:v>
                </c:pt>
                <c:pt idx="2">
                  <c:v>2.638888888888889</c:v>
                </c:pt>
                <c:pt idx="3">
                  <c:v>3.055555555555555</c:v>
                </c:pt>
                <c:pt idx="4">
                  <c:v>3.472222222222222</c:v>
                </c:pt>
                <c:pt idx="5">
                  <c:v>3.888888888888889</c:v>
                </c:pt>
              </c:numCache>
            </c:numRef>
          </c:xVal>
          <c:yVal>
            <c:numRef>
              <c:f>'6.5-8-9.5-11-12.5-14 kmh'!$C$10:$C$15</c:f>
              <c:numCache>
                <c:formatCode>#,#00</c:formatCode>
                <c:ptCount val="6"/>
              </c:numCache>
            </c:numRef>
          </c:yVal>
          <c:smooth val="0"/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'6.5-8-9.5-11-12.5-14 kmh'!$A$21:$A$22</c:f>
              <c:numCache>
                <c:formatCode>#,#00</c:formatCode>
                <c:ptCount val="2"/>
                <c:pt idx="0">
                  <c:v>0.0</c:v>
                </c:pt>
                <c:pt idx="1">
                  <c:v>#N/A</c:v>
                </c:pt>
              </c:numCache>
            </c:numRef>
          </c:xVal>
          <c:yVal>
            <c:numRef>
              <c:f>'6.5-8-9.5-11-12.5-14 kmh'!$B$21:$B$22</c:f>
              <c:numCache>
                <c:formatCode>#,#00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yVal>
          <c:smooth val="0"/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kmh'!$A$25:$A$26</c:f>
              <c:numCache>
                <c:formatCode>#,#00</c:formatCode>
                <c:ptCount val="2"/>
                <c:pt idx="0" formatCode="General">
                  <c:v>0.0</c:v>
                </c:pt>
                <c:pt idx="1">
                  <c:v>#N/A</c:v>
                </c:pt>
              </c:numCache>
            </c:numRef>
          </c:xVal>
          <c:yVal>
            <c:numRef>
              <c:f>'6.5-8-9.5-11-12.5-14 kmh'!$B$25:$B$26</c:f>
              <c:numCache>
                <c:formatCode>#,#00</c:formatCod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33080"/>
        <c:axId val="-2139752216"/>
      </c:scatterChart>
      <c:scatterChart>
        <c:scatterStyle val="lineMarker"/>
        <c:varyColors val="0"/>
        <c:ser>
          <c:idx val="0"/>
          <c:order val="1"/>
          <c:tx>
            <c:strRef>
              <c:f>'6.5-8-9.5-11-12.5-14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1.805555555555556</c:v>
                </c:pt>
                <c:pt idx="1">
                  <c:v>2.222222222222222</c:v>
                </c:pt>
                <c:pt idx="2">
                  <c:v>2.638888888888889</c:v>
                </c:pt>
                <c:pt idx="3">
                  <c:v>3.055555555555555</c:v>
                </c:pt>
                <c:pt idx="4">
                  <c:v>3.472222222222222</c:v>
                </c:pt>
                <c:pt idx="5">
                  <c:v>3.888888888888889</c:v>
                </c:pt>
              </c:numCache>
            </c:numRef>
          </c:xVal>
          <c:yVal>
            <c:numRef>
              <c:f>'6.5-8-9.5-11-12.5-14 kmh'!$D$10:$D$15</c:f>
              <c:numCache>
                <c:formatCode>0</c:formatCode>
                <c:ptCount val="6"/>
              </c:numCache>
            </c:numRef>
          </c:yVal>
          <c:smooth val="0"/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kmh'!$A$26:$A$28</c:f>
              <c:numCache>
                <c:formatCode>#,#00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'6.5-8-9.5-11-12.5-14 kmh'!$B$26:$B$28</c:f>
              <c:numCache>
                <c:formatCode>#,#00</c:formatCode>
                <c:ptCount val="3"/>
                <c:pt idx="0">
                  <c:v>4.0</c:v>
                </c:pt>
                <c:pt idx="1">
                  <c:v>0.0</c:v>
                </c:pt>
                <c:pt idx="2">
                  <c:v>#N/A</c:v>
                </c:pt>
              </c:numCache>
            </c:numRef>
          </c:yVal>
          <c:smooth val="0"/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'6.5-8-9.5-11-12.5-14 kmh'!$A$22:$A$24</c:f>
              <c:numCache>
                <c:formatCode>#,#00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'6.5-8-9.5-11-12.5-14 kmh'!$B$22:$B$24</c:f>
              <c:numCache>
                <c:formatCode>#,#00</c:formatCode>
                <c:ptCount val="3"/>
                <c:pt idx="0">
                  <c:v>2.0</c:v>
                </c:pt>
                <c:pt idx="1">
                  <c:v>0.0</c:v>
                </c:pt>
                <c:pt idx="2" formatCode="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98040"/>
        <c:axId val="-2140167928"/>
      </c:scatterChart>
      <c:valAx>
        <c:axId val="-2113133080"/>
        <c:scaling>
          <c:orientation val="minMax"/>
          <c:max val="3.9"/>
          <c:min val="1.8"/>
        </c:scaling>
        <c:delete val="0"/>
        <c:axPos val="b"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39752216"/>
        <c:crosses val="autoZero"/>
        <c:crossBetween val="midCat"/>
      </c:valAx>
      <c:valAx>
        <c:axId val="-2139752216"/>
        <c:scaling>
          <c:orientation val="minMax"/>
          <c:max val="9.0"/>
          <c:min val="0.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13133080"/>
        <c:crosses val="autoZero"/>
        <c:crossBetween val="midCat"/>
      </c:valAx>
      <c:valAx>
        <c:axId val="-2140167928"/>
        <c:scaling>
          <c:orientation val="minMax"/>
          <c:max val="225.0"/>
          <c:min val="0.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2798040"/>
        <c:crosses val="max"/>
        <c:crossBetween val="midCat"/>
        <c:majorUnit val="25.0"/>
        <c:minorUnit val="5.0"/>
      </c:valAx>
      <c:valAx>
        <c:axId val="-2122798040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-214016792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4</xdr:col>
      <xdr:colOff>0</xdr:colOff>
      <xdr:row>29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42</xdr:row>
      <xdr:rowOff>38100</xdr:rowOff>
    </xdr:from>
    <xdr:to>
      <xdr:col>4</xdr:col>
      <xdr:colOff>152400</xdr:colOff>
      <xdr:row>48</xdr:row>
      <xdr:rowOff>76200</xdr:rowOff>
    </xdr:to>
    <xdr:pic>
      <xdr:nvPicPr>
        <xdr:cNvPr id="5" name="Picture 4" descr="static_qr_code_without_logo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28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812800</xdr:colOff>
      <xdr:row>41</xdr:row>
      <xdr:rowOff>12700</xdr:rowOff>
    </xdr:from>
    <xdr:to>
      <xdr:col>4</xdr:col>
      <xdr:colOff>127000</xdr:colOff>
      <xdr:row>47</xdr:row>
      <xdr:rowOff>50800</xdr:rowOff>
    </xdr:to>
    <xdr:pic>
      <xdr:nvPicPr>
        <xdr:cNvPr id="7" name="Picture 6" descr="static_qr_code_without_logo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6400" y="11404600"/>
          <a:ext cx="1295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3"/>
  <sheetViews>
    <sheetView tabSelected="1" showRuler="0" workbookViewId="0">
      <selection activeCell="B1" sqref="B1"/>
    </sheetView>
  </sheetViews>
  <sheetFormatPr baseColWidth="10" defaultRowHeight="15" x14ac:dyDescent="0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>
      <c r="A1" s="2" t="s">
        <v>15</v>
      </c>
      <c r="B1" s="3"/>
      <c r="C1" s="2" t="s">
        <v>16</v>
      </c>
      <c r="D1" s="3"/>
    </row>
    <row r="2" spans="1:4" s="1" customFormat="1" ht="21" customHeight="1">
      <c r="A2" s="2" t="s">
        <v>17</v>
      </c>
      <c r="B2" s="3"/>
      <c r="C2" s="4" t="s">
        <v>9</v>
      </c>
      <c r="D2" s="3"/>
    </row>
    <row r="3" spans="1:4" s="1" customFormat="1" ht="21" customHeight="1">
      <c r="A3" s="5" t="s">
        <v>10</v>
      </c>
      <c r="B3" s="3"/>
      <c r="C3" s="5" t="s">
        <v>20</v>
      </c>
      <c r="D3" s="3"/>
    </row>
    <row r="4" spans="1:4" ht="21" customHeight="1">
      <c r="A4" s="2" t="s">
        <v>21</v>
      </c>
      <c r="B4" s="3"/>
      <c r="C4" s="2" t="s">
        <v>22</v>
      </c>
      <c r="D4" s="3"/>
    </row>
    <row r="5" spans="1:4" ht="21" customHeight="1">
      <c r="A5" s="2" t="s">
        <v>23</v>
      </c>
      <c r="B5" s="3"/>
      <c r="C5" s="2" t="s">
        <v>24</v>
      </c>
      <c r="D5" s="3"/>
    </row>
    <row r="6" spans="1:4" s="1" customFormat="1" ht="21" customHeight="1">
      <c r="A6" s="4" t="s">
        <v>14</v>
      </c>
      <c r="B6" s="6" t="s">
        <v>29</v>
      </c>
      <c r="C6" s="2" t="s">
        <v>18</v>
      </c>
      <c r="D6" s="3"/>
    </row>
    <row r="7" spans="1:4" s="1" customFormat="1" ht="21" customHeight="1">
      <c r="A7" s="7"/>
      <c r="B7" s="8"/>
      <c r="C7" s="9"/>
      <c r="D7" s="10"/>
    </row>
    <row r="8" spans="1:4" ht="21" customHeight="1">
      <c r="A8" s="11" t="s">
        <v>19</v>
      </c>
      <c r="B8" s="10"/>
      <c r="C8" s="10"/>
      <c r="D8" s="10"/>
    </row>
    <row r="9" spans="1:4" ht="21" customHeight="1">
      <c r="A9" s="12" t="s">
        <v>8</v>
      </c>
      <c r="B9" s="12" t="s">
        <v>7</v>
      </c>
      <c r="C9" s="12" t="s">
        <v>5</v>
      </c>
      <c r="D9" s="12" t="s">
        <v>6</v>
      </c>
    </row>
    <row r="10" spans="1:4" ht="21" customHeight="1">
      <c r="A10" s="19">
        <f>1200/B10/86400</f>
        <v>8.333333333333335E-3</v>
      </c>
      <c r="B10" s="6">
        <f>6/3.6</f>
        <v>1.6666666666666665</v>
      </c>
      <c r="C10" s="13"/>
      <c r="D10" s="16"/>
    </row>
    <row r="11" spans="1:4" ht="21" customHeight="1">
      <c r="A11" s="19">
        <f t="shared" ref="A11:A16" si="0">1200/B11/86400</f>
        <v>7.1428571428571426E-3</v>
      </c>
      <c r="B11" s="6">
        <f>7/3.6</f>
        <v>1.9444444444444444</v>
      </c>
      <c r="C11" s="13"/>
      <c r="D11" s="16"/>
    </row>
    <row r="12" spans="1:4" ht="21" customHeight="1">
      <c r="A12" s="19">
        <f t="shared" si="0"/>
        <v>6.2500000000000003E-3</v>
      </c>
      <c r="B12" s="6">
        <f>8/3.6</f>
        <v>2.2222222222222223</v>
      </c>
      <c r="C12" s="13"/>
      <c r="D12" s="16"/>
    </row>
    <row r="13" spans="1:4" ht="21" customHeight="1">
      <c r="A13" s="19">
        <f t="shared" si="0"/>
        <v>5.5555555555555558E-3</v>
      </c>
      <c r="B13" s="6">
        <f>9/3.6</f>
        <v>2.5</v>
      </c>
      <c r="C13" s="13"/>
      <c r="D13" s="16"/>
    </row>
    <row r="14" spans="1:4" ht="21" customHeight="1">
      <c r="A14" s="19">
        <f t="shared" si="0"/>
        <v>5.0000000000000001E-3</v>
      </c>
      <c r="B14" s="6">
        <f>10/3.6</f>
        <v>2.7777777777777777</v>
      </c>
      <c r="C14" s="13"/>
      <c r="D14" s="16"/>
    </row>
    <row r="15" spans="1:4" ht="21" customHeight="1">
      <c r="A15" s="19">
        <f t="shared" si="0"/>
        <v>4.5454545454545461E-3</v>
      </c>
      <c r="B15" s="6">
        <f>11/3.6</f>
        <v>3.0555555555555554</v>
      </c>
      <c r="C15" s="13"/>
      <c r="D15" s="16"/>
    </row>
    <row r="16" spans="1:4" ht="21" customHeight="1">
      <c r="A16" s="19">
        <f t="shared" si="0"/>
        <v>4.1666666666666675E-3</v>
      </c>
      <c r="B16" s="6">
        <f>12/3.6</f>
        <v>3.333333333333333</v>
      </c>
      <c r="C16" s="13"/>
      <c r="D16" s="16"/>
    </row>
    <row r="17" spans="1:4" ht="21" customHeight="1">
      <c r="A17" s="10"/>
      <c r="B17" s="10"/>
      <c r="C17" s="10"/>
      <c r="D17" s="10"/>
    </row>
    <row r="18" spans="1:4" ht="21" customHeight="1">
      <c r="A18" s="10"/>
      <c r="B18" s="10"/>
      <c r="C18" s="10"/>
      <c r="D18" s="10"/>
    </row>
    <row r="19" spans="1:4" ht="21" customHeight="1">
      <c r="A19" s="10"/>
      <c r="B19" s="10"/>
      <c r="C19" s="10"/>
      <c r="D19" s="10"/>
    </row>
    <row r="20" spans="1:4" ht="21" customHeight="1">
      <c r="A20" s="10"/>
      <c r="B20" s="10"/>
      <c r="C20" s="10"/>
      <c r="D20" s="10"/>
    </row>
    <row r="21" spans="1:4" ht="21" customHeight="1">
      <c r="A21" s="10"/>
      <c r="B21" s="10"/>
      <c r="C21" s="10"/>
      <c r="D21" s="10"/>
    </row>
    <row r="22" spans="1:4" ht="21" customHeight="1">
      <c r="A22" s="17">
        <v>0</v>
      </c>
      <c r="B22" s="17">
        <f>B39</f>
        <v>2</v>
      </c>
      <c r="C22" s="10"/>
      <c r="D22" s="10"/>
    </row>
    <row r="23" spans="1:4" ht="21" customHeight="1">
      <c r="A23" s="17" t="e">
        <f>D39</f>
        <v>#N/A</v>
      </c>
      <c r="B23" s="17">
        <f>B39</f>
        <v>2</v>
      </c>
      <c r="C23" s="10"/>
      <c r="D23" s="10"/>
    </row>
    <row r="24" spans="1:4" ht="21" customHeight="1">
      <c r="A24" s="17" t="e">
        <f>D39</f>
        <v>#N/A</v>
      </c>
      <c r="B24" s="17">
        <v>0</v>
      </c>
      <c r="C24" s="10"/>
      <c r="D24" s="10"/>
    </row>
    <row r="25" spans="1:4" ht="21" customHeight="1">
      <c r="A25" s="17" t="e">
        <f>D39</f>
        <v>#N/A</v>
      </c>
      <c r="B25" s="18" t="e">
        <f>C39</f>
        <v>#N/A</v>
      </c>
      <c r="C25" s="10"/>
      <c r="D25" s="10"/>
    </row>
    <row r="26" spans="1:4" ht="21" customHeight="1">
      <c r="A26">
        <v>0</v>
      </c>
      <c r="B26" s="17">
        <f>B40</f>
        <v>4</v>
      </c>
      <c r="C26" s="22" t="e">
        <f>INDEX($D$10:$D$16+(1.5-$C$10:$C$16)*($D$11:$D$17-$D$10:$D$16)/($C$11:$C$17-$C$10:$C$16),MATCH(1.5,$C$10:$C$16,1))</f>
        <v>#N/A</v>
      </c>
      <c r="D26" s="22" t="e">
        <f>INDEX($B$10:$B$16+(1.5-$C$10:$C$16)*($B$11:$B$17-$B$10:$B$16)/($C$11:$C$17-$C$10:$C$16),MATCH(1.5,$C$10:$C$16,1))</f>
        <v>#N/A</v>
      </c>
    </row>
    <row r="27" spans="1:4" ht="21" customHeight="1">
      <c r="A27" s="17" t="e">
        <f>D40</f>
        <v>#N/A</v>
      </c>
      <c r="B27" s="17">
        <f>B40</f>
        <v>4</v>
      </c>
      <c r="C27" s="22" t="e">
        <f>INDEX($D$10:$D$16+(2.5-$C$10:$C$16)*($D$11:$D$17-$D$10:$D$16)/($C$11:$C$17-$C$10:$C$16),MATCH(2.5,$C$10:$C$16,1))</f>
        <v>#N/A</v>
      </c>
      <c r="D27" s="22" t="e">
        <f>INDEX($B$10:$B$16+(2.5-$C$10:$C$16)*($B$11:$B$17-$B$10:$B$16)/($C$11:$C$17-$C$10:$C$16),MATCH(2.5,$C$10:$C$16,1))</f>
        <v>#N/A</v>
      </c>
    </row>
    <row r="28" spans="1:4" ht="21" customHeight="1">
      <c r="A28" s="17" t="e">
        <f>D40</f>
        <v>#N/A</v>
      </c>
      <c r="B28" s="17">
        <v>0</v>
      </c>
      <c r="C28" s="22" t="e">
        <f>INDEX($D$10:$D$16+(3-$C$10:$C$16)*($D$11:$D$17-$D$10:$D$16)/($C$11:$C$17-$C$10:$C$16),MATCH(3,$C$10:$C$16,1))</f>
        <v>#N/A</v>
      </c>
      <c r="D28" s="22" t="e">
        <f>INDEX($B$10:$B$16+(3-$C$10:$C$16)*($B$11:$B$17-$B$10:$B$16)/($C$11:$C$17-$C$10:$C$16),MATCH(3,$C$10:$C$16,1))</f>
        <v>#N/A</v>
      </c>
    </row>
    <row r="29" spans="1:4" ht="21" customHeight="1">
      <c r="A29" s="17" t="e">
        <f>D40</f>
        <v>#N/A</v>
      </c>
      <c r="B29" s="17" t="e">
        <f>C40</f>
        <v>#N/A</v>
      </c>
      <c r="C29" s="22" t="e">
        <f>INDEX($D$10:$D$16+(6-$C$10:$C$16)*($D$11:$D$17-$D$10:$D$16)/($C$11:$C$17-$C$10:$C$16),MATCH(6,$C$10:$C$16,1))</f>
        <v>#N/A</v>
      </c>
      <c r="D29" s="22" t="e">
        <f>INDEX($B$10:$B$16+(6-$C$10:$C$16)*($B$11:$B$17-$B$10:$B$16)/($C$11:$C$17-$C$10:$C$16),MATCH(6,$C$10:$C$16,1))</f>
        <v>#N/A</v>
      </c>
    </row>
    <row r="30" spans="1:4" ht="21" customHeight="1">
      <c r="A30" s="10"/>
      <c r="B30" s="10"/>
      <c r="C30" s="10"/>
      <c r="D30" s="10"/>
    </row>
    <row r="31" spans="1:4" ht="21" customHeight="1">
      <c r="A31" s="11" t="s">
        <v>25</v>
      </c>
      <c r="B31" s="10"/>
      <c r="C31" s="10"/>
      <c r="D31" s="10"/>
    </row>
    <row r="32" spans="1:4" ht="21" customHeight="1">
      <c r="A32" s="14" t="s">
        <v>4</v>
      </c>
      <c r="B32" s="12" t="s">
        <v>5</v>
      </c>
      <c r="C32" s="12" t="s">
        <v>6</v>
      </c>
      <c r="D32" s="12" t="s">
        <v>7</v>
      </c>
    </row>
    <row r="33" spans="1:12" ht="21" customHeight="1">
      <c r="A33" s="14" t="s">
        <v>11</v>
      </c>
      <c r="B33" s="15" t="s">
        <v>26</v>
      </c>
      <c r="C33" s="24" t="e">
        <f>"&lt; "&amp;TEXT(C26,"0")</f>
        <v>#N/A</v>
      </c>
      <c r="D33" s="25" t="e">
        <f>"&lt; "&amp;TEXT(D26,"0,0")</f>
        <v>#N/A</v>
      </c>
    </row>
    <row r="34" spans="1:12" ht="21" customHeight="1">
      <c r="A34" s="14" t="s">
        <v>12</v>
      </c>
      <c r="B34" s="15" t="s">
        <v>27</v>
      </c>
      <c r="C34" s="24" t="e">
        <f>TEXT(C26,"0")&amp;" - "&amp;TEXT(C27,"0")</f>
        <v>#N/A</v>
      </c>
      <c r="D34" s="24" t="e">
        <f>TEXT(D26,"0,0")&amp;" - "&amp;TEXT(D27,"0,0")</f>
        <v>#N/A</v>
      </c>
    </row>
    <row r="35" spans="1:12" ht="21" customHeight="1">
      <c r="A35" s="14" t="s">
        <v>13</v>
      </c>
      <c r="B35" s="15" t="s">
        <v>0</v>
      </c>
      <c r="C35" s="24" t="e">
        <f>TEXT(C27,"0")&amp;" - "&amp;TEXT(C28,"0")&amp;"/"&amp;TEXT(C29,"0")</f>
        <v>#N/A</v>
      </c>
      <c r="D35" s="24" t="e">
        <f>TEXT(D27,"0,0")&amp;" - "&amp;TEXT(D28,"0,0")&amp;"/"&amp;TEXT(D29,"0,0")</f>
        <v>#N/A</v>
      </c>
    </row>
    <row r="36" spans="1:12" ht="21" customHeight="1">
      <c r="A36" s="10"/>
      <c r="B36" s="10"/>
      <c r="C36" s="10"/>
      <c r="D36" s="10"/>
    </row>
    <row r="37" spans="1:12" ht="21" customHeight="1">
      <c r="A37" s="11" t="s">
        <v>1</v>
      </c>
      <c r="B37" s="10"/>
      <c r="C37" s="10"/>
      <c r="D37" s="10"/>
    </row>
    <row r="38" spans="1:12" ht="21" customHeight="1">
      <c r="A38" s="6"/>
      <c r="B38" s="12" t="s">
        <v>5</v>
      </c>
      <c r="C38" s="12" t="s">
        <v>6</v>
      </c>
      <c r="D38" s="12" t="s">
        <v>7</v>
      </c>
    </row>
    <row r="39" spans="1:12" ht="21" customHeight="1">
      <c r="A39" s="14" t="s">
        <v>2</v>
      </c>
      <c r="B39" s="6">
        <v>2</v>
      </c>
      <c r="C39" s="30" t="e">
        <f>INDEX($D$10:$D$16+(2-$C$10:$C$16)*($D$11:$D$17-$D$10:$D$16)/($C$11:$C$17-$C$10:$C$16),MATCH(2,$C$10:$C$16,1))</f>
        <v>#N/A</v>
      </c>
      <c r="D39" s="31" t="e">
        <f>INDEX($B$10:$B$16+(2-$C$10:$C$16)*($B$11:$B$17-$B$10:$B$16)/($C$11:$C$17-$C$10:$C$16),MATCH(2,$C$10:$C$16,1))</f>
        <v>#N/A</v>
      </c>
    </row>
    <row r="40" spans="1:12" ht="21" customHeight="1">
      <c r="A40" s="14" t="s">
        <v>3</v>
      </c>
      <c r="B40" s="6">
        <v>4</v>
      </c>
      <c r="C40" s="32" t="e">
        <f>INDEX($D$10:$D$16+(4-$C$10:$C$16)*($D$11:$D$17-$D$10:$D$16)/($C$11:$C$17-$C$10:$C$16),MATCH(4,$C$10:$C$16,1))</f>
        <v>#N/A</v>
      </c>
      <c r="D40" s="31" t="e">
        <f>INDEX($B$10:$B$16+(4-$C$10:$C$16)*($B$11:$B$17-$B$10:$B$16)/($C$11:$C$17-$C$10:$C$16),MATCH(4,$C$10:$C$16,1))</f>
        <v>#N/A</v>
      </c>
    </row>
    <row r="41" spans="1:12" ht="24" customHeight="1"/>
    <row r="42" spans="1:12" ht="56" customHeight="1">
      <c r="A42" s="21" t="s">
        <v>28</v>
      </c>
      <c r="B42" s="29"/>
      <c r="C42" s="29"/>
      <c r="D42" s="29"/>
      <c r="E42" s="20"/>
      <c r="F42" s="20"/>
      <c r="G42" s="20"/>
      <c r="H42" s="20"/>
      <c r="I42" s="20"/>
      <c r="J42" s="20"/>
      <c r="K42" s="20"/>
      <c r="L42" s="20"/>
    </row>
    <row r="43" spans="1:12" ht="24" customHeight="1"/>
  </sheetData>
  <mergeCells count="1">
    <mergeCell ref="A42:D42"/>
  </mergeCells>
  <phoneticPr fontId="3" type="noConversion"/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2"/>
  <sheetViews>
    <sheetView showRuler="0" workbookViewId="0">
      <selection activeCell="B1" sqref="B1"/>
    </sheetView>
  </sheetViews>
  <sheetFormatPr baseColWidth="10" defaultRowHeight="15" x14ac:dyDescent="0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>
      <c r="A1" s="2" t="s">
        <v>15</v>
      </c>
      <c r="B1" s="3"/>
      <c r="C1" s="2" t="s">
        <v>16</v>
      </c>
      <c r="D1" s="3"/>
    </row>
    <row r="2" spans="1:4" s="1" customFormat="1" ht="21" customHeight="1">
      <c r="A2" s="2" t="s">
        <v>17</v>
      </c>
      <c r="B2" s="3"/>
      <c r="C2" s="4" t="s">
        <v>9</v>
      </c>
      <c r="D2" s="3"/>
    </row>
    <row r="3" spans="1:4" s="1" customFormat="1" ht="21" customHeight="1">
      <c r="A3" s="5" t="s">
        <v>10</v>
      </c>
      <c r="B3" s="3"/>
      <c r="C3" s="5" t="s">
        <v>20</v>
      </c>
      <c r="D3" s="3"/>
    </row>
    <row r="4" spans="1:4" ht="21" customHeight="1">
      <c r="A4" s="2" t="s">
        <v>21</v>
      </c>
      <c r="B4" s="3"/>
      <c r="C4" s="2" t="s">
        <v>22</v>
      </c>
      <c r="D4" s="3"/>
    </row>
    <row r="5" spans="1:4" ht="21" customHeight="1">
      <c r="A5" s="2" t="s">
        <v>23</v>
      </c>
      <c r="B5" s="3"/>
      <c r="C5" s="2" t="s">
        <v>24</v>
      </c>
      <c r="D5" s="3"/>
    </row>
    <row r="6" spans="1:4" s="1" customFormat="1" ht="21" customHeight="1">
      <c r="A6" s="4" t="s">
        <v>14</v>
      </c>
      <c r="B6" s="6" t="s">
        <v>30</v>
      </c>
      <c r="C6" s="2" t="s">
        <v>18</v>
      </c>
      <c r="D6" s="3"/>
    </row>
    <row r="7" spans="1:4" s="1" customFormat="1" ht="21" customHeight="1">
      <c r="A7" s="7"/>
      <c r="B7" s="8"/>
      <c r="C7" s="9"/>
      <c r="D7" s="10"/>
    </row>
    <row r="8" spans="1:4" ht="21" customHeight="1">
      <c r="A8" s="11" t="s">
        <v>19</v>
      </c>
      <c r="B8" s="10"/>
      <c r="C8" s="10"/>
      <c r="D8" s="10"/>
    </row>
    <row r="9" spans="1:4" ht="21" customHeight="1">
      <c r="A9" s="12" t="s">
        <v>8</v>
      </c>
      <c r="B9" s="12" t="s">
        <v>7</v>
      </c>
      <c r="C9" s="12" t="s">
        <v>5</v>
      </c>
      <c r="D9" s="12" t="s">
        <v>6</v>
      </c>
    </row>
    <row r="10" spans="1:4" ht="21" customHeight="1">
      <c r="A10" s="19">
        <f>1200/B10/86400</f>
        <v>7.6923076923076927E-3</v>
      </c>
      <c r="B10" s="6">
        <f>6.5/3.6</f>
        <v>1.8055555555555556</v>
      </c>
      <c r="C10" s="13"/>
      <c r="D10" s="16"/>
    </row>
    <row r="11" spans="1:4" ht="21" customHeight="1">
      <c r="A11" s="19">
        <f>1200/B11/86400</f>
        <v>6.2500000000000003E-3</v>
      </c>
      <c r="B11" s="6">
        <f>8/3.6</f>
        <v>2.2222222222222223</v>
      </c>
      <c r="C11" s="13"/>
      <c r="D11" s="16"/>
    </row>
    <row r="12" spans="1:4" ht="21" customHeight="1">
      <c r="A12" s="19">
        <f t="shared" ref="A12:A15" si="0">1200/B12/86400</f>
        <v>5.263157894736842E-3</v>
      </c>
      <c r="B12" s="6">
        <f>9.5/3.6</f>
        <v>2.6388888888888888</v>
      </c>
      <c r="C12" s="13"/>
      <c r="D12" s="16"/>
    </row>
    <row r="13" spans="1:4" ht="21" customHeight="1">
      <c r="A13" s="19">
        <f t="shared" si="0"/>
        <v>4.5454545454545461E-3</v>
      </c>
      <c r="B13" s="6">
        <f>11/3.6</f>
        <v>3.0555555555555554</v>
      </c>
      <c r="C13" s="13"/>
      <c r="D13" s="16"/>
    </row>
    <row r="14" spans="1:4" ht="21" customHeight="1">
      <c r="A14" s="19">
        <f t="shared" si="0"/>
        <v>3.9999999999999992E-3</v>
      </c>
      <c r="B14" s="6">
        <f>12.5/3.6</f>
        <v>3.4722222222222223</v>
      </c>
      <c r="C14" s="13"/>
      <c r="D14" s="16"/>
    </row>
    <row r="15" spans="1:4" ht="21" customHeight="1">
      <c r="A15" s="19">
        <f t="shared" si="0"/>
        <v>3.5714285714285713E-3</v>
      </c>
      <c r="B15" s="6">
        <f>14/3.6</f>
        <v>3.8888888888888888</v>
      </c>
      <c r="C15" s="13"/>
      <c r="D15" s="16"/>
    </row>
    <row r="16" spans="1:4" ht="21" customHeight="1">
      <c r="A16" s="10"/>
      <c r="B16" s="10"/>
      <c r="C16" s="10"/>
      <c r="D16" s="10"/>
    </row>
    <row r="17" spans="1:4" ht="21" customHeight="1">
      <c r="A17" s="10"/>
      <c r="B17" s="10"/>
      <c r="C17" s="10"/>
      <c r="D17" s="10"/>
    </row>
    <row r="18" spans="1:4" ht="21" customHeight="1">
      <c r="A18" s="10"/>
      <c r="B18" s="10"/>
      <c r="C18" s="10"/>
      <c r="D18" s="10"/>
    </row>
    <row r="19" spans="1:4" ht="21" customHeight="1">
      <c r="A19" s="10"/>
      <c r="B19" s="10"/>
      <c r="C19" s="10"/>
      <c r="D19" s="10"/>
    </row>
    <row r="20" spans="1:4" ht="21" customHeight="1">
      <c r="A20" s="10"/>
      <c r="B20" s="10"/>
      <c r="C20" s="10"/>
      <c r="D20" s="10"/>
    </row>
    <row r="21" spans="1:4" ht="21" customHeight="1">
      <c r="A21" s="17">
        <v>0</v>
      </c>
      <c r="B21" s="17">
        <f>B38</f>
        <v>2</v>
      </c>
      <c r="C21" s="10"/>
      <c r="D21" s="10"/>
    </row>
    <row r="22" spans="1:4" ht="21" customHeight="1">
      <c r="A22" s="17" t="e">
        <f>D38</f>
        <v>#N/A</v>
      </c>
      <c r="B22" s="17">
        <f>B38</f>
        <v>2</v>
      </c>
      <c r="C22" s="10"/>
      <c r="D22" s="10"/>
    </row>
    <row r="23" spans="1:4" ht="21" customHeight="1">
      <c r="A23" s="17" t="e">
        <f>D38</f>
        <v>#N/A</v>
      </c>
      <c r="B23" s="17">
        <v>0</v>
      </c>
      <c r="C23" s="10"/>
      <c r="D23" s="10"/>
    </row>
    <row r="24" spans="1:4" ht="21" customHeight="1">
      <c r="A24" s="17" t="e">
        <f>D38</f>
        <v>#N/A</v>
      </c>
      <c r="B24" s="18" t="e">
        <f>C38</f>
        <v>#N/A</v>
      </c>
    </row>
    <row r="25" spans="1:4" ht="21" customHeight="1">
      <c r="A25">
        <v>0</v>
      </c>
      <c r="B25" s="17">
        <f>B39</f>
        <v>4</v>
      </c>
      <c r="C25" s="10" t="e">
        <f>INDEX($D$10:$D$15+(1.5-$C$10:$C$15)*($D$11:$D$16-$D$10:$D$15)/($C$11:$C$16-$C$10:$C$15),MATCH(1.5,$C$10:$C$15,1))</f>
        <v>#N/A</v>
      </c>
      <c r="D25" s="10" t="e">
        <f>INDEX($B$10:$B$15+(1.5-$C$10:$C$15)*($B$11:$B$16-$B$10:$B$15)/($C$11:$C$16-$C$10:$C$15),MATCH(1.5,$C$10:$C$15,1))</f>
        <v>#N/A</v>
      </c>
    </row>
    <row r="26" spans="1:4" ht="21" customHeight="1">
      <c r="A26" s="17" t="e">
        <f>D39</f>
        <v>#N/A</v>
      </c>
      <c r="B26" s="17">
        <f>B39</f>
        <v>4</v>
      </c>
      <c r="C26" s="10" t="e">
        <f>INDEX($D$10:$D$15+(2.5-$C$10:$C$15)*($D$11:$D$16-$D$10:$D$15)/($C$11:$C$16-$C$10:$C$15),MATCH(2.5,$C$10:$C$15,1))</f>
        <v>#N/A</v>
      </c>
      <c r="D26" s="10" t="e">
        <f>INDEX($B$10:$B$15+(2.5-$C$10:$C$15)*($B$11:$B$16-$B$10:$B$15)/($C$11:$C$16-$C$10:$C$15),MATCH(2.5,$C$10:$C$15,1))</f>
        <v>#N/A</v>
      </c>
    </row>
    <row r="27" spans="1:4" ht="21" customHeight="1">
      <c r="A27" s="17" t="e">
        <f>D39</f>
        <v>#N/A</v>
      </c>
      <c r="B27" s="17">
        <v>0</v>
      </c>
      <c r="C27" s="10" t="e">
        <f>INDEX($D$10:$D$15+(3-$C$10:$C$15)*($D$11:$D$16-$D$10:$D$15)/($C$11:$C$16-$C$10:$C$15),MATCH(3,$C$10:$C$15,1))</f>
        <v>#N/A</v>
      </c>
      <c r="D27" s="10" t="e">
        <f>INDEX($B$10:$B$15+(3-$C$10:$C$15)*($B$11:$B$16-$B$10:$B$15)/($C$11:$C$16-$C$10:$C$15),MATCH(3,$C$10:$C$15,1))</f>
        <v>#N/A</v>
      </c>
    </row>
    <row r="28" spans="1:4" ht="21" customHeight="1">
      <c r="A28" s="17" t="e">
        <f>D39</f>
        <v>#N/A</v>
      </c>
      <c r="B28" s="17" t="e">
        <f>C39</f>
        <v>#N/A</v>
      </c>
      <c r="C28" s="10" t="e">
        <f>INDEX($D$10:$D$15+(6-$C$10:$C$15)*($D$11:$D$16-$D$10:$D$15)/($C$11:$C$16-$C$10:$C$15),MATCH(6,$C$10:$C$15,1))</f>
        <v>#N/A</v>
      </c>
      <c r="D28" s="10" t="e">
        <f>INDEX($B$10:$B$15+(6-$C$10:$C$15)*($B$11:$B$16-$B$10:$B$15)/($C$11:$C$16-$C$10:$C$15),MATCH(6,$C$10:$C$15,1))</f>
        <v>#N/A</v>
      </c>
    </row>
    <row r="29" spans="1:4" ht="21" customHeight="1">
      <c r="A29" s="10"/>
      <c r="B29" s="10"/>
      <c r="C29" s="10"/>
      <c r="D29" s="10"/>
    </row>
    <row r="30" spans="1:4" ht="21" customHeight="1">
      <c r="A30" s="11" t="s">
        <v>25</v>
      </c>
      <c r="B30" s="10"/>
      <c r="C30" s="10"/>
      <c r="D30" s="10"/>
    </row>
    <row r="31" spans="1:4" ht="21" customHeight="1">
      <c r="A31" s="14" t="s">
        <v>4</v>
      </c>
      <c r="B31" s="12" t="s">
        <v>5</v>
      </c>
      <c r="C31" s="12" t="s">
        <v>6</v>
      </c>
      <c r="D31" s="12" t="s">
        <v>7</v>
      </c>
    </row>
    <row r="32" spans="1:4" ht="21" customHeight="1">
      <c r="A32" s="14" t="s">
        <v>11</v>
      </c>
      <c r="B32" s="15" t="s">
        <v>26</v>
      </c>
      <c r="C32" s="28" t="e">
        <f>"&lt; "&amp;TEXT(C25,"0")</f>
        <v>#N/A</v>
      </c>
      <c r="D32" s="28" t="e">
        <f>"&lt; "&amp;TEXT(D25,"0,0")</f>
        <v>#N/A</v>
      </c>
    </row>
    <row r="33" spans="1:12" ht="21" customHeight="1">
      <c r="A33" s="14" t="s">
        <v>12</v>
      </c>
      <c r="B33" s="15" t="s">
        <v>27</v>
      </c>
      <c r="C33" s="28" t="e">
        <f>TEXT(C25,"0")&amp;" - "&amp;TEXT(C26,"0")</f>
        <v>#N/A</v>
      </c>
      <c r="D33" s="28" t="e">
        <f>TEXT(D25,"0,0")&amp;" - "&amp;TEXT(D26,"0,0")</f>
        <v>#N/A</v>
      </c>
    </row>
    <row r="34" spans="1:12" ht="21" customHeight="1">
      <c r="A34" s="14" t="s">
        <v>13</v>
      </c>
      <c r="B34" s="15" t="s">
        <v>0</v>
      </c>
      <c r="C34" s="28" t="e">
        <f>TEXT(C26,"0")&amp;" - "&amp;TEXT(C27,"0")&amp;"/"&amp;TEXT(C28,"0")</f>
        <v>#N/A</v>
      </c>
      <c r="D34" s="28" t="e">
        <f>TEXT(D26,"0,0")&amp;" - "&amp;TEXT(D27,"0,0")&amp;"/"&amp;TEXT(D28,"0,0")</f>
        <v>#N/A</v>
      </c>
    </row>
    <row r="35" spans="1:12" ht="21" customHeight="1">
      <c r="A35" s="10"/>
      <c r="B35" s="10"/>
      <c r="C35" s="10"/>
      <c r="D35" s="10"/>
    </row>
    <row r="36" spans="1:12" ht="21" customHeight="1">
      <c r="A36" s="11" t="s">
        <v>1</v>
      </c>
      <c r="B36" s="10"/>
      <c r="C36" s="10"/>
      <c r="D36" s="10"/>
    </row>
    <row r="37" spans="1:12" ht="21" customHeight="1">
      <c r="A37" s="6"/>
      <c r="B37" s="12" t="s">
        <v>5</v>
      </c>
      <c r="C37" s="12" t="s">
        <v>6</v>
      </c>
      <c r="D37" s="12" t="s">
        <v>7</v>
      </c>
    </row>
    <row r="38" spans="1:12" ht="21" customHeight="1">
      <c r="A38" s="14" t="s">
        <v>2</v>
      </c>
      <c r="B38" s="6">
        <v>2</v>
      </c>
      <c r="C38" s="26" t="e">
        <f>INDEX($D$10:$D$15+(2-$C$10:$C$15)*($D$11:$D$16-$D$10:$D$15)/($C$11:$C$16-$C$10:$C$15),MATCH(2,$C$10:$C$15,1))</f>
        <v>#N/A</v>
      </c>
      <c r="D38" s="23" t="e">
        <f>INDEX($B$10:$B$15+(2-$C$10:$C$15)*($B$11:$B$16-$B$10:$B$15)/($C$11:$C$16-$C$10:$C$15),MATCH(2,$C$10:$C$15,1))</f>
        <v>#N/A</v>
      </c>
    </row>
    <row r="39" spans="1:12" ht="21" customHeight="1">
      <c r="A39" s="14" t="s">
        <v>3</v>
      </c>
      <c r="B39" s="6">
        <v>4</v>
      </c>
      <c r="C39" s="27" t="e">
        <f>INDEX($D$10:$D$15+(4-$C$10:$C$15)*($D$11:$D$16-$D$10:$D$15)/($C$11:$C$16-$C$10:$C$15),MATCH(4,$C$10:$C$15,1))</f>
        <v>#N/A</v>
      </c>
      <c r="D39" s="23" t="e">
        <f>INDEX($B$10:$B$15+(4-$C$10:$C$15)*($B$11:$B$16-$B$10:$B$15)/($C$11:$C$16-$C$10:$C$15),MATCH(4,$C$10:$C$15,1))</f>
        <v>#N/A</v>
      </c>
    </row>
    <row r="40" spans="1:12" ht="24" customHeight="1"/>
    <row r="41" spans="1:12" ht="54" customHeight="1">
      <c r="A41" s="21" t="s">
        <v>28</v>
      </c>
      <c r="B41" s="29"/>
      <c r="C41" s="29"/>
      <c r="D41" s="29"/>
      <c r="E41" s="20"/>
      <c r="F41" s="20"/>
      <c r="G41" s="20"/>
      <c r="H41" s="20"/>
      <c r="I41" s="20"/>
      <c r="J41" s="20"/>
      <c r="K41" s="20"/>
      <c r="L41" s="20"/>
    </row>
    <row r="42" spans="1:12" ht="24" customHeight="1"/>
  </sheetData>
  <mergeCells count="1">
    <mergeCell ref="A41:D41"/>
  </mergeCells>
  <phoneticPr fontId="9" type="noConversion"/>
  <printOptions horizontalCentered="1" verticalCentered="1"/>
  <pageMargins left="0.39000000000000007" right="0.39000000000000007" top="0.39000000000000007" bottom="0.39000000000000007" header="0" footer="0"/>
  <pageSetup paperSize="9" scale="7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6-7-8-9-10-11-12 kmh</vt:lpstr>
      <vt:lpstr>6.5-8-9.5-11-12.5-14 kmh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Hocevar</dc:creator>
  <cp:lastModifiedBy>Andreas Hocevar</cp:lastModifiedBy>
  <cp:lastPrinted>2017-08-01T15:48:11Z</cp:lastPrinted>
  <dcterms:created xsi:type="dcterms:W3CDTF">2014-08-10T19:07:15Z</dcterms:created>
  <dcterms:modified xsi:type="dcterms:W3CDTF">2017-08-01T15:56:54Z</dcterms:modified>
</cp:coreProperties>
</file>