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ocevar/projects/lactate-test-pacemaker/"/>
    </mc:Choice>
  </mc:AlternateContent>
  <xr:revisionPtr revIDLastSave="0" documentId="12_ncr:500000_{30EE7743-CCC9-4444-84F6-6ED0101949AC}" xr6:coauthVersionLast="31" xr6:coauthVersionMax="31" xr10:uidLastSave="{00000000-0000-0000-0000-000000000000}"/>
  <bookViews>
    <workbookView xWindow="-2520" yWindow="-21160" windowWidth="16160" windowHeight="21160" tabRatio="500" activeTab="1" xr2:uid="{00000000-000D-0000-FFFF-FFFF00000000}"/>
  </bookViews>
  <sheets>
    <sheet name="6-7-8-9-10-11-12 kmh" sheetId="1" r:id="rId1"/>
    <sheet name="6.5-8-9.5-11-12.5-14 kmh" sheetId="3" r:id="rId2"/>
  </sheets>
  <definedNames>
    <definedName name="KnownV" localSheetId="1">'6.5-8-9.5-11-12.5-14 kmh'!$B$10:$B$15</definedName>
    <definedName name="KnownV">'6-7-8-9-10-11-12 kmh'!$B$10:$B$16</definedName>
    <definedName name="KnownX" localSheetId="1">'6.5-8-9.5-11-12.5-14 kmh'!$C$10:$C$15</definedName>
    <definedName name="KnownX">'6-7-8-9-10-11-12 kmh'!$C$10:$C$16</definedName>
    <definedName name="KnownY" localSheetId="1">'6.5-8-9.5-11-12.5-14 kmh'!$D$10:$D$15</definedName>
    <definedName name="KnownY">'6-7-8-9-10-11-12 kmh'!$D$10:$D$16</definedName>
    <definedName name="NewX" localSheetId="1">'6.5-8-9.5-11-12.5-14 kmh'!$B$39</definedName>
    <definedName name="NewX">'6-7-8-9-10-11-12 kmh'!$B$40</definedName>
    <definedName name="_xlnm.Print_Area" localSheetId="0">'6-7-8-9-10-11-12 kmh'!$A$1:$D$48</definedName>
    <definedName name="_xlnm.Print_Area" localSheetId="1">'6.5-8-9.5-11-12.5-14 kmh'!$A$1:$D$47</definedName>
    <definedName name="X" localSheetId="1">'6.5-8-9.5-11-12.5-14 kmh'!$B$39</definedName>
    <definedName name="X">'6-7-8-9-10-11-12 kmh'!$B$40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" l="1"/>
  <c r="A16" i="1"/>
  <c r="A15" i="1"/>
  <c r="A14" i="1"/>
  <c r="A10" i="1"/>
  <c r="A13" i="1" l="1"/>
  <c r="A12" i="1"/>
  <c r="A11" i="1"/>
  <c r="A14" i="3"/>
  <c r="A12" i="3"/>
  <c r="A11" i="3"/>
  <c r="A10" i="3"/>
  <c r="B10" i="1"/>
  <c r="B11" i="1"/>
  <c r="B12" i="1"/>
  <c r="B13" i="1"/>
  <c r="B14" i="1"/>
  <c r="B15" i="1"/>
  <c r="B16" i="1"/>
  <c r="B15" i="3"/>
  <c r="B14" i="3"/>
  <c r="B13" i="3"/>
  <c r="B12" i="3"/>
  <c r="B11" i="3"/>
  <c r="B10" i="3"/>
  <c r="C39" i="3"/>
  <c r="B28" i="3" s="1"/>
  <c r="C38" i="3"/>
  <c r="B24" i="3" s="1"/>
  <c r="C26" i="3"/>
  <c r="C27" i="3"/>
  <c r="C28" i="3"/>
  <c r="C25" i="3"/>
  <c r="B26" i="3"/>
  <c r="B25" i="3"/>
  <c r="B22" i="3"/>
  <c r="B21" i="3"/>
  <c r="A15" i="3"/>
  <c r="C26" i="1"/>
  <c r="C33" i="1" s="1"/>
  <c r="C27" i="1"/>
  <c r="C28" i="1"/>
  <c r="C29" i="1"/>
  <c r="C39" i="1"/>
  <c r="B25" i="1" s="1"/>
  <c r="C40" i="1"/>
  <c r="B29" i="1" s="1"/>
  <c r="D39" i="1"/>
  <c r="B27" i="1"/>
  <c r="B26" i="1"/>
  <c r="B22" i="1"/>
  <c r="B23" i="1"/>
  <c r="D38" i="3"/>
  <c r="A22" i="3" s="1"/>
  <c r="D39" i="3"/>
  <c r="A26" i="3" s="1"/>
  <c r="D27" i="3"/>
  <c r="D28" i="3"/>
  <c r="D25" i="3"/>
  <c r="D32" i="3" s="1"/>
  <c r="D26" i="3"/>
  <c r="C34" i="3" l="1"/>
  <c r="C33" i="3"/>
  <c r="D33" i="3"/>
  <c r="A28" i="3"/>
  <c r="C35" i="1"/>
  <c r="C32" i="3"/>
  <c r="A23" i="1"/>
  <c r="A24" i="1"/>
  <c r="A25" i="1"/>
  <c r="D27" i="1"/>
  <c r="D40" i="1"/>
  <c r="A24" i="3"/>
  <c r="D28" i="1"/>
  <c r="D34" i="3"/>
  <c r="A27" i="3"/>
  <c r="A23" i="3"/>
  <c r="C34" i="1"/>
  <c r="D29" i="1"/>
  <c r="D26" i="1"/>
  <c r="D34" i="1" l="1"/>
  <c r="D33" i="1"/>
  <c r="D35" i="1"/>
  <c r="A27" i="1"/>
  <c r="A28" i="1"/>
  <c r="A29" i="1"/>
</calcChain>
</file>

<file path=xl/sharedStrings.xml><?xml version="1.0" encoding="utf-8"?>
<sst xmlns="http://schemas.openxmlformats.org/spreadsheetml/2006/main" count="72" uniqueCount="31">
  <si>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</si>
  <si>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</si>
  <si>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</si>
  <si>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</si>
  <si>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</si>
  <si>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</si>
  <si>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</si>
  <si>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</si>
  <si>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</si>
  <si>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</si>
  <si>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</si>
  <si>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</si>
  <si>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</si>
  <si>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</si>
  <si>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</si>
  <si>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</si>
  <si>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</si>
  <si>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</si>
  <si>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</si>
  <si>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</si>
  <si>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</si>
  <si>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</si>
  <si>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</si>
  <si>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</si>
  <si>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</si>
  <si>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</si>
  <si>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</si>
  <si>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</si>
  <si>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</si>
  <si>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4 x 800 m, 3 x 1200 m</t>
  </si>
  <si>
    <t>3 x 800 m, 3 x 1.200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</si>
</sst>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&lt; &quot;0"/>
    <numFmt numFmtId="166" formatCode="&quot;&lt; &quot;0.0"/>
  </numFmts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45" fontId="0" fillId="0" borderId="1" xfId="0" applyNumberForma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0" fillId="0" borderId="1" xfId="0" applyNumberForma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2" borderId="1" xfId="0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8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6-6E48-BEE5-21E75C35B227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6E48-BEE5-21E75C35B227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6456"/>
        <c:axId val="204694991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6-6E48-BEE5-21E75C35B227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6-6E48-BEE5-21E75C35B227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3272"/>
        <c:axId val="2046952888"/>
      </c:scatterChart>
      <c:valAx>
        <c:axId val="204694645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9912"/>
        <c:crosses val="autoZero"/>
        <c:crossBetween val="midCat"/>
      </c:valAx>
      <c:valAx>
        <c:axId val="2046949912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6456"/>
        <c:crosses val="autoZero"/>
        <c:crossBetween val="midCat"/>
      </c:valAx>
      <c:valAx>
        <c:axId val="2046952888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3272"/>
        <c:crosses val="max"/>
        <c:crossBetween val="midCat"/>
        <c:majorUnit val="25"/>
      </c:valAx>
      <c:valAx>
        <c:axId val="204694327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20469528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AB44-8A14-7871C2057F1C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2-AB44-8A14-7871C2057F1C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5560"/>
        <c:axId val="2130391000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2-AB44-8A14-7871C2057F1C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2-AB44-8A14-7871C2057F1C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3192"/>
        <c:axId val="-2146892552"/>
      </c:scatterChart>
      <c:valAx>
        <c:axId val="-2146635560"/>
        <c:scaling>
          <c:orientation val="minMax"/>
          <c:max val="3.9"/>
          <c:min val="1.8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91000"/>
        <c:crosses val="autoZero"/>
        <c:crossBetween val="midCat"/>
      </c:valAx>
      <c:valAx>
        <c:axId val="2130391000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6635560"/>
        <c:crosses val="autoZero"/>
        <c:crossBetween val="midCat"/>
      </c:valAx>
      <c:valAx>
        <c:axId val="-2146892552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9993192"/>
        <c:crosses val="max"/>
        <c:crossBetween val="midCat"/>
        <c:majorUnit val="25"/>
      </c:valAx>
      <c:valAx>
        <c:axId val="212999319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68925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41</xdr:row>
      <xdr:rowOff>38100</xdr:rowOff>
    </xdr:from>
    <xdr:to>
      <xdr:col>4</xdr:col>
      <xdr:colOff>152400</xdr:colOff>
      <xdr:row>47</xdr:row>
      <xdr:rowOff>76200</xdr:rowOff>
    </xdr:to>
    <xdr:pic>
      <xdr:nvPicPr>
        <xdr:cNvPr id="3" name="Picture 2" descr="static_qr_code_without_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workbookViewId="0">
      <selection activeCell="A10" sqref="A10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15</v>
      </c>
      <c r="B1" s="25"/>
      <c r="C1" s="2" t="s">
        <v>16</v>
      </c>
      <c r="D1" s="25"/>
    </row>
    <row r="2" spans="1:4" s="1" customFormat="1" ht="21" customHeight="1" x14ac:dyDescent="0.2">
      <c r="A2" s="2" t="s">
        <v>17</v>
      </c>
      <c r="B2" s="25"/>
      <c r="C2" s="3" t="s">
        <v>9</v>
      </c>
      <c r="D2" s="25"/>
    </row>
    <row r="3" spans="1:4" s="1" customFormat="1" ht="21" customHeight="1" x14ac:dyDescent="0.2">
      <c r="A3" s="4" t="s">
        <v>10</v>
      </c>
      <c r="B3" s="25"/>
      <c r="C3" s="4" t="s">
        <v>20</v>
      </c>
      <c r="D3" s="25"/>
    </row>
    <row r="4" spans="1:4" ht="21" customHeight="1" x14ac:dyDescent="0.2">
      <c r="A4" s="2" t="s">
        <v>21</v>
      </c>
      <c r="B4" s="25"/>
      <c r="C4" s="2" t="s">
        <v>22</v>
      </c>
      <c r="D4" s="25"/>
    </row>
    <row r="5" spans="1:4" ht="21" customHeight="1" x14ac:dyDescent="0.2">
      <c r="A5" s="2" t="s">
        <v>23</v>
      </c>
      <c r="B5" s="25"/>
      <c r="C5" s="2" t="s">
        <v>24</v>
      </c>
      <c r="D5" s="25"/>
    </row>
    <row r="6" spans="1:4" s="1" customFormat="1" ht="21" customHeight="1" x14ac:dyDescent="0.2">
      <c r="A6" s="3" t="s">
        <v>14</v>
      </c>
      <c r="B6" s="5" t="s">
        <v>29</v>
      </c>
      <c r="C6" s="2" t="s">
        <v>18</v>
      </c>
      <c r="D6" s="25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19</v>
      </c>
      <c r="B8" s="9"/>
      <c r="C8" s="9"/>
      <c r="D8" s="9"/>
    </row>
    <row r="9" spans="1:4" ht="21" customHeight="1" x14ac:dyDescent="0.2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 x14ac:dyDescent="0.2">
      <c r="A10" s="16">
        <f>800/B10/86400</f>
        <v>5.5555555555555566E-3</v>
      </c>
      <c r="B10" s="5">
        <f>6/3.6</f>
        <v>1.6666666666666665</v>
      </c>
      <c r="C10" s="26"/>
      <c r="D10" s="28"/>
    </row>
    <row r="11" spans="1:4" ht="21" customHeight="1" x14ac:dyDescent="0.2">
      <c r="A11" s="16">
        <f t="shared" ref="A11:A16" si="0">800/B11/86400</f>
        <v>4.7619047619047623E-3</v>
      </c>
      <c r="B11" s="5">
        <f>7/3.6</f>
        <v>1.9444444444444444</v>
      </c>
      <c r="C11" s="26"/>
      <c r="D11" s="28"/>
    </row>
    <row r="12" spans="1:4" ht="21" customHeight="1" x14ac:dyDescent="0.2">
      <c r="A12" s="16">
        <f t="shared" si="0"/>
        <v>4.1666666666666666E-3</v>
      </c>
      <c r="B12" s="5">
        <f>8/3.6</f>
        <v>2.2222222222222223</v>
      </c>
      <c r="C12" s="26"/>
      <c r="D12" s="28"/>
    </row>
    <row r="13" spans="1:4" ht="21" customHeight="1" x14ac:dyDescent="0.2">
      <c r="A13" s="16">
        <f t="shared" si="0"/>
        <v>3.7037037037037038E-3</v>
      </c>
      <c r="B13" s="5">
        <f>9/3.6</f>
        <v>2.5</v>
      </c>
      <c r="C13" s="27"/>
      <c r="D13" s="28"/>
    </row>
    <row r="14" spans="1:4" ht="21" customHeight="1" x14ac:dyDescent="0.2">
      <c r="A14" s="16">
        <f>1200/B14/86400</f>
        <v>5.0000000000000001E-3</v>
      </c>
      <c r="B14" s="5">
        <f>10/3.6</f>
        <v>2.7777777777777777</v>
      </c>
      <c r="C14" s="26"/>
      <c r="D14" s="28"/>
    </row>
    <row r="15" spans="1:4" ht="21" customHeight="1" x14ac:dyDescent="0.2">
      <c r="A15" s="16">
        <f>1200/B15/86400</f>
        <v>4.5454545454545461E-3</v>
      </c>
      <c r="B15" s="5">
        <f>11/3.6</f>
        <v>3.0555555555555554</v>
      </c>
      <c r="C15" s="27"/>
      <c r="D15" s="28"/>
    </row>
    <row r="16" spans="1:4" ht="21" customHeight="1" x14ac:dyDescent="0.2">
      <c r="A16" s="16">
        <f>1200/B16/86400</f>
        <v>4.1666666666666675E-3</v>
      </c>
      <c r="B16" s="5">
        <f>12/3.6</f>
        <v>3.333333333333333</v>
      </c>
      <c r="C16" s="26"/>
      <c r="D16" s="28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9"/>
      <c r="D20" s="9"/>
    </row>
    <row r="21" spans="1:4" ht="21" customHeight="1" x14ac:dyDescent="0.2">
      <c r="A21" s="9"/>
      <c r="B21" s="9"/>
      <c r="C21" s="24"/>
      <c r="D21" s="9"/>
    </row>
    <row r="22" spans="1:4" ht="21" customHeight="1" x14ac:dyDescent="0.2">
      <c r="A22" s="14">
        <v>0</v>
      </c>
      <c r="B22" s="14">
        <f>B39</f>
        <v>2</v>
      </c>
      <c r="C22" s="9"/>
      <c r="D22" s="9"/>
    </row>
    <row r="23" spans="1:4" ht="21" customHeight="1" x14ac:dyDescent="0.2">
      <c r="A23" s="14" t="e">
        <f ca="1">D39</f>
        <v>#DIV/0!</v>
      </c>
      <c r="B23" s="14">
        <f>B39</f>
        <v>2</v>
      </c>
      <c r="C23" s="9"/>
      <c r="D23" s="9"/>
    </row>
    <row r="24" spans="1:4" ht="21" customHeight="1" x14ac:dyDescent="0.2">
      <c r="A24" s="14" t="e">
        <f ca="1">D39</f>
        <v>#DIV/0!</v>
      </c>
      <c r="B24" s="14">
        <v>0</v>
      </c>
      <c r="C24" s="9"/>
      <c r="D24" s="9"/>
    </row>
    <row r="25" spans="1:4" ht="21" customHeight="1" x14ac:dyDescent="0.2">
      <c r="A25" s="14" t="e">
        <f ca="1">D39</f>
        <v>#DIV/0!</v>
      </c>
      <c r="B25" s="15" t="e">
        <f ca="1">C39</f>
        <v>#DIV/0!</v>
      </c>
      <c r="C25" s="9"/>
      <c r="D25" s="9"/>
    </row>
    <row r="26" spans="1:4" ht="21" customHeight="1" x14ac:dyDescent="0.2">
      <c r="A26">
        <v>0</v>
      </c>
      <c r="B26" s="14">
        <f>B40</f>
        <v>4</v>
      </c>
      <c r="C26" s="23" t="e">
        <f ca="1">FORECAST(1.5,OFFSET(KnownY,IFERROR(MATCH(MIN(MAX(KnownX)-0.0001,1.5),KnownX,1)-1,0),0,2),OFFSET(KnownX,IFERROR(MATCH(MIN(MAX(KnownX)-0.0001,1.5),KnownX,1)-1,0),0,2))</f>
        <v>#DIV/0!</v>
      </c>
      <c r="D26" s="24" t="e">
        <f ca="1">FORECAST(1.5,OFFSET(KnownV,IFERROR(MATCH(MIN(MAX(KnownX)-0.0001,1.5),KnownX,1)-1,0),0,2),OFFSET(KnownX,IFERROR(MATCH(MIN(MAX(KnownX)-0.0001,1.5),KnownX,1)-1,0),0,2))</f>
        <v>#DIV/0!</v>
      </c>
    </row>
    <row r="27" spans="1:4" ht="21" customHeight="1" x14ac:dyDescent="0.2">
      <c r="A27" s="14" t="e">
        <f ca="1">D40</f>
        <v>#DIV/0!</v>
      </c>
      <c r="B27" s="14">
        <f>B40</f>
        <v>4</v>
      </c>
      <c r="C27" s="23" t="e">
        <f ca="1">FORECAST(2.5,OFFSET(KnownY,IFERROR(MATCH(MIN(MAX(KnownX)-0.0001,2.5),KnownX,1)-1,0),0,2),OFFSET(KnownX,IFERROR(MATCH(MIN(MAX(KnownX)-0.0001,2.5),KnownX,1)-1,0),0,2))</f>
        <v>#DIV/0!</v>
      </c>
      <c r="D27" s="24" t="e">
        <f ca="1">FORECAST(2.5,OFFSET(KnownV,IFERROR(MATCH(MIN(MAX(KnownX)-0.0001,2.5),KnownX,1)-1,0),0,2),OFFSET(KnownX,IFERROR(MATCH(MIN(MAX(KnownX)-0.0001,2.5),KnownX,1)-1,0),0,2))</f>
        <v>#DIV/0!</v>
      </c>
    </row>
    <row r="28" spans="1:4" ht="21" customHeight="1" x14ac:dyDescent="0.2">
      <c r="A28" s="14" t="e">
        <f ca="1">D40</f>
        <v>#DIV/0!</v>
      </c>
      <c r="B28" s="14">
        <v>0</v>
      </c>
      <c r="C28" s="23" t="e">
        <f ca="1">FORECAST(3,OFFSET(KnownY,IFERROR(MATCH(MIN(MAX(KnownX)-0.0001,3),KnownX,1)-1,0),0,2),OFFSET(KnownX,IFERROR(MATCH(MIN(MAX(KnownX)-0.0001,3),KnownX,1)-1,0),0,2))</f>
        <v>#DIV/0!</v>
      </c>
      <c r="D28" s="24" t="e">
        <f ca="1">FORECAST(3,OFFSET(KnownV,IFERROR(MATCH(MIN(MAX(KnownX)-0.0001,3),KnownX,1)-1,0),0,2),OFFSET(KnownX,IFERROR(MATCH(MIN(MAX(KnownX)-0.0001,3),KnownX,1)-1,0),0,2))</f>
        <v>#DIV/0!</v>
      </c>
    </row>
    <row r="29" spans="1:4" ht="21" customHeight="1" x14ac:dyDescent="0.2">
      <c r="A29" s="14" t="e">
        <f ca="1">D40</f>
        <v>#DIV/0!</v>
      </c>
      <c r="B29" s="14" t="e">
        <f ca="1">C40</f>
        <v>#DIV/0!</v>
      </c>
      <c r="C29" s="23" t="e">
        <f ca="1">FORECAST(6,OFFSET(KnownY,IFERROR(MATCH(MIN(MAX(KnownX)-0.0001,6),KnownX,1)-1,0),0,2),OFFSET(KnownX,IFERROR(MATCH(MIN(MAX(KnownX)-0.0001,6),KnownX,1)-1,0),0,2))</f>
        <v>#DIV/0!</v>
      </c>
      <c r="D29" s="24" t="e">
        <f ca="1">FORECAST(6,OFFSET(KnownV,IFERROR(MATCH(MIN(MAX(KnownX)-0.0001,6),KnownX,1)-1,0),0,2),OFFSET(KnownX,IFERROR(MATCH(MIN(MAX(KnownX)-0.0001,6),KnownX,1)-1,0),0,2))</f>
        <v>#DIV/0!</v>
      </c>
    </row>
    <row r="30" spans="1:4" ht="21" customHeight="1" x14ac:dyDescent="0.2">
      <c r="A30" s="9"/>
      <c r="B30" s="9"/>
      <c r="C30" s="9"/>
      <c r="D30" s="9"/>
    </row>
    <row r="31" spans="1:4" ht="21" customHeight="1" x14ac:dyDescent="0.2">
      <c r="A31" s="10" t="s">
        <v>25</v>
      </c>
      <c r="B31" s="9"/>
      <c r="C31" s="9"/>
      <c r="D31" s="9"/>
    </row>
    <row r="32" spans="1:4" ht="21" customHeight="1" x14ac:dyDescent="0.2">
      <c r="A32" s="12" t="s">
        <v>4</v>
      </c>
      <c r="B32" s="11" t="s">
        <v>5</v>
      </c>
      <c r="C32" s="11" t="s">
        <v>6</v>
      </c>
      <c r="D32" s="11" t="s">
        <v>7</v>
      </c>
    </row>
    <row r="33" spans="1:12" ht="21" customHeight="1" x14ac:dyDescent="0.2">
      <c r="A33" s="12" t="s">
        <v>11</v>
      </c>
      <c r="B33" s="13" t="s">
        <v>26</v>
      </c>
      <c r="C33" s="19" t="str">
        <f ca="1">"&lt; "&amp;IFERROR(TEXT(C26,"0"),"?")</f>
        <v>&lt; ?</v>
      </c>
      <c r="D33" s="20" t="str">
        <f ca="1">"&lt; "&amp;IFERROR(TEXT(D26,"0,0"),"?")</f>
        <v>&lt; ?</v>
      </c>
    </row>
    <row r="34" spans="1:12" ht="21" customHeight="1" x14ac:dyDescent="0.2">
      <c r="A34" s="12" t="s">
        <v>12</v>
      </c>
      <c r="B34" s="13" t="s">
        <v>27</v>
      </c>
      <c r="C34" s="19" t="str">
        <f ca="1">IFERROR(TEXT(C26,"0"),"?")&amp;" - "&amp;IFERROR(TEXT(C27,"0"),"?")</f>
        <v>? - ?</v>
      </c>
      <c r="D34" s="19" t="str">
        <f ca="1">IFERROR(TEXT(D26,"0,0"),"?")&amp;" - "&amp;IFERROR(TEXT(D27,"0,0"),"?")</f>
        <v>? - ?</v>
      </c>
    </row>
    <row r="35" spans="1:12" ht="21" customHeight="1" x14ac:dyDescent="0.2">
      <c r="A35" s="12" t="s">
        <v>13</v>
      </c>
      <c r="B35" s="13" t="s">
        <v>0</v>
      </c>
      <c r="C35" s="19" t="str">
        <f ca="1">IFERROR(TEXT(C27,"0"),"?")&amp;" - "&amp;IFERROR(TEXT(C28,"0"),"?")&amp;"/"&amp;IFERROR(TEXT(C29,"0"),"?")</f>
        <v>? - ?/?</v>
      </c>
      <c r="D35" s="19" t="str">
        <f ca="1">IFERROR(TEXT(D27,"0,0"),"?")&amp;" - "&amp;IFERROR(TEXT(D28,"0,0"),"?")&amp;"/"&amp;IFERROR(TEXT(D29,"0,0"),"?")</f>
        <v>? - ?/?</v>
      </c>
    </row>
    <row r="36" spans="1:12" ht="21" customHeight="1" x14ac:dyDescent="0.2">
      <c r="A36" s="9"/>
      <c r="B36" s="9"/>
      <c r="C36" s="9"/>
      <c r="D36" s="9"/>
    </row>
    <row r="37" spans="1:12" ht="21" customHeight="1" x14ac:dyDescent="0.2">
      <c r="A37" s="10" t="s">
        <v>1</v>
      </c>
      <c r="B37" s="9"/>
      <c r="C37" s="9"/>
      <c r="D37" s="9"/>
    </row>
    <row r="38" spans="1:12" ht="21" customHeight="1" x14ac:dyDescent="0.2">
      <c r="A38" s="5"/>
      <c r="B38" s="11" t="s">
        <v>5</v>
      </c>
      <c r="C38" s="11" t="s">
        <v>6</v>
      </c>
      <c r="D38" s="11" t="s">
        <v>7</v>
      </c>
    </row>
    <row r="39" spans="1:12" ht="21" customHeight="1" x14ac:dyDescent="0.2">
      <c r="A39" s="12" t="s">
        <v>2</v>
      </c>
      <c r="B39" s="5">
        <v>2</v>
      </c>
      <c r="C39" s="21" t="e">
        <f ca="1">FORECAST(2,OFFSET(KnownY,IFERROR(MATCH(MIN(MAX(KnownX)-0.0001,2),KnownX,1)-1,0),0,2),OFFSET(KnownX,IFERROR(MATCH(MIN(MAX(KnownX)-0.0001,2),KnownX,1)-1,0),0,2))</f>
        <v>#DIV/0!</v>
      </c>
      <c r="D39" s="22" t="e">
        <f ca="1">FORECAST(2,OFFSET(KnownV,IFERROR(MATCH(MIN(MAX(KnownX)-0.0001,2),KnownX,1)-1,0),0,2),OFFSET(KnownX,IFERROR(MATCH(MIN(MAX(KnownX)-0.0001,2),KnownX,1)-1,0),0,2))</f>
        <v>#DIV/0!</v>
      </c>
    </row>
    <row r="40" spans="1:12" ht="21" customHeight="1" x14ac:dyDescent="0.2">
      <c r="A40" s="12" t="s">
        <v>3</v>
      </c>
      <c r="B40" s="5">
        <v>4</v>
      </c>
      <c r="C40" s="21" t="e">
        <f ca="1">FORECAST(4,OFFSET(KnownY,IFERROR(MATCH(MIN(MAX(KnownX)-0.0001,4),KnownX,1)-1,0),0,2),OFFSET(KnownX,IFERROR(MATCH(MIN(MAX(KnownX)-0.0001,4),KnownX,1)-1,0),0,2))</f>
        <v>#DIV/0!</v>
      </c>
      <c r="D40" s="22" t="e">
        <f ca="1">FORECAST(4,OFFSET(KnownV,IFERROR(MATCH(MIN(MAX(KnownX)-0.0001,4),KnownX,1)-1,0),0,2),OFFSET(KnownX,IFERROR(MATCH(MIN(MAX(KnownX)-0.0001,4),KnownX,1)-1,0),0,2))</f>
        <v>#DIV/0!</v>
      </c>
    </row>
    <row r="41" spans="1:12" ht="24" customHeight="1" x14ac:dyDescent="0.2"/>
    <row r="42" spans="1:12" ht="56" customHeight="1" x14ac:dyDescent="0.25">
      <c r="A42" s="29" t="s">
        <v>28</v>
      </c>
      <c r="B42" s="30"/>
      <c r="C42" s="30"/>
      <c r="D42" s="30"/>
      <c r="E42" s="17"/>
      <c r="F42" s="17"/>
      <c r="G42" s="17"/>
      <c r="H42" s="17"/>
      <c r="I42" s="17"/>
      <c r="J42" s="17"/>
      <c r="K42" s="17"/>
      <c r="L42" s="17"/>
    </row>
    <row r="43" spans="1:12" ht="24" customHeight="1" x14ac:dyDescent="0.2"/>
  </sheetData>
  <sheetProtection sheet="1" objects="1" scenarios="1"/>
  <mergeCells count="1">
    <mergeCell ref="A42:D42"/>
  </mergeCells>
  <phoneticPr fontId="3" type="noConversion"/>
  <conditionalFormatting sqref="C39">
    <cfRule type="containsErrors" dxfId="7" priority="4">
      <formula>ISERROR(C39)</formula>
    </cfRule>
  </conditionalFormatting>
  <conditionalFormatting sqref="C40">
    <cfRule type="containsErrors" dxfId="6" priority="3">
      <formula>ISERROR(C40)</formula>
    </cfRule>
  </conditionalFormatting>
  <conditionalFormatting sqref="D39">
    <cfRule type="containsErrors" dxfId="5" priority="2">
      <formula>ISERROR(D39)</formula>
    </cfRule>
  </conditionalFormatting>
  <conditionalFormatting sqref="D40">
    <cfRule type="containsErrors" dxfId="4" priority="1">
      <formula>ISERROR(D40)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2"/>
  <sheetViews>
    <sheetView tabSelected="1" workbookViewId="0">
      <selection activeCell="B6" sqref="B6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15</v>
      </c>
      <c r="B1" s="25"/>
      <c r="C1" s="2" t="s">
        <v>16</v>
      </c>
      <c r="D1" s="25"/>
    </row>
    <row r="2" spans="1:4" s="1" customFormat="1" ht="21" customHeight="1" x14ac:dyDescent="0.2">
      <c r="A2" s="2" t="s">
        <v>17</v>
      </c>
      <c r="B2" s="25"/>
      <c r="C2" s="3" t="s">
        <v>9</v>
      </c>
      <c r="D2" s="25"/>
    </row>
    <row r="3" spans="1:4" s="1" customFormat="1" ht="21" customHeight="1" x14ac:dyDescent="0.2">
      <c r="A3" s="4" t="s">
        <v>10</v>
      </c>
      <c r="B3" s="25"/>
      <c r="C3" s="4" t="s">
        <v>20</v>
      </c>
      <c r="D3" s="25"/>
    </row>
    <row r="4" spans="1:4" ht="21" customHeight="1" x14ac:dyDescent="0.2">
      <c r="A4" s="2" t="s">
        <v>21</v>
      </c>
      <c r="B4" s="25"/>
      <c r="C4" s="2" t="s">
        <v>22</v>
      </c>
      <c r="D4" s="25"/>
    </row>
    <row r="5" spans="1:4" ht="21" customHeight="1" x14ac:dyDescent="0.2">
      <c r="A5" s="2" t="s">
        <v>23</v>
      </c>
      <c r="B5" s="25"/>
      <c r="C5" s="2" t="s">
        <v>24</v>
      </c>
      <c r="D5" s="25"/>
    </row>
    <row r="6" spans="1:4" s="1" customFormat="1" ht="21" customHeight="1" x14ac:dyDescent="0.2">
      <c r="A6" s="3" t="s">
        <v>14</v>
      </c>
      <c r="B6" s="5" t="s">
        <v>30</v>
      </c>
      <c r="C6" s="2" t="s">
        <v>18</v>
      </c>
      <c r="D6" s="25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19</v>
      </c>
      <c r="B8" s="9"/>
      <c r="C8" s="9"/>
      <c r="D8" s="9"/>
    </row>
    <row r="9" spans="1:4" ht="21" customHeight="1" x14ac:dyDescent="0.2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 x14ac:dyDescent="0.2">
      <c r="A10" s="16">
        <f>800/B10/86400</f>
        <v>5.1282051282051282E-3</v>
      </c>
      <c r="B10" s="5">
        <f>6.5/3.6</f>
        <v>1.8055555555555556</v>
      </c>
      <c r="C10" s="26"/>
      <c r="D10" s="28"/>
    </row>
    <row r="11" spans="1:4" ht="21" customHeight="1" x14ac:dyDescent="0.2">
      <c r="A11" s="16">
        <f>800/B11/86400</f>
        <v>4.1666666666666666E-3</v>
      </c>
      <c r="B11" s="5">
        <f>8/3.6</f>
        <v>2.2222222222222223</v>
      </c>
      <c r="C11" s="26"/>
      <c r="D11" s="28"/>
    </row>
    <row r="12" spans="1:4" ht="21" customHeight="1" x14ac:dyDescent="0.2">
      <c r="A12" s="16">
        <f>800/B12/86400</f>
        <v>3.5087719298245619E-3</v>
      </c>
      <c r="B12" s="5">
        <f>9.5/3.6</f>
        <v>2.6388888888888888</v>
      </c>
      <c r="C12" s="27"/>
      <c r="D12" s="28"/>
    </row>
    <row r="13" spans="1:4" ht="21" customHeight="1" x14ac:dyDescent="0.2">
      <c r="A13" s="16">
        <f>1200/B13/86400</f>
        <v>4.5454545454545461E-3</v>
      </c>
      <c r="B13" s="5">
        <f>11/3.6</f>
        <v>3.0555555555555554</v>
      </c>
      <c r="C13" s="26"/>
      <c r="D13" s="28"/>
    </row>
    <row r="14" spans="1:4" ht="21" customHeight="1" x14ac:dyDescent="0.2">
      <c r="A14" s="16">
        <f>1200/B14/86400</f>
        <v>3.9999999999999992E-3</v>
      </c>
      <c r="B14" s="5">
        <f>12.5/3.6</f>
        <v>3.4722222222222223</v>
      </c>
      <c r="C14" s="27"/>
      <c r="D14" s="28"/>
    </row>
    <row r="15" spans="1:4" ht="21" customHeight="1" x14ac:dyDescent="0.2">
      <c r="A15" s="16">
        <f t="shared" ref="A15" si="0">1200/B15/86400</f>
        <v>3.5714285714285713E-3</v>
      </c>
      <c r="B15" s="5">
        <f>14/3.6</f>
        <v>3.8888888888888888</v>
      </c>
      <c r="C15" s="26"/>
      <c r="D15" s="28"/>
    </row>
    <row r="16" spans="1:4" ht="21" customHeight="1" x14ac:dyDescent="0.2">
      <c r="A16" s="9"/>
      <c r="B16" s="9"/>
      <c r="C16" s="9"/>
      <c r="D16" s="9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24"/>
      <c r="D20" s="9"/>
    </row>
    <row r="21" spans="1:4" ht="21" customHeight="1" x14ac:dyDescent="0.2">
      <c r="A21" s="14">
        <v>0</v>
      </c>
      <c r="B21" s="14">
        <f>B38</f>
        <v>2</v>
      </c>
      <c r="C21" s="9"/>
      <c r="D21" s="9"/>
    </row>
    <row r="22" spans="1:4" ht="21" customHeight="1" x14ac:dyDescent="0.2">
      <c r="A22" s="14" t="e">
        <f ca="1">D38</f>
        <v>#DIV/0!</v>
      </c>
      <c r="B22" s="14">
        <f>B38</f>
        <v>2</v>
      </c>
      <c r="C22" s="9"/>
      <c r="D22" s="9"/>
    </row>
    <row r="23" spans="1:4" ht="21" customHeight="1" x14ac:dyDescent="0.2">
      <c r="A23" s="14" t="e">
        <f ca="1">D38</f>
        <v>#DIV/0!</v>
      </c>
      <c r="B23" s="14">
        <v>0</v>
      </c>
      <c r="C23" s="9"/>
      <c r="D23" s="9"/>
    </row>
    <row r="24" spans="1:4" ht="21" customHeight="1" x14ac:dyDescent="0.2">
      <c r="A24" s="14" t="e">
        <f ca="1">D38</f>
        <v>#DIV/0!</v>
      </c>
      <c r="B24" s="15" t="e">
        <f ca="1">C38</f>
        <v>#DIV/0!</v>
      </c>
      <c r="C24" s="9"/>
      <c r="D24" s="9"/>
    </row>
    <row r="25" spans="1:4" ht="21" customHeight="1" x14ac:dyDescent="0.2">
      <c r="A25">
        <v>0</v>
      </c>
      <c r="B25" s="14">
        <f>B39</f>
        <v>4</v>
      </c>
      <c r="C25" s="23" t="e">
        <f ca="1">FORECAST(1.5,OFFSET(KnownY,IFERROR(MATCH(MIN(MAX(KnownX)-0.0001,1.5),KnownX,1)-1,0),0,2),OFFSET(KnownX,IFERROR(MATCH(MIN(MAX(KnownX)-0.0001,1.5),KnownX,1)-1,0),0,2))</f>
        <v>#DIV/0!</v>
      </c>
      <c r="D25" s="24" t="e">
        <f ca="1">FORECAST(1.5,OFFSET(KnownV,IFERROR(MATCH(MIN(MAX(KnownX)-0.0001,1.5),KnownX,1)-1,0),0,2),OFFSET(KnownX,IFERROR(MATCH(MIN(MAX(KnownX)-0.0001,1.5),KnownX,1)-1,0),0,2))</f>
        <v>#DIV/0!</v>
      </c>
    </row>
    <row r="26" spans="1:4" ht="21" customHeight="1" x14ac:dyDescent="0.2">
      <c r="A26" s="14" t="e">
        <f ca="1">D39</f>
        <v>#DIV/0!</v>
      </c>
      <c r="B26" s="14">
        <f>B39</f>
        <v>4</v>
      </c>
      <c r="C26" s="23" t="e">
        <f ca="1">FORECAST(2.5,OFFSET(KnownY,IFERROR(MATCH(MIN(MAX(KnownX)-0.0001,2.5),KnownX,1)-1,0),0,2),OFFSET(KnownX,IFERROR(MATCH(MIN(MAX(KnownX)-0.0001,2.5),KnownX,1)-1,0),0,2))</f>
        <v>#DIV/0!</v>
      </c>
      <c r="D26" s="24" t="e">
        <f ca="1">FORECAST(2.5,OFFSET(KnownV,IFERROR(MATCH(MIN(MAX(KnownX)-0.0001,2.5),KnownX,1)-1,0),0,2),OFFSET(KnownX,IFERROR(MATCH(MIN(MAX(KnownX)-0.0001,2.5),KnownX,1)-1,0),0,2))</f>
        <v>#DIV/0!</v>
      </c>
    </row>
    <row r="27" spans="1:4" ht="21" customHeight="1" x14ac:dyDescent="0.2">
      <c r="A27" s="14" t="e">
        <f ca="1">D39</f>
        <v>#DIV/0!</v>
      </c>
      <c r="B27" s="14">
        <v>0</v>
      </c>
      <c r="C27" s="23" t="e">
        <f ca="1">FORECAST(3,OFFSET(KnownY,IFERROR(MATCH(MIN(MAX(KnownX)-0.0001,3),KnownX,1)-1,0),0,2),OFFSET(KnownX,IFERROR(MATCH(MIN(MAX(KnownX)-0.0001,3),KnownX,1)-1,0),0,2))</f>
        <v>#DIV/0!</v>
      </c>
      <c r="D27" s="24" t="e">
        <f ca="1">FORECAST(3,OFFSET(KnownV,IFERROR(MATCH(MIN(MAX(KnownX)-0.0001,3),KnownX,1)-1,0),0,2),OFFSET(KnownX,IFERROR(MATCH(MIN(MAX(KnownX)-0.0001,3),KnownX,1)-1,0),0,2))</f>
        <v>#DIV/0!</v>
      </c>
    </row>
    <row r="28" spans="1:4" ht="21" customHeight="1" x14ac:dyDescent="0.2">
      <c r="A28" s="14" t="e">
        <f ca="1">D39</f>
        <v>#DIV/0!</v>
      </c>
      <c r="B28" s="14" t="e">
        <f ca="1">C39</f>
        <v>#DIV/0!</v>
      </c>
      <c r="C28" s="23" t="e">
        <f ca="1">FORECAST(6,OFFSET(KnownY,IFERROR(MATCH(MIN(MAX(KnownX)-0.0001,6),KnownX,1)-1,0),0,2),OFFSET(KnownX,IFERROR(MATCH(MIN(MAX(KnownX)-0.0001,6),KnownX,1)-1,0),0,2))</f>
        <v>#DIV/0!</v>
      </c>
      <c r="D28" s="24" t="e">
        <f ca="1">FORECAST(6,OFFSET(KnownV,IFERROR(MATCH(MIN(MAX(KnownX)-0.0001,6),KnownX,1)-1,0),0,2),OFFSET(KnownX,IFERROR(MATCH(MIN(MAX(KnownX)-0.0001,6),KnownX,1)-1,0),0,2))</f>
        <v>#DIV/0!</v>
      </c>
    </row>
    <row r="29" spans="1:4" ht="21" customHeight="1" x14ac:dyDescent="0.2">
      <c r="A29" s="9"/>
      <c r="B29" s="9"/>
      <c r="C29" s="9"/>
      <c r="D29" s="9"/>
    </row>
    <row r="30" spans="1:4" ht="21" customHeight="1" x14ac:dyDescent="0.2">
      <c r="A30" s="10" t="s">
        <v>25</v>
      </c>
      <c r="B30" s="9"/>
      <c r="C30" s="9"/>
      <c r="D30" s="9"/>
    </row>
    <row r="31" spans="1:4" ht="21" customHeight="1" x14ac:dyDescent="0.2">
      <c r="A31" s="12" t="s">
        <v>4</v>
      </c>
      <c r="B31" s="11" t="s">
        <v>5</v>
      </c>
      <c r="C31" s="11" t="s">
        <v>6</v>
      </c>
      <c r="D31" s="11" t="s">
        <v>7</v>
      </c>
    </row>
    <row r="32" spans="1:4" ht="21" customHeight="1" x14ac:dyDescent="0.2">
      <c r="A32" s="12" t="s">
        <v>11</v>
      </c>
      <c r="B32" s="13" t="s">
        <v>26</v>
      </c>
      <c r="C32" s="19" t="str">
        <f ca="1">"&lt; "&amp;IFERROR(TEXT(C25,"0"),"?")</f>
        <v>&lt; ?</v>
      </c>
      <c r="D32" s="20" t="str">
        <f ca="1">"&lt; "&amp;IFERROR(TEXT(D25,"0,0"),"?")</f>
        <v>&lt; ?</v>
      </c>
    </row>
    <row r="33" spans="1:12" ht="21" customHeight="1" x14ac:dyDescent="0.2">
      <c r="A33" s="12" t="s">
        <v>12</v>
      </c>
      <c r="B33" s="13" t="s">
        <v>27</v>
      </c>
      <c r="C33" s="19" t="str">
        <f ca="1">IFERROR(TEXT(C25,"0"),"?")&amp;" - "&amp;IFERROR(TEXT(C26,"0"),"?")</f>
        <v>? - ?</v>
      </c>
      <c r="D33" s="19" t="str">
        <f ca="1">IFERROR(TEXT(D25,"0,0"),"?")&amp;" - "&amp;IFERROR(TEXT(D26,"0,0"),"?")</f>
        <v>? - ?</v>
      </c>
    </row>
    <row r="34" spans="1:12" ht="21" customHeight="1" x14ac:dyDescent="0.2">
      <c r="A34" s="12" t="s">
        <v>13</v>
      </c>
      <c r="B34" s="13" t="s">
        <v>0</v>
      </c>
      <c r="C34" s="19" t="str">
        <f ca="1">IFERROR(TEXT(C26,"0"),"?")&amp;" - "&amp;IFERROR(TEXT(C27,"0"),"?")&amp;"/"&amp;IFERROR(TEXT(C28,"0"),"?")</f>
        <v>? - ?/?</v>
      </c>
      <c r="D34" s="19" t="str">
        <f ca="1">IFERROR(TEXT(D26,"0,0"),"?")&amp;" - "&amp;IFERROR(TEXT(D27,"0,0"),"?")&amp;"/"&amp;IFERROR(TEXT(D28,"0,0"),"?")</f>
        <v>? - ?/?</v>
      </c>
    </row>
    <row r="35" spans="1:12" ht="21" customHeight="1" x14ac:dyDescent="0.2">
      <c r="A35" s="9"/>
      <c r="B35" s="9"/>
      <c r="C35" s="9"/>
      <c r="D35" s="9"/>
    </row>
    <row r="36" spans="1:12" ht="21" customHeight="1" x14ac:dyDescent="0.2">
      <c r="A36" s="10" t="s">
        <v>1</v>
      </c>
      <c r="B36" s="9"/>
      <c r="C36" s="9"/>
      <c r="D36" s="9"/>
    </row>
    <row r="37" spans="1:12" ht="21" customHeight="1" x14ac:dyDescent="0.2">
      <c r="A37" s="5"/>
      <c r="B37" s="11" t="s">
        <v>5</v>
      </c>
      <c r="C37" s="11" t="s">
        <v>6</v>
      </c>
      <c r="D37" s="11" t="s">
        <v>7</v>
      </c>
    </row>
    <row r="38" spans="1:12" ht="21" customHeight="1" x14ac:dyDescent="0.2">
      <c r="A38" s="12" t="s">
        <v>2</v>
      </c>
      <c r="B38" s="5">
        <v>2</v>
      </c>
      <c r="C38" s="21" t="e">
        <f ca="1">FORECAST(2,OFFSET(KnownY,IFERROR(MATCH(MIN(MAX(KnownX)-0.0001,2),KnownX,1)-1,0),0,2),OFFSET(KnownX,IFERROR(MATCH(MIN(MAX(KnownX)-0.0001,2),KnownX,1)-1,0),0,2))</f>
        <v>#DIV/0!</v>
      </c>
      <c r="D38" s="22" t="e">
        <f ca="1">FORECAST(2,OFFSET(KnownV,IFERROR(MATCH(MIN(MAX(KnownX)-0.0001,2),KnownX,1)-1,0),0,2),OFFSET(KnownX,IFERROR(MATCH(MIN(MAX(KnownX)-0.0001,2),KnownX,1)-1,0),0,2))</f>
        <v>#DIV/0!</v>
      </c>
    </row>
    <row r="39" spans="1:12" ht="21" customHeight="1" x14ac:dyDescent="0.2">
      <c r="A39" s="12" t="s">
        <v>3</v>
      </c>
      <c r="B39" s="5">
        <v>4</v>
      </c>
      <c r="C39" s="21" t="e">
        <f ca="1">FORECAST(4,OFFSET(KnownY,IFERROR(MATCH(MIN(MAX(KnownX)-0.0001,4),KnownX,1)-1,0),0,2),OFFSET(KnownX,IFERROR(MATCH(MIN(MAX(KnownX)-0.0001,4),KnownX,1)-1,0),0,2))</f>
        <v>#DIV/0!</v>
      </c>
      <c r="D39" s="22" t="e">
        <f ca="1">FORECAST(4,OFFSET(KnownV,IFERROR(MATCH(MIN(MAX(KnownX)-0.0001,4),KnownX,1)-1,0),0,2),OFFSET(KnownX,IFERROR(MATCH(MIN(MAX(KnownX)-0.0001,4),KnownX,1)-1,0),0,2))</f>
        <v>#DIV/0!</v>
      </c>
    </row>
    <row r="40" spans="1:12" ht="24" customHeight="1" x14ac:dyDescent="0.2"/>
    <row r="41" spans="1:12" ht="56" customHeight="1" x14ac:dyDescent="0.25">
      <c r="A41" s="29" t="s">
        <v>28</v>
      </c>
      <c r="B41" s="30"/>
      <c r="C41" s="30"/>
      <c r="D41" s="30"/>
      <c r="E41" s="18"/>
      <c r="F41" s="18"/>
      <c r="G41" s="18"/>
      <c r="H41" s="18"/>
      <c r="I41" s="18"/>
      <c r="J41" s="18"/>
      <c r="K41" s="18"/>
      <c r="L41" s="18"/>
    </row>
    <row r="42" spans="1:12" ht="24" customHeight="1" x14ac:dyDescent="0.2"/>
  </sheetData>
  <sheetProtection sheet="1" objects="1" scenarios="1"/>
  <mergeCells count="1">
    <mergeCell ref="A41:D41"/>
  </mergeCells>
  <conditionalFormatting sqref="C38">
    <cfRule type="containsErrors" dxfId="3" priority="5">
      <formula>ISERROR(C38)</formula>
    </cfRule>
  </conditionalFormatting>
  <conditionalFormatting sqref="C39">
    <cfRule type="containsErrors" dxfId="2" priority="3">
      <formula>ISERROR(C39)</formula>
    </cfRule>
  </conditionalFormatting>
  <conditionalFormatting sqref="D38">
    <cfRule type="containsErrors" dxfId="1" priority="2">
      <formula>ISERROR(D38)</formula>
    </cfRule>
  </conditionalFormatting>
  <conditionalFormatting sqref="D39">
    <cfRule type="containsErrors" dxfId="0" priority="1">
      <formula>ISERROR(D39)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6-7-8-9-10-11-12 kmh</vt:lpstr>
      <vt:lpstr>6.5-8-9.5-11-12.5-14 kmh</vt:lpstr>
      <vt:lpstr>'6.5-8-9.5-11-12.5-14 kmh'!KnownV</vt:lpstr>
      <vt:lpstr>KnownV</vt:lpstr>
      <vt:lpstr>'6.5-8-9.5-11-12.5-14 kmh'!KnownX</vt:lpstr>
      <vt:lpstr>KnownX</vt:lpstr>
      <vt:lpstr>'6.5-8-9.5-11-12.5-14 kmh'!KnownY</vt:lpstr>
      <vt:lpstr>KnownY</vt:lpstr>
      <vt:lpstr>'6.5-8-9.5-11-12.5-14 kmh'!NewX</vt:lpstr>
      <vt:lpstr>NewX</vt:lpstr>
      <vt:lpstr>'6-7-8-9-10-11-12 kmh'!Print_Area</vt:lpstr>
      <vt:lpstr>'6.5-8-9.5-11-12.5-14 kmh'!Print_Area</vt:lpstr>
      <vt:lpstr>'6.5-8-9.5-11-12.5-14 kmh'!X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Microsoft Office User</cp:lastModifiedBy>
  <cp:lastPrinted>2017-08-01T15:48:11Z</cp:lastPrinted>
  <dcterms:created xsi:type="dcterms:W3CDTF">2014-08-10T19:07:15Z</dcterms:created>
  <dcterms:modified xsi:type="dcterms:W3CDTF">2018-03-26T14:20:21Z</dcterms:modified>
</cp:coreProperties>
</file>