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23\IE_231\"/>
    </mc:Choice>
  </mc:AlternateContent>
  <xr:revisionPtr revIDLastSave="0" documentId="13_ncr:1_{5DEE5650-CDD9-44BC-BAEC-A626599F2BB1}" xr6:coauthVersionLast="47" xr6:coauthVersionMax="47" xr10:uidLastSave="{00000000-0000-0000-0000-000000000000}"/>
  <bookViews>
    <workbookView xWindow="690" yWindow="1095" windowWidth="22785" windowHeight="14460" xr2:uid="{1AFF3037-0F6D-419C-AC5B-30533D96407A}"/>
  </bookViews>
  <sheets>
    <sheet name="Indicaciones" sheetId="4" r:id="rId1"/>
    <sheet name="Trab_Ind" sheetId="2" r:id="rId2"/>
    <sheet name="Trab_Equip" sheetId="3" r:id="rId3"/>
    <sheet name="Defi" sheetId="1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7" i="3" l="1"/>
  <c r="P36" i="3"/>
  <c r="P35" i="3"/>
  <c r="P34" i="3"/>
  <c r="P33" i="3"/>
  <c r="P32" i="3"/>
  <c r="P31" i="3"/>
  <c r="P30" i="3"/>
  <c r="P29" i="3"/>
  <c r="K25" i="3"/>
  <c r="K21" i="3"/>
  <c r="Q8" i="3"/>
  <c r="P8" i="3"/>
  <c r="O8" i="3"/>
  <c r="N8" i="3"/>
  <c r="M8" i="3"/>
  <c r="Q37" i="3" s="1"/>
  <c r="J8" i="3"/>
  <c r="K27" i="3" s="1"/>
  <c r="I8" i="3"/>
  <c r="K22" i="3" s="1"/>
  <c r="AA35" i="2"/>
  <c r="Z35" i="2"/>
  <c r="AA34" i="2"/>
  <c r="Z34" i="2"/>
  <c r="AA33" i="2"/>
  <c r="Z33" i="2"/>
  <c r="AA32" i="2"/>
  <c r="Z32" i="2"/>
  <c r="AA31" i="2"/>
  <c r="Z31" i="2"/>
  <c r="AA30" i="2"/>
  <c r="Z30" i="2"/>
  <c r="AA29" i="2"/>
  <c r="Z29" i="2"/>
  <c r="AA28" i="2"/>
  <c r="Z28" i="2"/>
  <c r="AA27" i="2"/>
  <c r="Z27" i="2"/>
  <c r="AA26" i="2"/>
  <c r="Z26" i="2"/>
  <c r="AA25" i="2"/>
  <c r="Z25" i="2"/>
  <c r="AA24" i="2"/>
  <c r="Z24" i="2"/>
  <c r="AA23" i="2"/>
  <c r="Z23" i="2"/>
  <c r="AA22" i="2"/>
  <c r="Z22" i="2"/>
  <c r="AA21" i="2"/>
  <c r="Z21" i="2"/>
  <c r="AA20" i="2"/>
  <c r="Z20" i="2"/>
  <c r="AA19" i="2"/>
  <c r="Z19" i="2"/>
  <c r="AA18" i="2"/>
  <c r="Z18" i="2"/>
  <c r="AA17" i="2"/>
  <c r="Z17" i="2"/>
  <c r="AA16" i="2"/>
  <c r="Z16" i="2"/>
  <c r="AA15" i="2"/>
  <c r="Z15" i="2"/>
  <c r="AA14" i="2"/>
  <c r="Z14" i="2"/>
  <c r="AA13" i="2"/>
  <c r="Z13" i="2"/>
  <c r="AA12" i="2"/>
  <c r="Z12" i="2"/>
  <c r="AA11" i="2"/>
  <c r="Z11" i="2"/>
  <c r="AA8" i="2"/>
  <c r="Z8" i="2"/>
  <c r="AB29" i="2" s="1"/>
  <c r="W8" i="2"/>
  <c r="V8" i="2"/>
  <c r="U8" i="2"/>
  <c r="T8" i="2"/>
  <c r="S8" i="2"/>
  <c r="R8" i="2"/>
  <c r="Q8" i="2"/>
  <c r="P8" i="2"/>
  <c r="M8" i="2"/>
  <c r="L8" i="2"/>
  <c r="K8" i="2"/>
  <c r="J8" i="2"/>
  <c r="I8" i="2"/>
  <c r="H8" i="2"/>
  <c r="K23" i="3" l="1"/>
  <c r="K24" i="3"/>
  <c r="Q30" i="3"/>
  <c r="Q34" i="3"/>
  <c r="K26" i="3"/>
  <c r="Q31" i="3"/>
  <c r="Q35" i="3"/>
  <c r="K20" i="3"/>
  <c r="K28" i="3"/>
  <c r="Q32" i="3"/>
  <c r="Q36" i="3"/>
  <c r="K8" i="3"/>
  <c r="Q29" i="3"/>
  <c r="Q33" i="3"/>
  <c r="AB13" i="2"/>
  <c r="X35" i="2"/>
  <c r="AB33" i="2"/>
  <c r="X15" i="2"/>
  <c r="AB21" i="2"/>
  <c r="N18" i="2"/>
  <c r="X34" i="2"/>
  <c r="AB35" i="2"/>
  <c r="AB17" i="2"/>
  <c r="N33" i="2"/>
  <c r="X13" i="2"/>
  <c r="AB25" i="2"/>
  <c r="N16" i="2"/>
  <c r="N20" i="2"/>
  <c r="X25" i="2"/>
  <c r="X33" i="2"/>
  <c r="X19" i="2"/>
  <c r="X17" i="2"/>
  <c r="N24" i="2"/>
  <c r="N28" i="2"/>
  <c r="N32" i="2"/>
  <c r="AB14" i="2"/>
  <c r="AB22" i="2"/>
  <c r="AB30" i="2"/>
  <c r="AB34" i="2"/>
  <c r="N14" i="2"/>
  <c r="N12" i="2"/>
  <c r="X21" i="2"/>
  <c r="X29" i="2"/>
  <c r="AB8" i="2"/>
  <c r="AB18" i="2"/>
  <c r="AB26" i="2"/>
  <c r="N11" i="2"/>
  <c r="X12" i="2"/>
  <c r="N15" i="2"/>
  <c r="X16" i="2"/>
  <c r="N19" i="2"/>
  <c r="X20" i="2"/>
  <c r="N23" i="2"/>
  <c r="X24" i="2"/>
  <c r="N27" i="2"/>
  <c r="X28" i="2"/>
  <c r="N31" i="2"/>
  <c r="X32" i="2"/>
  <c r="N35" i="2"/>
  <c r="X11" i="2"/>
  <c r="N22" i="2"/>
  <c r="X27" i="2"/>
  <c r="N34" i="2"/>
  <c r="AB12" i="2"/>
  <c r="AB20" i="2"/>
  <c r="AB28" i="2"/>
  <c r="AB32" i="2"/>
  <c r="X23" i="2"/>
  <c r="N26" i="2"/>
  <c r="N30" i="2"/>
  <c r="X31" i="2"/>
  <c r="N8" i="2"/>
  <c r="AB16" i="2"/>
  <c r="AB24" i="2"/>
  <c r="X8" i="2"/>
  <c r="N13" i="2"/>
  <c r="X14" i="2"/>
  <c r="N17" i="2"/>
  <c r="X18" i="2"/>
  <c r="N21" i="2"/>
  <c r="X22" i="2"/>
  <c r="N25" i="2"/>
  <c r="X26" i="2"/>
  <c r="N29" i="2"/>
  <c r="X30" i="2"/>
  <c r="AB11" i="2"/>
  <c r="AB15" i="2"/>
  <c r="AB19" i="2"/>
  <c r="AB23" i="2"/>
  <c r="AB27" i="2"/>
  <c r="AB31" i="2"/>
</calcChain>
</file>

<file path=xl/sharedStrings.xml><?xml version="1.0" encoding="utf-8"?>
<sst xmlns="http://schemas.openxmlformats.org/spreadsheetml/2006/main" count="291" uniqueCount="169">
  <si>
    <t>UNIVERSIDAD NACIONAL DE COLOMBIA</t>
  </si>
  <si>
    <t>FACULTAD DE INGENIERIA</t>
  </si>
  <si>
    <t>DEPARTAMENTO DE INGENIERIA MECANICA</t>
  </si>
  <si>
    <t>INGENIERÍA ESTRATÉGICA  2023286 - 1er Semestre  de 2022</t>
  </si>
  <si>
    <t>Evaluaciones</t>
  </si>
  <si>
    <t xml:space="preserve">Hora 09:00 a 11:00  </t>
  </si>
  <si>
    <r>
      <t>Juan Edilberto Rincón Pardo</t>
    </r>
    <r>
      <rPr>
        <sz val="10"/>
        <rFont val="Arial"/>
        <family val="2"/>
      </rPr>
      <t xml:space="preserve"> </t>
    </r>
  </si>
  <si>
    <t>No.</t>
  </si>
  <si>
    <t>DOCUMENTO</t>
  </si>
  <si>
    <t>APELLIDOS Y NOMBRES</t>
  </si>
  <si>
    <t>Eq.</t>
  </si>
  <si>
    <t>Eq N</t>
  </si>
  <si>
    <t>Celular</t>
  </si>
  <si>
    <t>Carrera</t>
  </si>
  <si>
    <t>Inv</t>
  </si>
  <si>
    <t>MS</t>
  </si>
  <si>
    <t>PV</t>
  </si>
  <si>
    <t>SC</t>
  </si>
  <si>
    <t>DD</t>
  </si>
  <si>
    <t>VC</t>
  </si>
  <si>
    <t>Coev</t>
  </si>
  <si>
    <t>Apor</t>
  </si>
  <si>
    <t>Correo</t>
  </si>
  <si>
    <t>Acosta Barbosa, Nicolas Santiago</t>
  </si>
  <si>
    <t>321 2057387</t>
  </si>
  <si>
    <t>INDUSTRIAL</t>
  </si>
  <si>
    <t>Angarita Arevalo, Javier Andres</t>
  </si>
  <si>
    <t>301 5275370</t>
  </si>
  <si>
    <t>AGRÍCOLA</t>
  </si>
  <si>
    <t xml:space="preserve">Aristizabal Melo, Eduardo </t>
  </si>
  <si>
    <t>300 2826868</t>
  </si>
  <si>
    <t>CIVIL</t>
  </si>
  <si>
    <t>Asprilla Callejas, Fabian Orlando</t>
  </si>
  <si>
    <t>311 4745155</t>
  </si>
  <si>
    <t>Balaguera Sanabria, Yeison Ferney</t>
  </si>
  <si>
    <t>315 6426258</t>
  </si>
  <si>
    <t>Castro Pardo, Julian Andres</t>
  </si>
  <si>
    <t>322 2294208</t>
  </si>
  <si>
    <t xml:space="preserve"> ELECTRÓNICA</t>
  </si>
  <si>
    <t>Cely Ospina, Daniel Alejandro</t>
  </si>
  <si>
    <t>322 2536393</t>
  </si>
  <si>
    <t>Gallego Mendez, Jhair Steven</t>
  </si>
  <si>
    <t>300 6230281</t>
  </si>
  <si>
    <t>MECATRÓNICA</t>
  </si>
  <si>
    <t>Gomez Rojas, Julian David</t>
  </si>
  <si>
    <t>350 5268797</t>
  </si>
  <si>
    <t>Holguin Restrepo, Andres</t>
  </si>
  <si>
    <t>316 6999804</t>
  </si>
  <si>
    <t>Jimenez Pita, Diego Alejandro</t>
  </si>
  <si>
    <t>Mendivelso Hincapie, Cristian Javier</t>
  </si>
  <si>
    <t>316 8731126</t>
  </si>
  <si>
    <t>QUÍMICA</t>
  </si>
  <si>
    <t>Muñoz Antolinez, Valentina</t>
  </si>
  <si>
    <t>301 5804438</t>
  </si>
  <si>
    <t>Niño Serrato, Freddy Esteban</t>
  </si>
  <si>
    <t>305 8146098</t>
  </si>
  <si>
    <t>ELECTRÓNICA</t>
  </si>
  <si>
    <t>Ortiz Ramirez, Juan Pablo</t>
  </si>
  <si>
    <t>312 3663881</t>
  </si>
  <si>
    <t>Ospina Parada, Juan José</t>
  </si>
  <si>
    <t>319 3099723</t>
  </si>
  <si>
    <t>Parra Vela, Johan Stiveen</t>
  </si>
  <si>
    <t>319 4071705</t>
  </si>
  <si>
    <t>Pinzon Salamanca, Zharick Nichol</t>
  </si>
  <si>
    <t>322 7536445</t>
  </si>
  <si>
    <t>Ripe Jaime, Cristian Eduardo</t>
  </si>
  <si>
    <t>301 7071890</t>
  </si>
  <si>
    <t>Rojas Chirivi, Laura Camila</t>
  </si>
  <si>
    <t>322 4015449</t>
  </si>
  <si>
    <t>Salamanca Torres, Adriana Carolina</t>
  </si>
  <si>
    <t>312 4478688</t>
  </si>
  <si>
    <t>Sanabria Sanabria, Raquel Estefanny</t>
  </si>
  <si>
    <t>Sanchez Ortiz, Juan Pablo</t>
  </si>
  <si>
    <t>314 3018369</t>
  </si>
  <si>
    <t>Velez Orjuela, Juan Pablo</t>
  </si>
  <si>
    <t>318 6732248</t>
  </si>
  <si>
    <t>Viafara Morales, Miguel Angel</t>
  </si>
  <si>
    <t>318 4397664</t>
  </si>
  <si>
    <t>MECÁNICA</t>
  </si>
  <si>
    <t>labravoor@unal.edu.co</t>
  </si>
  <si>
    <t>hcamargob@unal.edu.co</t>
  </si>
  <si>
    <t>sovalenciap@unal.edu.co</t>
  </si>
  <si>
    <t>nacostab@unal.edu.co</t>
  </si>
  <si>
    <t>jaangaritaar@unal.edu.co</t>
  </si>
  <si>
    <t>edaristizabalm@unal.edu.co</t>
  </si>
  <si>
    <t>fasprilla@unal.edu.co</t>
  </si>
  <si>
    <t>ybalaguera@unal.edu.co</t>
  </si>
  <si>
    <t>juacastropa@unal.edu.co</t>
  </si>
  <si>
    <t>dcelyo@unal.edu.co</t>
  </si>
  <si>
    <t>jhgallego@unal.edu.co</t>
  </si>
  <si>
    <t>julgomez@unal.edu.co</t>
  </si>
  <si>
    <t>aholguinr@unal.edu.co</t>
  </si>
  <si>
    <t>dijimenez@unal.edu.co</t>
  </si>
  <si>
    <t>cmendivelso@unal.edu.co</t>
  </si>
  <si>
    <t>vmunozan@unal.edu.co</t>
  </si>
  <si>
    <t>fninos@unal.edu.co</t>
  </si>
  <si>
    <t>jportizra@unal.edu.co</t>
  </si>
  <si>
    <t>juospinap@unal.edu.co</t>
  </si>
  <si>
    <t>joparrav@unal.edu.co</t>
  </si>
  <si>
    <t>zpinzon@unal.edu.co</t>
  </si>
  <si>
    <t>ceripej@unal.edu.co</t>
  </si>
  <si>
    <t>lrojasch@unal.edu.co</t>
  </si>
  <si>
    <t>adsalamancat@unal.edu.co</t>
  </si>
  <si>
    <t>resanabrias@unal.edu.co</t>
  </si>
  <si>
    <t>jsanchezort@unal.edu.co</t>
  </si>
  <si>
    <t>jvelezor@unal.edu.co</t>
  </si>
  <si>
    <t>mviafara@unal.edu.co</t>
  </si>
  <si>
    <t>SIA</t>
  </si>
  <si>
    <t>INGENIERÍA ESTRATÉGICA  2023286 - 1er Semestre  de 2023</t>
  </si>
  <si>
    <t>Investigaciones</t>
  </si>
  <si>
    <t>V C</t>
  </si>
  <si>
    <t>Los 7 hábitos</t>
  </si>
  <si>
    <t>Conceptos 1</t>
  </si>
  <si>
    <t>Conceptos 2</t>
  </si>
  <si>
    <t>Creatividad</t>
  </si>
  <si>
    <t>Paradigmas</t>
  </si>
  <si>
    <t>V F. Prospectiva</t>
  </si>
  <si>
    <t>Total Inves.</t>
  </si>
  <si>
    <t>Proposito
Vision de futuro</t>
  </si>
  <si>
    <t>Requerimientos</t>
  </si>
  <si>
    <t>Punto de partida</t>
  </si>
  <si>
    <t>Brechas 
y Obstaculos</t>
  </si>
  <si>
    <t>Superacion
de brechas</t>
  </si>
  <si>
    <t>Cronograma y
presdupuesto</t>
  </si>
  <si>
    <t>Documento Final</t>
  </si>
  <si>
    <t>Sustentacion
Coevaluacion</t>
  </si>
  <si>
    <t>Total Plan de Vida</t>
  </si>
  <si>
    <t>Valoración de
Conceptos 1</t>
  </si>
  <si>
    <t>Valoración de
Conceptos 2</t>
  </si>
  <si>
    <t>Total Valoraciones</t>
  </si>
  <si>
    <t>Trabajo en equipos</t>
  </si>
  <si>
    <t>IC</t>
  </si>
  <si>
    <t>Mision de sabios</t>
  </si>
  <si>
    <t>Documento</t>
  </si>
  <si>
    <t>Socialización</t>
  </si>
  <si>
    <t>Total S C</t>
  </si>
  <si>
    <t>Ident DD</t>
  </si>
  <si>
    <t>Analisis DD</t>
  </si>
  <si>
    <t>Doccumento</t>
  </si>
  <si>
    <t>Sustentación
Coevaluacion</t>
  </si>
  <si>
    <r>
      <t xml:space="preserve">En la hoja </t>
    </r>
    <r>
      <rPr>
        <b/>
        <sz val="14"/>
        <color theme="1"/>
        <rFont val="Calibri"/>
        <family val="2"/>
        <scheme val="minor"/>
      </rPr>
      <t>Defi</t>
    </r>
    <r>
      <rPr>
        <sz val="11"/>
        <color theme="1"/>
        <rFont val="Calibri"/>
        <family val="2"/>
        <scheme val="minor"/>
      </rPr>
      <t xml:space="preserve"> Se encuentran las calificaciones definitivas</t>
    </r>
  </si>
  <si>
    <r>
      <t xml:space="preserve">En la hoja </t>
    </r>
    <r>
      <rPr>
        <b/>
        <sz val="14"/>
        <color theme="1"/>
        <rFont val="Calibri"/>
        <family val="2"/>
        <scheme val="minor"/>
      </rPr>
      <t>trab_ind</t>
    </r>
    <r>
      <rPr>
        <sz val="11"/>
        <color theme="1"/>
        <rFont val="Calibri"/>
        <family val="2"/>
        <scheme val="minor"/>
      </rPr>
      <t xml:space="preserve"> se encuentran las calificaciones de los trabajos individuales como son:</t>
    </r>
  </si>
  <si>
    <t>Investigaviones 6</t>
  </si>
  <si>
    <t xml:space="preserve">Plan de vida, para las primeras cinco entregas se verifico la fecha de entrega y que el contenido correspondiera  a lo solicitado </t>
  </si>
  <si>
    <t>Las valoraciones de conceptos</t>
  </si>
  <si>
    <r>
      <t xml:space="preserve">En la hoja </t>
    </r>
    <r>
      <rPr>
        <b/>
        <sz val="14"/>
        <color theme="1"/>
        <rFont val="Calibri"/>
        <family val="2"/>
        <scheme val="minor"/>
      </rPr>
      <t>trab_Equip</t>
    </r>
    <r>
      <rPr>
        <sz val="11"/>
        <color theme="1"/>
        <rFont val="Calibri"/>
        <family val="2"/>
        <scheme val="minor"/>
      </rPr>
      <t xml:space="preserve"> se encuentran las calificaciones de los trabajos realizados por los equipos como son:</t>
    </r>
  </si>
  <si>
    <t>Misión de sabios</t>
  </si>
  <si>
    <t xml:space="preserve">; </t>
  </si>
  <si>
    <t xml:space="preserve">Signos de cambios; se evaluo el documento y la socialización </t>
  </si>
  <si>
    <r>
      <rPr>
        <b/>
        <sz val="14"/>
        <color theme="1"/>
        <rFont val="Calibri"/>
        <family val="2"/>
        <scheme val="minor"/>
      </rPr>
      <t xml:space="preserve">Nota: </t>
    </r>
    <r>
      <rPr>
        <sz val="11"/>
        <color theme="1"/>
        <rFont val="Calibri"/>
        <family val="2"/>
        <scheme val="minor"/>
      </rPr>
      <t xml:space="preserve">en la parte superior figura la fecha en que se debio entregar y el peso porcentual </t>
    </r>
  </si>
  <si>
    <t>Diseños dominantes DD, identificación, análisis, reto, documentofinal y coevaluación de la socialiazión</t>
  </si>
  <si>
    <r>
      <t xml:space="preserve">En la hoja </t>
    </r>
    <r>
      <rPr>
        <b/>
        <sz val="14"/>
        <color theme="1"/>
        <rFont val="Calibri"/>
        <family val="2"/>
        <scheme val="minor"/>
      </rPr>
      <t>Defi</t>
    </r>
    <r>
      <rPr>
        <sz val="11"/>
        <color theme="1"/>
        <rFont val="Calibri"/>
        <family val="2"/>
        <scheme val="minor"/>
      </rPr>
      <t xml:space="preserve"> se encuentra la consolidacion de la s calificaciones sobre el 100% indicado por el curso mas un porcentaje adicional</t>
    </r>
  </si>
  <si>
    <t>Inv = Investigaciones</t>
  </si>
  <si>
    <t>MS = Misión de sabios</t>
  </si>
  <si>
    <t>PV = plan de vida</t>
  </si>
  <si>
    <t>SC = Signos de cambio</t>
  </si>
  <si>
    <t>DD = Diseños dominantes</t>
  </si>
  <si>
    <t>VC = Valoracion de conceptos</t>
  </si>
  <si>
    <t xml:space="preserve">coev = coevaluaciones al plan de vida realizadas, se tomo sobre 18 exposiones </t>
  </si>
  <si>
    <r>
      <t xml:space="preserve">Como calificación se dio in </t>
    </r>
    <r>
      <rPr>
        <b/>
        <sz val="14"/>
        <color theme="1"/>
        <rFont val="Calibri"/>
        <family val="2"/>
        <scheme val="minor"/>
      </rPr>
      <t>20%</t>
    </r>
    <r>
      <rPr>
        <sz val="11"/>
        <color theme="1"/>
        <rFont val="Calibri"/>
        <family val="2"/>
        <scheme val="minor"/>
      </rPr>
      <t xml:space="preserve"> adicional distribuido en </t>
    </r>
    <r>
      <rPr>
        <b/>
        <sz val="14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 xml:space="preserve"> a la coevaluacion de los Planes de vida y </t>
    </r>
    <r>
      <rPr>
        <b/>
        <sz val="14"/>
        <color theme="1"/>
        <rFont val="Calibri"/>
        <family val="2"/>
        <scheme val="minor"/>
      </rPr>
      <t>10%</t>
    </r>
    <r>
      <rPr>
        <sz val="11"/>
        <color theme="1"/>
        <rFont val="Calibri"/>
        <family val="2"/>
        <scheme val="minor"/>
      </rPr>
      <t xml:space="preserve"> a los aportes y participación reportado por cada unoe tiene:</t>
    </r>
  </si>
  <si>
    <t>Apor = aportes, asistencia y participación reportada por cada estudiante</t>
  </si>
  <si>
    <t>Elaborado por:</t>
  </si>
  <si>
    <t>Nadira Georgedt Aziz Corredor</t>
  </si>
  <si>
    <t xml:space="preserve">Juan Edilberto Rincón Pardo </t>
  </si>
  <si>
    <t>Fechas</t>
  </si>
  <si>
    <t>2023-0624, Realizado</t>
  </si>
  <si>
    <t>2023-06-27, Actualizado</t>
  </si>
  <si>
    <t>7 habitos</t>
  </si>
  <si>
    <t>Dotal 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</si>
</sst>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00B050"/>
      <name val="Calibri"/>
      <family val="2"/>
      <scheme val="minor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sz val="11"/>
      <color rgb="FF222222"/>
      <name val="Roboto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8">
    <xf numFmtId="0" fontId="0" fillId="0" borderId="0" xfId="0"/>
    <xf numFmtId="0" fontId="3" fillId="0" borderId="0" xfId="0" applyFont="1" applyAlignment="1">
      <alignment horizontal="centerContinuous" wrapText="1"/>
    </xf>
    <xf numFmtId="0" fontId="0" fillId="0" borderId="0" xfId="0" applyAlignment="1">
      <alignment horizontal="centerContinuous" wrapText="1"/>
    </xf>
    <xf numFmtId="0" fontId="4" fillId="0" borderId="0" xfId="0" applyFont="1" applyAlignment="1">
      <alignment horizontal="centerContinuous" wrapText="1"/>
    </xf>
    <xf numFmtId="0" fontId="0" fillId="0" borderId="0" xfId="0" applyAlignment="1">
      <alignment horizontal="centerContinuous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quotePrefix="1" applyFont="1" applyAlignment="1">
      <alignment vertical="center"/>
    </xf>
    <xf numFmtId="0" fontId="7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6" fontId="6" fillId="0" borderId="3" xfId="0" applyNumberFormat="1" applyFont="1" applyBorder="1" applyAlignment="1">
      <alignment horizontal="center" vertical="center" textRotation="90"/>
    </xf>
    <xf numFmtId="16" fontId="6" fillId="0" borderId="4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4" fontId="6" fillId="0" borderId="6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4" fontId="11" fillId="0" borderId="6" xfId="0" applyNumberFormat="1" applyFont="1" applyBorder="1" applyAlignment="1">
      <alignment horizontal="center" vertical="center"/>
    </xf>
    <xf numFmtId="0" fontId="1" fillId="0" borderId="0" xfId="0" applyFont="1"/>
    <xf numFmtId="0" fontId="9" fillId="0" borderId="7" xfId="0" applyFont="1" applyBorder="1" applyAlignment="1">
      <alignment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4" fontId="6" fillId="0" borderId="9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164" fontId="9" fillId="3" borderId="9" xfId="0" applyNumberFormat="1" applyFont="1" applyFill="1" applyBorder="1" applyAlignment="1">
      <alignment horizontal="center" vertical="center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4" fontId="6" fillId="0" borderId="13" xfId="0" applyNumberFormat="1" applyFont="1" applyBorder="1" applyAlignment="1">
      <alignment horizontal="center" vertical="center"/>
    </xf>
    <xf numFmtId="164" fontId="6" fillId="0" borderId="13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vertical="center"/>
    </xf>
    <xf numFmtId="0" fontId="12" fillId="0" borderId="6" xfId="0" applyFont="1" applyBorder="1" applyAlignment="1">
      <alignment horizontal="center" vertical="center"/>
    </xf>
    <xf numFmtId="164" fontId="9" fillId="3" borderId="6" xfId="0" applyNumberFormat="1" applyFont="1" applyFill="1" applyBorder="1" applyAlignment="1">
      <alignment horizontal="center" vertical="center"/>
    </xf>
    <xf numFmtId="4" fontId="11" fillId="0" borderId="9" xfId="0" applyNumberFormat="1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164" fontId="6" fillId="0" borderId="12" xfId="0" applyNumberFormat="1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9" fillId="0" borderId="16" xfId="0" applyFont="1" applyBorder="1" applyAlignment="1">
      <alignment vertical="center"/>
    </xf>
    <xf numFmtId="0" fontId="9" fillId="0" borderId="17" xfId="0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vertical="center"/>
    </xf>
    <xf numFmtId="164" fontId="9" fillId="3" borderId="13" xfId="0" applyNumberFormat="1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2" fillId="0" borderId="16" xfId="1" applyBorder="1" applyAlignment="1">
      <alignment vertical="center"/>
    </xf>
    <xf numFmtId="0" fontId="13" fillId="0" borderId="2" xfId="0" applyFont="1" applyBorder="1" applyAlignment="1">
      <alignment horizontal="center" vertical="center"/>
    </xf>
    <xf numFmtId="16" fontId="0" fillId="0" borderId="0" xfId="0" applyNumberFormat="1" applyAlignment="1">
      <alignment horizontal="center" textRotation="90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8" xfId="0" applyBorder="1" applyAlignment="1">
      <alignment horizontal="center" textRotation="90"/>
    </xf>
    <xf numFmtId="0" fontId="0" fillId="0" borderId="29" xfId="0" applyBorder="1" applyAlignment="1">
      <alignment horizontal="center" textRotation="90"/>
    </xf>
    <xf numFmtId="0" fontId="0" fillId="0" borderId="30" xfId="0" applyBorder="1" applyAlignment="1">
      <alignment horizontal="center" textRotation="90"/>
    </xf>
    <xf numFmtId="0" fontId="0" fillId="0" borderId="25" xfId="0" applyBorder="1" applyAlignment="1">
      <alignment horizontal="center" textRotation="90" wrapText="1"/>
    </xf>
    <xf numFmtId="0" fontId="0" fillId="0" borderId="26" xfId="0" applyBorder="1" applyAlignment="1">
      <alignment horizontal="center" textRotation="90"/>
    </xf>
    <xf numFmtId="0" fontId="0" fillId="0" borderId="26" xfId="0" applyBorder="1" applyAlignment="1">
      <alignment horizontal="center" textRotation="90" wrapText="1"/>
    </xf>
    <xf numFmtId="0" fontId="0" fillId="0" borderId="24" xfId="0" applyBorder="1" applyAlignment="1">
      <alignment horizontal="center" textRotation="90" wrapText="1"/>
    </xf>
    <xf numFmtId="0" fontId="0" fillId="0" borderId="28" xfId="0" applyBorder="1" applyAlignment="1">
      <alignment horizontal="center" textRotation="90" wrapText="1"/>
    </xf>
    <xf numFmtId="0" fontId="0" fillId="0" borderId="29" xfId="0" applyBorder="1" applyAlignment="1">
      <alignment horizontal="center" textRotation="90" wrapText="1"/>
    </xf>
    <xf numFmtId="0" fontId="0" fillId="0" borderId="30" xfId="0" applyBorder="1" applyAlignment="1">
      <alignment horizontal="center" textRotation="90" wrapText="1"/>
    </xf>
    <xf numFmtId="0" fontId="9" fillId="0" borderId="31" xfId="0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" fontId="6" fillId="0" borderId="7" xfId="0" applyNumberFormat="1" applyFont="1" applyBorder="1" applyAlignment="1">
      <alignment horizontal="center" vertical="center"/>
    </xf>
    <xf numFmtId="4" fontId="6" fillId="0" borderId="18" xfId="0" applyNumberFormat="1" applyFont="1" applyBorder="1" applyAlignment="1">
      <alignment horizontal="center" vertical="center"/>
    </xf>
    <xf numFmtId="4" fontId="6" fillId="0" borderId="5" xfId="0" applyNumberFormat="1" applyFont="1" applyBorder="1" applyAlignment="1">
      <alignment horizontal="center" vertical="center"/>
    </xf>
    <xf numFmtId="0" fontId="15" fillId="0" borderId="0" xfId="0" applyFont="1"/>
    <xf numFmtId="0" fontId="9" fillId="0" borderId="20" xfId="0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4" fontId="6" fillId="0" borderId="10" xfId="0" applyNumberFormat="1" applyFont="1" applyBorder="1" applyAlignment="1">
      <alignment horizontal="center" vertical="center"/>
    </xf>
    <xf numFmtId="4" fontId="6" fillId="0" borderId="8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4" fontId="6" fillId="0" borderId="14" xfId="0" applyNumberFormat="1" applyFont="1" applyBorder="1" applyAlignment="1">
      <alignment horizontal="center" vertical="center"/>
    </xf>
    <xf numFmtId="4" fontId="6" fillId="0" borderId="11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164" fontId="6" fillId="0" borderId="15" xfId="0" applyNumberFormat="1" applyFont="1" applyBorder="1" applyAlignment="1">
      <alignment horizontal="center" vertical="center"/>
    </xf>
    <xf numFmtId="4" fontId="6" fillId="0" borderId="12" xfId="0" applyNumberFormat="1" applyFont="1" applyBorder="1" applyAlignment="1">
      <alignment horizontal="center" vertical="center"/>
    </xf>
    <xf numFmtId="4" fontId="6" fillId="0" borderId="16" xfId="0" applyNumberFormat="1" applyFont="1" applyBorder="1" applyAlignment="1">
      <alignment horizontal="center" vertical="center"/>
    </xf>
    <xf numFmtId="4" fontId="6" fillId="0" borderId="15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" fontId="0" fillId="0" borderId="0" xfId="0" applyNumberFormat="1" applyAlignment="1">
      <alignment horizontal="center" vertical="center" textRotation="90"/>
    </xf>
    <xf numFmtId="0" fontId="9" fillId="0" borderId="4" xfId="0" applyFont="1" applyBorder="1" applyAlignment="1">
      <alignment horizontal="center" vertical="center"/>
    </xf>
    <xf numFmtId="0" fontId="0" fillId="0" borderId="32" xfId="0" applyBorder="1" applyAlignment="1">
      <alignment horizontal="center" textRotation="90"/>
    </xf>
    <xf numFmtId="0" fontId="0" fillId="0" borderId="25" xfId="0" applyBorder="1" applyAlignment="1">
      <alignment horizontal="center" textRotation="90"/>
    </xf>
    <xf numFmtId="0" fontId="0" fillId="0" borderId="27" xfId="0" applyBorder="1" applyAlignment="1">
      <alignment horizontal="center" textRotation="90"/>
    </xf>
    <xf numFmtId="0" fontId="0" fillId="0" borderId="27" xfId="0" applyBorder="1" applyAlignment="1">
      <alignment horizontal="center" textRotation="90" wrapText="1"/>
    </xf>
    <xf numFmtId="0" fontId="6" fillId="0" borderId="7" xfId="0" applyFont="1" applyBorder="1" applyAlignment="1">
      <alignment horizontal="center" vertical="center"/>
    </xf>
    <xf numFmtId="164" fontId="6" fillId="0" borderId="33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64" fontId="6" fillId="0" borderId="34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64" fontId="6" fillId="0" borderId="35" xfId="0" applyNumberFormat="1" applyFont="1" applyBorder="1" applyAlignment="1">
      <alignment horizontal="center" vertical="center"/>
    </xf>
    <xf numFmtId="164" fontId="6" fillId="0" borderId="36" xfId="0" applyNumberFormat="1" applyFont="1" applyBorder="1" applyAlignment="1">
      <alignment horizontal="center" vertical="center"/>
    </xf>
    <xf numFmtId="164" fontId="6" fillId="0" borderId="37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5" fillId="0" borderId="0" xfId="0" applyFont="1" applyAlignment="1">
      <alignment horizontal="centerContinuous" wrapText="1"/>
    </xf>
    <xf numFmtId="0" fontId="0" fillId="0" borderId="0" xfId="0" applyAlignment="1">
      <alignment horizontal="left" indent="2"/>
    </xf>
    <xf numFmtId="0" fontId="0" fillId="0" borderId="0" xfId="0" applyAlignment="1">
      <alignment horizontal="justify"/>
    </xf>
    <xf numFmtId="0" fontId="4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4" fillId="0" borderId="0" xfId="0" applyFont="1" applyAlignment="1">
      <alignment horizontal="left" wrapText="1" indent="2"/>
    </xf>
    <xf numFmtId="0" fontId="5" fillId="0" borderId="0" xfId="0" applyFont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6" fillId="0" borderId="0" xfId="0" applyFont="1" applyAlignment="1">
      <alignment horizontal="left" wrapText="1" indent="2"/>
    </xf>
    <xf numFmtId="164" fontId="6" fillId="4" borderId="33" xfId="0" applyNumberFormat="1" applyFont="1" applyFill="1" applyBorder="1" applyAlignment="1">
      <alignment horizontal="center" vertical="center"/>
    </xf>
    <xf numFmtId="164" fontId="6" fillId="4" borderId="34" xfId="0" applyNumberFormat="1" applyFont="1" applyFill="1" applyBorder="1" applyAlignment="1">
      <alignment horizontal="center" vertical="center"/>
    </xf>
    <xf numFmtId="164" fontId="6" fillId="5" borderId="17" xfId="0" applyNumberFormat="1" applyFont="1" applyFill="1" applyBorder="1" applyAlignment="1">
      <alignment horizontal="center" vertical="center"/>
    </xf>
    <xf numFmtId="164" fontId="6" fillId="5" borderId="8" xfId="0" applyNumberFormat="1" applyFont="1" applyFill="1" applyBorder="1" applyAlignment="1">
      <alignment horizontal="center" vertical="center"/>
    </xf>
    <xf numFmtId="164" fontId="6" fillId="5" borderId="11" xfId="0" applyNumberFormat="1" applyFont="1" applyFill="1" applyBorder="1" applyAlignment="1">
      <alignment horizontal="center" vertical="center"/>
    </xf>
    <xf numFmtId="164" fontId="6" fillId="5" borderId="5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6" borderId="5" xfId="0" applyNumberFormat="1" applyFont="1" applyFill="1" applyBorder="1" applyAlignment="1">
      <alignment horizontal="center" vertical="center"/>
    </xf>
    <xf numFmtId="164" fontId="6" fillId="6" borderId="11" xfId="0" applyNumberFormat="1" applyFont="1" applyFill="1" applyBorder="1" applyAlignment="1">
      <alignment horizontal="center" vertical="center"/>
    </xf>
    <xf numFmtId="164" fontId="6" fillId="6" borderId="13" xfId="0" applyNumberFormat="1" applyFont="1" applyFill="1" applyBorder="1" applyAlignment="1">
      <alignment horizontal="center" vertical="center"/>
    </xf>
    <xf numFmtId="164" fontId="6" fillId="6" borderId="6" xfId="0" applyNumberFormat="1" applyFont="1" applyFill="1" applyBorder="1" applyAlignment="1">
      <alignment horizontal="center" vertical="center"/>
    </xf>
    <xf numFmtId="164" fontId="6" fillId="6" borderId="8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10</xdr:row>
      <xdr:rowOff>0</xdr:rowOff>
    </xdr:from>
    <xdr:to>
      <xdr:col>29</xdr:col>
      <xdr:colOff>0</xdr:colOff>
      <xdr:row>10</xdr:row>
      <xdr:rowOff>0</xdr:rowOff>
    </xdr:to>
    <xdr:pic>
      <xdr:nvPicPr>
        <xdr:cNvPr id="2" name="Imagen 1" descr="https://mail.google.com/mail/u/1/images/cleardot.gif">
          <a:extLst>
            <a:ext uri="{FF2B5EF4-FFF2-40B4-BE49-F238E27FC236}">
              <a16:creationId xmlns:a16="http://schemas.microsoft.com/office/drawing/2014/main" id="{DEC88F0E-3804-477E-A024-11974BEBF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45100" y="35718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10</xdr:row>
      <xdr:rowOff>0</xdr:rowOff>
    </xdr:from>
    <xdr:to>
      <xdr:col>29</xdr:col>
      <xdr:colOff>0</xdr:colOff>
      <xdr:row>10</xdr:row>
      <xdr:rowOff>0</xdr:rowOff>
    </xdr:to>
    <xdr:pic>
      <xdr:nvPicPr>
        <xdr:cNvPr id="3" name="Imagen 2" descr="https://mail.google.com/mail/u/1/images/cleardot.gif">
          <a:extLst>
            <a:ext uri="{FF2B5EF4-FFF2-40B4-BE49-F238E27FC236}">
              <a16:creationId xmlns:a16="http://schemas.microsoft.com/office/drawing/2014/main" id="{AAE790C9-B71F-4E9D-9BCA-E6A6BCE2E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45100" y="35718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10</xdr:row>
      <xdr:rowOff>0</xdr:rowOff>
    </xdr:from>
    <xdr:to>
      <xdr:col>29</xdr:col>
      <xdr:colOff>0</xdr:colOff>
      <xdr:row>10</xdr:row>
      <xdr:rowOff>0</xdr:rowOff>
    </xdr:to>
    <xdr:pic>
      <xdr:nvPicPr>
        <xdr:cNvPr id="4" name="Imagen 3" descr="https://mail.google.com/mail/u/1/images/cleardot.gif">
          <a:extLst>
            <a:ext uri="{FF2B5EF4-FFF2-40B4-BE49-F238E27FC236}">
              <a16:creationId xmlns:a16="http://schemas.microsoft.com/office/drawing/2014/main" id="{267F14B3-6362-418B-B50C-18AA42EC3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45100" y="35718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10</xdr:row>
      <xdr:rowOff>0</xdr:rowOff>
    </xdr:from>
    <xdr:to>
      <xdr:col>29</xdr:col>
      <xdr:colOff>0</xdr:colOff>
      <xdr:row>10</xdr:row>
      <xdr:rowOff>0</xdr:rowOff>
    </xdr:to>
    <xdr:pic>
      <xdr:nvPicPr>
        <xdr:cNvPr id="5" name="Imagen 4" descr="https://mail.google.com/mail/u/1/images/cleardot.gif">
          <a:extLst>
            <a:ext uri="{FF2B5EF4-FFF2-40B4-BE49-F238E27FC236}">
              <a16:creationId xmlns:a16="http://schemas.microsoft.com/office/drawing/2014/main" id="{99063FFF-762B-4372-B441-BB6A837BA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45100" y="35718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10</xdr:row>
      <xdr:rowOff>0</xdr:rowOff>
    </xdr:from>
    <xdr:to>
      <xdr:col>29</xdr:col>
      <xdr:colOff>0</xdr:colOff>
      <xdr:row>10</xdr:row>
      <xdr:rowOff>0</xdr:rowOff>
    </xdr:to>
    <xdr:pic>
      <xdr:nvPicPr>
        <xdr:cNvPr id="6" name="Imagen 5" descr="https://mail.google.com/mail/u/1/images/cleardot.gif">
          <a:extLst>
            <a:ext uri="{FF2B5EF4-FFF2-40B4-BE49-F238E27FC236}">
              <a16:creationId xmlns:a16="http://schemas.microsoft.com/office/drawing/2014/main" id="{12D5C317-456E-4A1C-9CB9-F29B451E6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45100" y="35718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0</xdr:colOff>
      <xdr:row>10</xdr:row>
      <xdr:rowOff>0</xdr:rowOff>
    </xdr:from>
    <xdr:to>
      <xdr:col>29</xdr:col>
      <xdr:colOff>0</xdr:colOff>
      <xdr:row>10</xdr:row>
      <xdr:rowOff>0</xdr:rowOff>
    </xdr:to>
    <xdr:pic>
      <xdr:nvPicPr>
        <xdr:cNvPr id="7" name="Imagen 6" descr="https://mail.google.com/mail/u/1/images/cleardot.gif">
          <a:extLst>
            <a:ext uri="{FF2B5EF4-FFF2-40B4-BE49-F238E27FC236}">
              <a16:creationId xmlns:a16="http://schemas.microsoft.com/office/drawing/2014/main" id="{6DF14B1E-665B-452A-85C8-80F0DF983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45100" y="35718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10</xdr:row>
      <xdr:rowOff>0</xdr:rowOff>
    </xdr:from>
    <xdr:to>
      <xdr:col>16</xdr:col>
      <xdr:colOff>0</xdr:colOff>
      <xdr:row>10</xdr:row>
      <xdr:rowOff>0</xdr:rowOff>
    </xdr:to>
    <xdr:pic>
      <xdr:nvPicPr>
        <xdr:cNvPr id="2" name="Imagen 1" descr="https://mail.google.com/mail/u/1/images/cleardot.gif">
          <a:extLst>
            <a:ext uri="{FF2B5EF4-FFF2-40B4-BE49-F238E27FC236}">
              <a16:creationId xmlns:a16="http://schemas.microsoft.com/office/drawing/2014/main" id="{D344936D-2589-4544-AC28-F3A5270D0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36576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0</xdr:colOff>
      <xdr:row>10</xdr:row>
      <xdr:rowOff>0</xdr:rowOff>
    </xdr:to>
    <xdr:pic>
      <xdr:nvPicPr>
        <xdr:cNvPr id="3" name="Imagen 2" descr="https://mail.google.com/mail/u/1/images/cleardot.gif">
          <a:extLst>
            <a:ext uri="{FF2B5EF4-FFF2-40B4-BE49-F238E27FC236}">
              <a16:creationId xmlns:a16="http://schemas.microsoft.com/office/drawing/2014/main" id="{CD5F4D9F-1F76-407B-A9AC-466643BC2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36576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0</xdr:colOff>
      <xdr:row>10</xdr:row>
      <xdr:rowOff>0</xdr:rowOff>
    </xdr:to>
    <xdr:pic>
      <xdr:nvPicPr>
        <xdr:cNvPr id="4" name="Imagen 3" descr="https://mail.google.com/mail/u/1/images/cleardot.gif">
          <a:extLst>
            <a:ext uri="{FF2B5EF4-FFF2-40B4-BE49-F238E27FC236}">
              <a16:creationId xmlns:a16="http://schemas.microsoft.com/office/drawing/2014/main" id="{A173F86C-6A9C-4358-BEBC-122BA5322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36576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0</xdr:colOff>
      <xdr:row>10</xdr:row>
      <xdr:rowOff>0</xdr:rowOff>
    </xdr:to>
    <xdr:pic>
      <xdr:nvPicPr>
        <xdr:cNvPr id="5" name="Imagen 4" descr="https://mail.google.com/mail/u/1/images/cleardot.gif">
          <a:extLst>
            <a:ext uri="{FF2B5EF4-FFF2-40B4-BE49-F238E27FC236}">
              <a16:creationId xmlns:a16="http://schemas.microsoft.com/office/drawing/2014/main" id="{F851F9AC-2DF5-40FB-A9DF-F18C7553C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36576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0</xdr:colOff>
      <xdr:row>10</xdr:row>
      <xdr:rowOff>0</xdr:rowOff>
    </xdr:to>
    <xdr:pic>
      <xdr:nvPicPr>
        <xdr:cNvPr id="6" name="Imagen 5" descr="https://mail.google.com/mail/u/1/images/cleardot.gif">
          <a:extLst>
            <a:ext uri="{FF2B5EF4-FFF2-40B4-BE49-F238E27FC236}">
              <a16:creationId xmlns:a16="http://schemas.microsoft.com/office/drawing/2014/main" id="{FBB66A59-FF2C-49A7-9A91-D8B37AFDF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36576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0</xdr:colOff>
      <xdr:row>10</xdr:row>
      <xdr:rowOff>0</xdr:rowOff>
    </xdr:to>
    <xdr:pic>
      <xdr:nvPicPr>
        <xdr:cNvPr id="7" name="Imagen 6" descr="https://mail.google.com/mail/u/1/images/cleardot.gif">
          <a:extLst>
            <a:ext uri="{FF2B5EF4-FFF2-40B4-BE49-F238E27FC236}">
              <a16:creationId xmlns:a16="http://schemas.microsoft.com/office/drawing/2014/main" id="{B42A6F0B-9699-4240-9089-3168D5384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36576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0</xdr:colOff>
      <xdr:row>10</xdr:row>
      <xdr:rowOff>0</xdr:rowOff>
    </xdr:to>
    <xdr:pic>
      <xdr:nvPicPr>
        <xdr:cNvPr id="8" name="Imagen 7" descr="https://mail.google.com/mail/u/1/images/cleardot.gif">
          <a:extLst>
            <a:ext uri="{FF2B5EF4-FFF2-40B4-BE49-F238E27FC236}">
              <a16:creationId xmlns:a16="http://schemas.microsoft.com/office/drawing/2014/main" id="{65AE6F8B-156E-49D7-B1D0-9AF6F5D10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36576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0</xdr:colOff>
      <xdr:row>10</xdr:row>
      <xdr:rowOff>0</xdr:rowOff>
    </xdr:to>
    <xdr:pic>
      <xdr:nvPicPr>
        <xdr:cNvPr id="9" name="Imagen 8" descr="https://mail.google.com/mail/u/1/images/cleardot.gif">
          <a:extLst>
            <a:ext uri="{FF2B5EF4-FFF2-40B4-BE49-F238E27FC236}">
              <a16:creationId xmlns:a16="http://schemas.microsoft.com/office/drawing/2014/main" id="{9ACF68CB-D211-4CF8-A53A-CDE298A61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36576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0</xdr:colOff>
      <xdr:row>10</xdr:row>
      <xdr:rowOff>0</xdr:rowOff>
    </xdr:to>
    <xdr:pic>
      <xdr:nvPicPr>
        <xdr:cNvPr id="10" name="Imagen 9" descr="https://mail.google.com/mail/u/1/images/cleardot.gif">
          <a:extLst>
            <a:ext uri="{FF2B5EF4-FFF2-40B4-BE49-F238E27FC236}">
              <a16:creationId xmlns:a16="http://schemas.microsoft.com/office/drawing/2014/main" id="{FB74490B-BD84-49DA-819E-A5141F2AA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36576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0</xdr:colOff>
      <xdr:row>10</xdr:row>
      <xdr:rowOff>0</xdr:rowOff>
    </xdr:to>
    <xdr:pic>
      <xdr:nvPicPr>
        <xdr:cNvPr id="11" name="Imagen 10" descr="https://mail.google.com/mail/u/1/images/cleardot.gif">
          <a:extLst>
            <a:ext uri="{FF2B5EF4-FFF2-40B4-BE49-F238E27FC236}">
              <a16:creationId xmlns:a16="http://schemas.microsoft.com/office/drawing/2014/main" id="{AFEBBFA4-C3E7-4284-9F89-778A1CE51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36576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0</xdr:colOff>
      <xdr:row>10</xdr:row>
      <xdr:rowOff>0</xdr:rowOff>
    </xdr:to>
    <xdr:pic>
      <xdr:nvPicPr>
        <xdr:cNvPr id="12" name="Imagen 11" descr="https://mail.google.com/mail/u/1/images/cleardot.gif">
          <a:extLst>
            <a:ext uri="{FF2B5EF4-FFF2-40B4-BE49-F238E27FC236}">
              <a16:creationId xmlns:a16="http://schemas.microsoft.com/office/drawing/2014/main" id="{12B8607E-BC51-4C44-9873-BA7ADF095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36576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0</xdr:colOff>
      <xdr:row>10</xdr:row>
      <xdr:rowOff>0</xdr:rowOff>
    </xdr:to>
    <xdr:pic>
      <xdr:nvPicPr>
        <xdr:cNvPr id="13" name="Imagen 12" descr="https://mail.google.com/mail/u/1/images/cleardot.gif">
          <a:extLst>
            <a:ext uri="{FF2B5EF4-FFF2-40B4-BE49-F238E27FC236}">
              <a16:creationId xmlns:a16="http://schemas.microsoft.com/office/drawing/2014/main" id="{964A2EC5-D452-4FA7-9269-822133750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36576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</xdr:row>
      <xdr:rowOff>0</xdr:rowOff>
    </xdr:from>
    <xdr:to>
      <xdr:col>19</xdr:col>
      <xdr:colOff>0</xdr:colOff>
      <xdr:row>8</xdr:row>
      <xdr:rowOff>0</xdr:rowOff>
    </xdr:to>
    <xdr:pic>
      <xdr:nvPicPr>
        <xdr:cNvPr id="2" name="Imagen 1" descr="https://mail.google.com/mail/u/1/images/cleardot.gif">
          <a:extLst>
            <a:ext uri="{FF2B5EF4-FFF2-40B4-BE49-F238E27FC236}">
              <a16:creationId xmlns:a16="http://schemas.microsoft.com/office/drawing/2014/main" id="{376F0FD4-3D9C-4015-92B6-5E9FEE219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17811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0</xdr:colOff>
      <xdr:row>8</xdr:row>
      <xdr:rowOff>0</xdr:rowOff>
    </xdr:to>
    <xdr:pic>
      <xdr:nvPicPr>
        <xdr:cNvPr id="3" name="Imagen 2" descr="https://mail.google.com/mail/u/1/images/cleardot.gif">
          <a:extLst>
            <a:ext uri="{FF2B5EF4-FFF2-40B4-BE49-F238E27FC236}">
              <a16:creationId xmlns:a16="http://schemas.microsoft.com/office/drawing/2014/main" id="{7CF53819-E03A-45EB-8356-14D2254E2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17811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0</xdr:colOff>
      <xdr:row>8</xdr:row>
      <xdr:rowOff>0</xdr:rowOff>
    </xdr:to>
    <xdr:pic>
      <xdr:nvPicPr>
        <xdr:cNvPr id="4" name="Imagen 3" descr="https://mail.google.com/mail/u/1/images/cleardot.gif">
          <a:extLst>
            <a:ext uri="{FF2B5EF4-FFF2-40B4-BE49-F238E27FC236}">
              <a16:creationId xmlns:a16="http://schemas.microsoft.com/office/drawing/2014/main" id="{BF4EC2A3-BFA9-4686-A50B-37B92933E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17811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0</xdr:colOff>
      <xdr:row>8</xdr:row>
      <xdr:rowOff>0</xdr:rowOff>
    </xdr:to>
    <xdr:pic>
      <xdr:nvPicPr>
        <xdr:cNvPr id="5" name="Imagen 4" descr="https://mail.google.com/mail/u/1/images/cleardot.gif">
          <a:extLst>
            <a:ext uri="{FF2B5EF4-FFF2-40B4-BE49-F238E27FC236}">
              <a16:creationId xmlns:a16="http://schemas.microsoft.com/office/drawing/2014/main" id="{05ADCDA7-497C-4394-B2DE-797ECC8FC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17811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0</xdr:colOff>
      <xdr:row>8</xdr:row>
      <xdr:rowOff>0</xdr:rowOff>
    </xdr:to>
    <xdr:pic>
      <xdr:nvPicPr>
        <xdr:cNvPr id="6" name="Imagen 5" descr="https://mail.google.com/mail/u/1/images/cleardot.gif">
          <a:extLst>
            <a:ext uri="{FF2B5EF4-FFF2-40B4-BE49-F238E27FC236}">
              <a16:creationId xmlns:a16="http://schemas.microsoft.com/office/drawing/2014/main" id="{616F5D14-AA2F-4172-BE9A-B21E07A87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17811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0</xdr:colOff>
      <xdr:row>8</xdr:row>
      <xdr:rowOff>0</xdr:rowOff>
    </xdr:to>
    <xdr:pic>
      <xdr:nvPicPr>
        <xdr:cNvPr id="7" name="Imagen 6" descr="https://mail.google.com/mail/u/1/images/cleardot.gif">
          <a:extLst>
            <a:ext uri="{FF2B5EF4-FFF2-40B4-BE49-F238E27FC236}">
              <a16:creationId xmlns:a16="http://schemas.microsoft.com/office/drawing/2014/main" id="{FE9F4812-D284-41C4-BB51-5301720F3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17811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8</xdr:row>
      <xdr:rowOff>0</xdr:rowOff>
    </xdr:from>
    <xdr:to>
      <xdr:col>20</xdr:col>
      <xdr:colOff>0</xdr:colOff>
      <xdr:row>8</xdr:row>
      <xdr:rowOff>0</xdr:rowOff>
    </xdr:to>
    <xdr:pic>
      <xdr:nvPicPr>
        <xdr:cNvPr id="8" name="Imagen 7" descr="https://mail.google.com/mail/u/1/images/cleardot.gif">
          <a:extLst>
            <a:ext uri="{FF2B5EF4-FFF2-40B4-BE49-F238E27FC236}">
              <a16:creationId xmlns:a16="http://schemas.microsoft.com/office/drawing/2014/main" id="{8788152A-CBAD-4BDD-9CA3-AC2BCE9D2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17811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8</xdr:row>
      <xdr:rowOff>0</xdr:rowOff>
    </xdr:from>
    <xdr:to>
      <xdr:col>20</xdr:col>
      <xdr:colOff>0</xdr:colOff>
      <xdr:row>8</xdr:row>
      <xdr:rowOff>0</xdr:rowOff>
    </xdr:to>
    <xdr:pic>
      <xdr:nvPicPr>
        <xdr:cNvPr id="9" name="Imagen 8" descr="https://mail.google.com/mail/u/1/images/cleardot.gif">
          <a:extLst>
            <a:ext uri="{FF2B5EF4-FFF2-40B4-BE49-F238E27FC236}">
              <a16:creationId xmlns:a16="http://schemas.microsoft.com/office/drawing/2014/main" id="{F42AA738-D8CB-42AD-879A-4169FDC71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17811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8</xdr:row>
      <xdr:rowOff>0</xdr:rowOff>
    </xdr:from>
    <xdr:to>
      <xdr:col>20</xdr:col>
      <xdr:colOff>0</xdr:colOff>
      <xdr:row>8</xdr:row>
      <xdr:rowOff>0</xdr:rowOff>
    </xdr:to>
    <xdr:pic>
      <xdr:nvPicPr>
        <xdr:cNvPr id="10" name="Imagen 9" descr="https://mail.google.com/mail/u/1/images/cleardot.gif">
          <a:extLst>
            <a:ext uri="{FF2B5EF4-FFF2-40B4-BE49-F238E27FC236}">
              <a16:creationId xmlns:a16="http://schemas.microsoft.com/office/drawing/2014/main" id="{07D38C2D-E40E-404C-9F96-F953F43E3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17811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8</xdr:row>
      <xdr:rowOff>0</xdr:rowOff>
    </xdr:from>
    <xdr:to>
      <xdr:col>20</xdr:col>
      <xdr:colOff>0</xdr:colOff>
      <xdr:row>8</xdr:row>
      <xdr:rowOff>0</xdr:rowOff>
    </xdr:to>
    <xdr:pic>
      <xdr:nvPicPr>
        <xdr:cNvPr id="11" name="Imagen 10" descr="https://mail.google.com/mail/u/1/images/cleardot.gif">
          <a:extLst>
            <a:ext uri="{FF2B5EF4-FFF2-40B4-BE49-F238E27FC236}">
              <a16:creationId xmlns:a16="http://schemas.microsoft.com/office/drawing/2014/main" id="{D8596C05-2AAA-4E78-B767-45B5B0C98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17811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8</xdr:row>
      <xdr:rowOff>0</xdr:rowOff>
    </xdr:from>
    <xdr:to>
      <xdr:col>20</xdr:col>
      <xdr:colOff>0</xdr:colOff>
      <xdr:row>8</xdr:row>
      <xdr:rowOff>0</xdr:rowOff>
    </xdr:to>
    <xdr:pic>
      <xdr:nvPicPr>
        <xdr:cNvPr id="12" name="Imagen 11" descr="https://mail.google.com/mail/u/1/images/cleardot.gif">
          <a:extLst>
            <a:ext uri="{FF2B5EF4-FFF2-40B4-BE49-F238E27FC236}">
              <a16:creationId xmlns:a16="http://schemas.microsoft.com/office/drawing/2014/main" id="{4D2A8353-93B5-445F-8978-52A6CB0BD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17811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8</xdr:row>
      <xdr:rowOff>0</xdr:rowOff>
    </xdr:from>
    <xdr:to>
      <xdr:col>20</xdr:col>
      <xdr:colOff>0</xdr:colOff>
      <xdr:row>8</xdr:row>
      <xdr:rowOff>0</xdr:rowOff>
    </xdr:to>
    <xdr:pic>
      <xdr:nvPicPr>
        <xdr:cNvPr id="13" name="Imagen 12" descr="https://mail.google.com/mail/u/1/images/cleardot.gif">
          <a:extLst>
            <a:ext uri="{FF2B5EF4-FFF2-40B4-BE49-F238E27FC236}">
              <a16:creationId xmlns:a16="http://schemas.microsoft.com/office/drawing/2014/main" id="{F9BC4FC1-6148-4F90-8E5B-FA3B883A8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075" y="1781175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2023\IE_231\IE_231_00_Calificaciones_20230624.xlsx" TargetMode="External"/><Relationship Id="rId1" Type="http://schemas.openxmlformats.org/officeDocument/2006/relationships/externalLinkPath" Target="IE_231_00_Calificaciones_202306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2023\IE_231\IE_231_00_Calificaciones_20230626_NJ.xlsx" TargetMode="External"/><Relationship Id="rId1" Type="http://schemas.openxmlformats.org/officeDocument/2006/relationships/externalLinkPath" Target="IE_231_00_Calificaciones_20230626_NJ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ma_asis"/>
      <sheetName val="Asiste"/>
      <sheetName val="Defin"/>
      <sheetName val="Trab_Ind"/>
      <sheetName val="Tra_Equi"/>
      <sheetName val="DD_CO_Eq"/>
      <sheetName val="Ev_01"/>
      <sheetName val="Ev_02"/>
      <sheetName val="PV_Co"/>
      <sheetName val="Equipos"/>
      <sheetName val="Hoja1"/>
    </sheetNames>
    <sheetDataSet>
      <sheetData sheetId="0"/>
      <sheetData sheetId="1"/>
      <sheetData sheetId="2"/>
      <sheetData sheetId="3"/>
      <sheetData sheetId="4"/>
      <sheetData sheetId="5">
        <row r="5">
          <cell r="E5">
            <v>11</v>
          </cell>
        </row>
      </sheetData>
      <sheetData sheetId="6">
        <row r="9">
          <cell r="L9">
            <v>2.34</v>
          </cell>
        </row>
        <row r="10">
          <cell r="L10">
            <v>0</v>
          </cell>
        </row>
        <row r="11">
          <cell r="L11">
            <v>1.82</v>
          </cell>
        </row>
        <row r="12">
          <cell r="L12">
            <v>3.57</v>
          </cell>
        </row>
        <row r="13">
          <cell r="L13">
            <v>2.5499999999999998</v>
          </cell>
        </row>
        <row r="14">
          <cell r="L14">
            <v>2.87</v>
          </cell>
        </row>
        <row r="15">
          <cell r="L15">
            <v>0.66</v>
          </cell>
        </row>
        <row r="16">
          <cell r="L16">
            <v>3.29</v>
          </cell>
        </row>
        <row r="17">
          <cell r="L17">
            <v>3.22</v>
          </cell>
        </row>
        <row r="18">
          <cell r="L18">
            <v>3.67</v>
          </cell>
        </row>
        <row r="19">
          <cell r="L19">
            <v>3.01</v>
          </cell>
        </row>
        <row r="20">
          <cell r="L20">
            <v>3.01</v>
          </cell>
        </row>
        <row r="21">
          <cell r="L21">
            <v>3.59</v>
          </cell>
        </row>
        <row r="22">
          <cell r="L22">
            <v>1.81</v>
          </cell>
        </row>
        <row r="23">
          <cell r="L23">
            <v>3.33</v>
          </cell>
        </row>
        <row r="24">
          <cell r="L24">
            <v>2.4500000000000002</v>
          </cell>
        </row>
        <row r="25">
          <cell r="L25">
            <v>3.01</v>
          </cell>
        </row>
        <row r="26">
          <cell r="L26">
            <v>3.13</v>
          </cell>
        </row>
        <row r="27">
          <cell r="L27">
            <v>3.06</v>
          </cell>
        </row>
        <row r="28">
          <cell r="L28">
            <v>3.33</v>
          </cell>
        </row>
        <row r="29">
          <cell r="L29">
            <v>3.16</v>
          </cell>
        </row>
        <row r="30">
          <cell r="L30">
            <v>0</v>
          </cell>
        </row>
        <row r="31">
          <cell r="L31">
            <v>1.82</v>
          </cell>
        </row>
        <row r="32">
          <cell r="L32">
            <v>3.5</v>
          </cell>
        </row>
        <row r="33">
          <cell r="L33">
            <v>3.32</v>
          </cell>
        </row>
      </sheetData>
      <sheetData sheetId="7">
        <row r="9">
          <cell r="L9">
            <v>0</v>
          </cell>
        </row>
        <row r="10">
          <cell r="L10">
            <v>2.5</v>
          </cell>
        </row>
        <row r="11">
          <cell r="L11">
            <v>2.48</v>
          </cell>
        </row>
        <row r="12">
          <cell r="L12">
            <v>3.13</v>
          </cell>
        </row>
        <row r="13">
          <cell r="L13">
            <v>0</v>
          </cell>
        </row>
        <row r="14">
          <cell r="L14">
            <v>3.45</v>
          </cell>
        </row>
        <row r="15">
          <cell r="L15">
            <v>0</v>
          </cell>
        </row>
        <row r="16">
          <cell r="L16">
            <v>1.58</v>
          </cell>
        </row>
        <row r="17">
          <cell r="L17">
            <v>2.82</v>
          </cell>
        </row>
        <row r="18">
          <cell r="L18">
            <v>3.14</v>
          </cell>
        </row>
        <row r="19">
          <cell r="L19">
            <v>0</v>
          </cell>
        </row>
        <row r="20">
          <cell r="L20">
            <v>2.35</v>
          </cell>
        </row>
        <row r="21">
          <cell r="L21">
            <v>3.44</v>
          </cell>
        </row>
        <row r="22">
          <cell r="L22">
            <v>2.4900000000000002</v>
          </cell>
        </row>
        <row r="23">
          <cell r="L23">
            <v>2.98</v>
          </cell>
        </row>
        <row r="24">
          <cell r="L24">
            <v>1.88</v>
          </cell>
        </row>
        <row r="25">
          <cell r="L25">
            <v>3.75</v>
          </cell>
        </row>
        <row r="26">
          <cell r="L26">
            <v>3.14</v>
          </cell>
        </row>
        <row r="27">
          <cell r="L27">
            <v>2.1800000000000002</v>
          </cell>
        </row>
        <row r="28">
          <cell r="L28">
            <v>3.13</v>
          </cell>
        </row>
        <row r="29">
          <cell r="L29">
            <v>2.0299999999999998</v>
          </cell>
        </row>
        <row r="30">
          <cell r="L30">
            <v>0</v>
          </cell>
        </row>
        <row r="31">
          <cell r="L31">
            <v>2.5099999999999998</v>
          </cell>
        </row>
        <row r="32">
          <cell r="L32">
            <v>2.82</v>
          </cell>
        </row>
        <row r="33">
          <cell r="L33">
            <v>2.82</v>
          </cell>
        </row>
      </sheetData>
      <sheetData sheetId="8">
        <row r="10">
          <cell r="D10" t="str">
            <v>Acosta Barbosa, Nicolas Santiago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ma_asis"/>
      <sheetName val="Asiste"/>
      <sheetName val="Defin"/>
      <sheetName val="Tra_Equi"/>
      <sheetName val="Trab_Ind"/>
      <sheetName val="DD_CO_Eq"/>
      <sheetName val="Ev_01"/>
      <sheetName val="Ev_02"/>
      <sheetName val="PV_Co"/>
      <sheetName val="Equipos"/>
      <sheetName val="Hoja1"/>
    </sheetNames>
    <sheetDataSet>
      <sheetData sheetId="0"/>
      <sheetData sheetId="1"/>
      <sheetData sheetId="2"/>
      <sheetData sheetId="3"/>
      <sheetData sheetId="4"/>
      <sheetData sheetId="5">
        <row r="5">
          <cell r="E5">
            <v>11</v>
          </cell>
          <cell r="F5">
            <v>12</v>
          </cell>
          <cell r="G5">
            <v>13</v>
          </cell>
          <cell r="H5">
            <v>14</v>
          </cell>
          <cell r="I5">
            <v>15</v>
          </cell>
          <cell r="J5">
            <v>16</v>
          </cell>
          <cell r="K5">
            <v>17</v>
          </cell>
          <cell r="L5">
            <v>18</v>
          </cell>
          <cell r="M5">
            <v>19</v>
          </cell>
        </row>
        <row r="8">
          <cell r="G8">
            <v>4.5</v>
          </cell>
          <cell r="H8">
            <v>4.5</v>
          </cell>
          <cell r="J8">
            <v>4</v>
          </cell>
          <cell r="K8">
            <v>3.6</v>
          </cell>
          <cell r="L8">
            <v>0</v>
          </cell>
          <cell r="M8">
            <v>0</v>
          </cell>
        </row>
        <row r="9">
          <cell r="F9">
            <v>5</v>
          </cell>
          <cell r="H9">
            <v>5</v>
          </cell>
          <cell r="J9">
            <v>3.9</v>
          </cell>
          <cell r="K9">
            <v>4.4000000000000004</v>
          </cell>
        </row>
        <row r="10">
          <cell r="F10">
            <v>3.9</v>
          </cell>
          <cell r="G10">
            <v>3.6</v>
          </cell>
          <cell r="J10">
            <v>4</v>
          </cell>
          <cell r="K10">
            <v>3.4</v>
          </cell>
        </row>
        <row r="11">
          <cell r="F11">
            <v>4.4000000000000004</v>
          </cell>
          <cell r="G11">
            <v>4.8</v>
          </cell>
          <cell r="H11">
            <v>5</v>
          </cell>
          <cell r="I11">
            <v>0</v>
          </cell>
          <cell r="J11">
            <v>4.4000000000000004</v>
          </cell>
        </row>
        <row r="12">
          <cell r="F12">
            <v>4.4000000000000004</v>
          </cell>
          <cell r="G12">
            <v>4.5</v>
          </cell>
          <cell r="H12">
            <v>4.4000000000000004</v>
          </cell>
          <cell r="K12">
            <v>4.4000000000000004</v>
          </cell>
        </row>
        <row r="13">
          <cell r="F13">
            <v>4</v>
          </cell>
          <cell r="G13">
            <v>4.3</v>
          </cell>
          <cell r="H13">
            <v>4.5</v>
          </cell>
          <cell r="J13">
            <v>3.95</v>
          </cell>
        </row>
        <row r="16">
          <cell r="F16">
            <v>4.3400000000000007</v>
          </cell>
          <cell r="G16">
            <v>4.34</v>
          </cell>
          <cell r="H16">
            <v>4.68</v>
          </cell>
          <cell r="I16">
            <v>0</v>
          </cell>
          <cell r="J16">
            <v>4.05</v>
          </cell>
          <cell r="K16">
            <v>3.95</v>
          </cell>
          <cell r="L16">
            <v>0</v>
          </cell>
          <cell r="M16">
            <v>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sovalenciap@unal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2DF3D-4CC7-490D-9C81-BA053280DD39}">
  <dimension ref="A1:B38"/>
  <sheetViews>
    <sheetView tabSelected="1" topLeftCell="A8" workbookViewId="0">
      <selection activeCell="B17" sqref="B17"/>
    </sheetView>
  </sheetViews>
  <sheetFormatPr baseColWidth="10" defaultRowHeight="15" x14ac:dyDescent="0.25"/>
  <cols>
    <col min="2" max="2" width="120.7109375" customWidth="1"/>
  </cols>
  <sheetData>
    <row r="1" spans="2:2" ht="15.75" x14ac:dyDescent="0.25">
      <c r="B1" s="1" t="s">
        <v>0</v>
      </c>
    </row>
    <row r="2" spans="2:2" x14ac:dyDescent="0.25">
      <c r="B2" s="3" t="s">
        <v>1</v>
      </c>
    </row>
    <row r="3" spans="2:2" x14ac:dyDescent="0.25">
      <c r="B3" s="3" t="s">
        <v>2</v>
      </c>
    </row>
    <row r="4" spans="2:2" x14ac:dyDescent="0.25">
      <c r="B4" s="3" t="s">
        <v>3</v>
      </c>
    </row>
    <row r="5" spans="2:2" ht="23.25" x14ac:dyDescent="0.35">
      <c r="B5" s="108" t="s">
        <v>4</v>
      </c>
    </row>
    <row r="6" spans="2:2" ht="21" customHeight="1" x14ac:dyDescent="0.25"/>
    <row r="7" spans="2:2" ht="21" customHeight="1" x14ac:dyDescent="0.25">
      <c r="B7" s="112" t="s">
        <v>161</v>
      </c>
    </row>
    <row r="8" spans="2:2" ht="21" customHeight="1" x14ac:dyDescent="0.25">
      <c r="B8" s="113" t="s">
        <v>162</v>
      </c>
    </row>
    <row r="9" spans="2:2" ht="21" customHeight="1" x14ac:dyDescent="0.25">
      <c r="B9" s="113" t="s">
        <v>163</v>
      </c>
    </row>
    <row r="10" spans="2:2" ht="21" customHeight="1" x14ac:dyDescent="0.25">
      <c r="B10" s="111" t="s">
        <v>164</v>
      </c>
    </row>
    <row r="11" spans="2:2" ht="21" customHeight="1" x14ac:dyDescent="0.25">
      <c r="B11" s="121" t="s">
        <v>165</v>
      </c>
    </row>
    <row r="12" spans="2:2" ht="21" customHeight="1" x14ac:dyDescent="0.25">
      <c r="B12" s="121" t="s">
        <v>166</v>
      </c>
    </row>
    <row r="13" spans="2:2" ht="21" customHeight="1" x14ac:dyDescent="0.25"/>
    <row r="14" spans="2:2" ht="21" customHeight="1" x14ac:dyDescent="0.3">
      <c r="B14" t="s">
        <v>140</v>
      </c>
    </row>
    <row r="15" spans="2:2" ht="21" customHeight="1" x14ac:dyDescent="0.25"/>
    <row r="16" spans="2:2" ht="21" customHeight="1" x14ac:dyDescent="0.3">
      <c r="B16" t="s">
        <v>141</v>
      </c>
    </row>
    <row r="17" spans="1:2" ht="21" customHeight="1" x14ac:dyDescent="0.25">
      <c r="B17" s="109" t="s">
        <v>142</v>
      </c>
    </row>
    <row r="18" spans="1:2" ht="21" customHeight="1" x14ac:dyDescent="0.25">
      <c r="B18" s="109" t="s">
        <v>143</v>
      </c>
    </row>
    <row r="19" spans="1:2" ht="21" customHeight="1" x14ac:dyDescent="0.25">
      <c r="B19" s="109" t="s">
        <v>144</v>
      </c>
    </row>
    <row r="20" spans="1:2" ht="21" customHeight="1" x14ac:dyDescent="0.3">
      <c r="B20" s="109" t="s">
        <v>149</v>
      </c>
    </row>
    <row r="21" spans="1:2" ht="21" customHeight="1" x14ac:dyDescent="0.25"/>
    <row r="22" spans="1:2" ht="21" customHeight="1" x14ac:dyDescent="0.3">
      <c r="B22" t="s">
        <v>145</v>
      </c>
    </row>
    <row r="23" spans="1:2" ht="21" customHeight="1" x14ac:dyDescent="0.25">
      <c r="B23" s="109" t="s">
        <v>146</v>
      </c>
    </row>
    <row r="24" spans="1:2" ht="21" customHeight="1" x14ac:dyDescent="0.25">
      <c r="A24" t="s">
        <v>147</v>
      </c>
      <c r="B24" s="109" t="s">
        <v>148</v>
      </c>
    </row>
    <row r="25" spans="1:2" ht="21" customHeight="1" x14ac:dyDescent="0.25">
      <c r="B25" s="109" t="s">
        <v>150</v>
      </c>
    </row>
    <row r="26" spans="1:2" ht="21" customHeight="1" x14ac:dyDescent="0.3">
      <c r="B26" s="109" t="s">
        <v>149</v>
      </c>
    </row>
    <row r="27" spans="1:2" ht="21" customHeight="1" x14ac:dyDescent="0.25"/>
    <row r="28" spans="1:2" ht="21" customHeight="1" x14ac:dyDescent="0.3">
      <c r="B28" t="s">
        <v>151</v>
      </c>
    </row>
    <row r="29" spans="1:2" ht="21" customHeight="1" x14ac:dyDescent="0.25">
      <c r="B29" s="109" t="s">
        <v>152</v>
      </c>
    </row>
    <row r="30" spans="1:2" ht="21" customHeight="1" x14ac:dyDescent="0.25">
      <c r="B30" s="109" t="s">
        <v>153</v>
      </c>
    </row>
    <row r="31" spans="1:2" ht="21" customHeight="1" x14ac:dyDescent="0.25">
      <c r="B31" s="109" t="s">
        <v>154</v>
      </c>
    </row>
    <row r="32" spans="1:2" ht="21" customHeight="1" x14ac:dyDescent="0.25">
      <c r="B32" s="109" t="s">
        <v>155</v>
      </c>
    </row>
    <row r="33" spans="2:2" ht="21" customHeight="1" x14ac:dyDescent="0.25">
      <c r="B33" s="109" t="s">
        <v>156</v>
      </c>
    </row>
    <row r="34" spans="2:2" ht="21" customHeight="1" x14ac:dyDescent="0.25">
      <c r="B34" s="109" t="s">
        <v>157</v>
      </c>
    </row>
    <row r="35" spans="2:2" ht="21" customHeight="1" x14ac:dyDescent="0.25"/>
    <row r="36" spans="2:2" ht="33.75" x14ac:dyDescent="0.25">
      <c r="B36" s="110" t="s">
        <v>159</v>
      </c>
    </row>
    <row r="37" spans="2:2" ht="21" customHeight="1" x14ac:dyDescent="0.25">
      <c r="B37" s="109" t="s">
        <v>158</v>
      </c>
    </row>
    <row r="38" spans="2:2" x14ac:dyDescent="0.25">
      <c r="B38" s="109" t="s">
        <v>160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66EC1-1ADC-4129-84F3-73908FF2CE46}">
  <dimension ref="A1:AE37"/>
  <sheetViews>
    <sheetView topLeftCell="C15" workbookViewId="0">
      <selection activeCell="P11" sqref="P11:W35"/>
    </sheetView>
  </sheetViews>
  <sheetFormatPr baseColWidth="10" defaultRowHeight="15" x14ac:dyDescent="0.25"/>
  <cols>
    <col min="1" max="1" width="4.7109375" customWidth="1"/>
    <col min="2" max="2" width="13.7109375" customWidth="1"/>
    <col min="3" max="3" width="34.85546875" bestFit="1" customWidth="1"/>
    <col min="4" max="4" width="4.85546875" customWidth="1"/>
    <col min="5" max="5" width="5.85546875" customWidth="1"/>
    <col min="6" max="6" width="15.85546875" customWidth="1"/>
    <col min="7" max="7" width="15.42578125" customWidth="1"/>
    <col min="8" max="14" width="6.7109375" customWidth="1"/>
    <col min="15" max="15" width="1.42578125" customWidth="1"/>
    <col min="16" max="24" width="6.7109375" customWidth="1"/>
    <col min="25" max="25" width="1.7109375" customWidth="1"/>
    <col min="26" max="28" width="6.7109375" customWidth="1"/>
    <col min="29" max="29" width="1.7109375" customWidth="1"/>
    <col min="31" max="31" width="40" customWidth="1"/>
  </cols>
  <sheetData>
    <row r="1" spans="1:31" ht="15.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31" ht="12.75" customHeight="1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31" ht="15.75" customHeight="1" x14ac:dyDescent="0.25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1" ht="18" customHeight="1" x14ac:dyDescent="0.25">
      <c r="A4" s="3" t="s">
        <v>108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31" ht="23.25" x14ac:dyDescent="0.35">
      <c r="A5" s="114" t="s">
        <v>4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</row>
    <row r="6" spans="1:31" ht="23.25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8" t="s">
        <v>6</v>
      </c>
      <c r="AC6" s="5"/>
    </row>
    <row r="7" spans="1:31" ht="39" x14ac:dyDescent="0.35">
      <c r="A7" s="5"/>
      <c r="B7" s="5"/>
      <c r="C7" s="5"/>
      <c r="D7" s="5"/>
      <c r="E7" s="5"/>
      <c r="F7" s="5"/>
      <c r="G7" s="5"/>
      <c r="H7" s="58">
        <v>44973</v>
      </c>
      <c r="I7" s="58">
        <v>44978</v>
      </c>
      <c r="J7" s="58">
        <v>44980</v>
      </c>
      <c r="K7" s="58">
        <v>44985</v>
      </c>
      <c r="L7" s="58">
        <v>44987</v>
      </c>
      <c r="M7" s="58">
        <v>44992</v>
      </c>
      <c r="N7" s="58"/>
      <c r="O7" s="5"/>
      <c r="P7" s="58">
        <v>45021</v>
      </c>
      <c r="Q7" s="58">
        <v>45041</v>
      </c>
      <c r="R7" s="58">
        <v>45048</v>
      </c>
      <c r="S7" s="58">
        <v>45055</v>
      </c>
      <c r="T7" s="58">
        <v>45062</v>
      </c>
      <c r="U7" s="58">
        <v>45075</v>
      </c>
      <c r="V7" s="58">
        <v>45091</v>
      </c>
      <c r="W7" s="58"/>
      <c r="Z7" s="58">
        <v>45060</v>
      </c>
      <c r="AA7" s="58">
        <v>45089</v>
      </c>
      <c r="AC7" s="6"/>
    </row>
    <row r="8" spans="1:31" ht="24" thickBot="1" x14ac:dyDescent="0.4">
      <c r="A8" s="6"/>
      <c r="B8" s="6"/>
      <c r="C8" s="6"/>
      <c r="D8" s="6"/>
      <c r="E8" s="6"/>
      <c r="F8" s="6"/>
      <c r="G8" s="6"/>
      <c r="H8" s="60">
        <f>3/16</f>
        <v>0.1875</v>
      </c>
      <c r="I8" s="60">
        <f>2/16</f>
        <v>0.125</v>
      </c>
      <c r="J8" s="60">
        <f>2/16</f>
        <v>0.125</v>
      </c>
      <c r="K8" s="60">
        <f>3/16</f>
        <v>0.1875</v>
      </c>
      <c r="L8" s="60">
        <f t="shared" ref="L8:M8" si="0">3/16</f>
        <v>0.1875</v>
      </c>
      <c r="M8" s="60">
        <f t="shared" si="0"/>
        <v>0.1875</v>
      </c>
      <c r="N8" s="60">
        <f>SUM(H8:M8)</f>
        <v>1</v>
      </c>
      <c r="O8" s="5"/>
      <c r="P8" s="60">
        <f>1/25</f>
        <v>0.04</v>
      </c>
      <c r="Q8" s="60">
        <f t="shared" ref="Q8:T8" si="1">1/25</f>
        <v>0.04</v>
      </c>
      <c r="R8" s="60">
        <f t="shared" si="1"/>
        <v>0.04</v>
      </c>
      <c r="S8" s="60">
        <f t="shared" si="1"/>
        <v>0.04</v>
      </c>
      <c r="T8" s="60">
        <f t="shared" si="1"/>
        <v>0.04</v>
      </c>
      <c r="U8" s="60">
        <f>2/25</f>
        <v>0.08</v>
      </c>
      <c r="V8" s="60">
        <f>9/25</f>
        <v>0.36</v>
      </c>
      <c r="W8" s="60">
        <f>9/25</f>
        <v>0.36</v>
      </c>
      <c r="X8" s="60">
        <f>SUM(P8:W8)</f>
        <v>1</v>
      </c>
      <c r="Z8" s="60">
        <f>7.5/15</f>
        <v>0.5</v>
      </c>
      <c r="AA8" s="60">
        <f>7.5/15</f>
        <v>0.5</v>
      </c>
      <c r="AB8" s="60">
        <f>SUM(Z8:AA8)</f>
        <v>1</v>
      </c>
      <c r="AC8" s="6"/>
    </row>
    <row r="9" spans="1:31" ht="24" thickBot="1" x14ac:dyDescent="0.4">
      <c r="A9" s="7" t="s">
        <v>5</v>
      </c>
      <c r="H9" s="115" t="s">
        <v>109</v>
      </c>
      <c r="I9" s="116"/>
      <c r="J9" s="116"/>
      <c r="K9" s="116"/>
      <c r="L9" s="116"/>
      <c r="M9" s="116"/>
      <c r="N9" s="117"/>
      <c r="O9" s="5"/>
      <c r="P9" s="118" t="s">
        <v>16</v>
      </c>
      <c r="Q9" s="119"/>
      <c r="R9" s="119"/>
      <c r="S9" s="119"/>
      <c r="T9" s="119"/>
      <c r="U9" s="119"/>
      <c r="V9" s="119"/>
      <c r="W9" s="119"/>
      <c r="X9" s="120"/>
      <c r="Z9" s="115" t="s">
        <v>110</v>
      </c>
      <c r="AA9" s="116"/>
      <c r="AB9" s="117"/>
      <c r="AC9" s="6"/>
    </row>
    <row r="10" spans="1:31" ht="83.25" thickBot="1" x14ac:dyDescent="0.4">
      <c r="A10" s="9" t="s">
        <v>7</v>
      </c>
      <c r="B10" s="10" t="s">
        <v>8</v>
      </c>
      <c r="C10" s="10" t="s">
        <v>9</v>
      </c>
      <c r="D10" s="10" t="s">
        <v>10</v>
      </c>
      <c r="E10" s="10" t="s">
        <v>11</v>
      </c>
      <c r="F10" s="11" t="s">
        <v>12</v>
      </c>
      <c r="G10" s="61" t="s">
        <v>13</v>
      </c>
      <c r="H10" s="62" t="s">
        <v>111</v>
      </c>
      <c r="I10" s="63" t="s">
        <v>112</v>
      </c>
      <c r="J10" s="63" t="s">
        <v>113</v>
      </c>
      <c r="K10" s="63" t="s">
        <v>114</v>
      </c>
      <c r="L10" s="63" t="s">
        <v>115</v>
      </c>
      <c r="M10" s="63" t="s">
        <v>116</v>
      </c>
      <c r="N10" s="64" t="s">
        <v>117</v>
      </c>
      <c r="O10" s="5"/>
      <c r="P10" s="65" t="s">
        <v>118</v>
      </c>
      <c r="Q10" s="66" t="s">
        <v>119</v>
      </c>
      <c r="R10" s="66" t="s">
        <v>120</v>
      </c>
      <c r="S10" s="67" t="s">
        <v>121</v>
      </c>
      <c r="T10" s="67" t="s">
        <v>122</v>
      </c>
      <c r="U10" s="67" t="s">
        <v>123</v>
      </c>
      <c r="V10" s="67" t="s">
        <v>124</v>
      </c>
      <c r="W10" s="67" t="s">
        <v>125</v>
      </c>
      <c r="X10" s="68" t="s">
        <v>126</v>
      </c>
      <c r="Z10" s="69" t="s">
        <v>127</v>
      </c>
      <c r="AA10" s="70" t="s">
        <v>128</v>
      </c>
      <c r="AB10" s="71" t="s">
        <v>129</v>
      </c>
      <c r="AC10" s="6"/>
    </row>
    <row r="11" spans="1:31" ht="21" customHeight="1" x14ac:dyDescent="0.35">
      <c r="A11" s="15">
        <v>1</v>
      </c>
      <c r="B11" s="16">
        <v>1019119415</v>
      </c>
      <c r="C11" s="17" t="s">
        <v>23</v>
      </c>
      <c r="D11" s="18">
        <v>1</v>
      </c>
      <c r="E11" s="18">
        <v>14</v>
      </c>
      <c r="F11" s="18" t="s">
        <v>24</v>
      </c>
      <c r="G11" s="72" t="s">
        <v>25</v>
      </c>
      <c r="H11" s="73">
        <v>5</v>
      </c>
      <c r="I11" s="48">
        <v>4.8</v>
      </c>
      <c r="J11" s="48">
        <v>4.5</v>
      </c>
      <c r="K11" s="48">
        <v>4.2</v>
      </c>
      <c r="L11" s="48">
        <v>3.5</v>
      </c>
      <c r="M11" s="48">
        <v>0</v>
      </c>
      <c r="N11" s="74">
        <f>SUMPRODUCT($H$8:$M$8,H11:M11)</f>
        <v>3.5437500000000002</v>
      </c>
      <c r="O11" s="5"/>
      <c r="P11" s="73">
        <v>5</v>
      </c>
      <c r="Q11" s="48">
        <v>5</v>
      </c>
      <c r="R11" s="48">
        <v>5</v>
      </c>
      <c r="S11" s="48">
        <v>5</v>
      </c>
      <c r="T11" s="48">
        <v>0</v>
      </c>
      <c r="U11" s="48">
        <v>2.5</v>
      </c>
      <c r="V11" s="48">
        <v>0</v>
      </c>
      <c r="W11" s="75">
        <v>0</v>
      </c>
      <c r="X11" s="74">
        <f>SUMPRODUCT($P$8:$W$8,P11:W11)</f>
        <v>1</v>
      </c>
      <c r="Z11" s="76">
        <f>+[1]Ev_01!L9</f>
        <v>2.34</v>
      </c>
      <c r="AA11" s="19">
        <f>+[1]Ev_02!L9</f>
        <v>0</v>
      </c>
      <c r="AB11" s="74">
        <f>SUMPRODUCT($Z$8:$AA$8,Z11:AA11)</f>
        <v>1.17</v>
      </c>
      <c r="AC11" s="6"/>
      <c r="AE11" s="77"/>
    </row>
    <row r="12" spans="1:31" ht="21" customHeight="1" x14ac:dyDescent="0.25">
      <c r="A12" s="24">
        <v>2</v>
      </c>
      <c r="B12" s="25">
        <v>1233507772</v>
      </c>
      <c r="C12" s="26" t="s">
        <v>26</v>
      </c>
      <c r="D12" s="27">
        <v>5</v>
      </c>
      <c r="E12" s="27">
        <v>19</v>
      </c>
      <c r="F12" s="27" t="s">
        <v>27</v>
      </c>
      <c r="G12" s="78" t="s">
        <v>28</v>
      </c>
      <c r="H12" s="79">
        <v>0</v>
      </c>
      <c r="I12" s="29">
        <v>5</v>
      </c>
      <c r="J12" s="29">
        <v>4</v>
      </c>
      <c r="K12" s="29">
        <v>3.5</v>
      </c>
      <c r="L12" s="29">
        <v>4.8</v>
      </c>
      <c r="M12" s="29">
        <v>4</v>
      </c>
      <c r="N12" s="80">
        <f t="shared" ref="N12:N35" si="2">SUMPRODUCT($H$8:$M$8,H12:M12)</f>
        <v>3.4312499999999999</v>
      </c>
      <c r="P12" s="79">
        <v>5</v>
      </c>
      <c r="Q12" s="29">
        <v>2.5</v>
      </c>
      <c r="R12" s="29">
        <v>5</v>
      </c>
      <c r="S12" s="29">
        <v>0</v>
      </c>
      <c r="T12" s="29">
        <v>5</v>
      </c>
      <c r="U12" s="29">
        <v>0</v>
      </c>
      <c r="V12" s="29">
        <v>4.5</v>
      </c>
      <c r="W12" s="28">
        <v>4.049122807017544</v>
      </c>
      <c r="X12" s="80">
        <f t="shared" ref="X12:X35" si="3">SUMPRODUCT($P$8:$W$8,P12:W12)</f>
        <v>3.7776842105263153</v>
      </c>
      <c r="Z12" s="81">
        <f>+[1]Ev_01!L10</f>
        <v>0</v>
      </c>
      <c r="AA12" s="28">
        <f>+[1]Ev_02!L10</f>
        <v>2.5</v>
      </c>
      <c r="AB12" s="80">
        <f t="shared" ref="AB12:AB35" si="4">SUMPRODUCT($Z$8:$AA$8,Z12:AA12)</f>
        <v>1.25</v>
      </c>
      <c r="AC12" s="6"/>
      <c r="AE12" s="77"/>
    </row>
    <row r="13" spans="1:31" ht="21" customHeight="1" thickBot="1" x14ac:dyDescent="0.4">
      <c r="A13" s="32">
        <v>3</v>
      </c>
      <c r="B13" s="33">
        <v>1000288668</v>
      </c>
      <c r="C13" s="34" t="s">
        <v>29</v>
      </c>
      <c r="D13" s="35">
        <v>1</v>
      </c>
      <c r="E13" s="36">
        <v>19</v>
      </c>
      <c r="F13" s="35" t="s">
        <v>30</v>
      </c>
      <c r="G13" s="82" t="s">
        <v>31</v>
      </c>
      <c r="H13" s="83">
        <v>5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84">
        <f t="shared" si="2"/>
        <v>0.9375</v>
      </c>
      <c r="O13" s="5"/>
      <c r="P13" s="83">
        <v>0</v>
      </c>
      <c r="Q13" s="38">
        <v>0</v>
      </c>
      <c r="R13" s="38">
        <v>0</v>
      </c>
      <c r="S13" s="38">
        <v>0</v>
      </c>
      <c r="T13" s="38">
        <v>0</v>
      </c>
      <c r="U13" s="38">
        <v>0</v>
      </c>
      <c r="V13" s="38">
        <v>0</v>
      </c>
      <c r="W13" s="37">
        <v>4.2594736842105272</v>
      </c>
      <c r="X13" s="84">
        <f t="shared" si="3"/>
        <v>1.5334105263157898</v>
      </c>
      <c r="Z13" s="85">
        <f>+[1]Ev_01!L11</f>
        <v>1.82</v>
      </c>
      <c r="AA13" s="37">
        <f>+[1]Ev_02!L11</f>
        <v>2.48</v>
      </c>
      <c r="AB13" s="84">
        <f t="shared" si="4"/>
        <v>2.15</v>
      </c>
      <c r="AC13" s="6"/>
      <c r="AE13" s="77"/>
    </row>
    <row r="14" spans="1:31" ht="21" customHeight="1" x14ac:dyDescent="0.35">
      <c r="A14" s="15">
        <v>4</v>
      </c>
      <c r="B14" s="16">
        <v>1026298592</v>
      </c>
      <c r="C14" s="17" t="s">
        <v>32</v>
      </c>
      <c r="D14" s="18">
        <v>7</v>
      </c>
      <c r="E14" s="18">
        <v>12</v>
      </c>
      <c r="F14" s="18" t="s">
        <v>33</v>
      </c>
      <c r="G14" s="72" t="s">
        <v>28</v>
      </c>
      <c r="H14" s="86">
        <v>0</v>
      </c>
      <c r="I14" s="20">
        <v>5</v>
      </c>
      <c r="J14" s="20">
        <v>4.8</v>
      </c>
      <c r="K14" s="20">
        <v>4.2</v>
      </c>
      <c r="L14" s="20">
        <v>4.8</v>
      </c>
      <c r="M14" s="20">
        <v>4</v>
      </c>
      <c r="N14" s="74">
        <f t="shared" si="2"/>
        <v>3.6625000000000001</v>
      </c>
      <c r="O14" s="5"/>
      <c r="P14" s="86">
        <v>0</v>
      </c>
      <c r="Q14" s="20">
        <v>0</v>
      </c>
      <c r="R14" s="20">
        <v>5</v>
      </c>
      <c r="S14" s="20">
        <v>0</v>
      </c>
      <c r="T14" s="20">
        <v>5</v>
      </c>
      <c r="U14" s="20">
        <v>0</v>
      </c>
      <c r="V14" s="20">
        <v>3</v>
      </c>
      <c r="W14" s="19">
        <v>4.0503289473684214</v>
      </c>
      <c r="X14" s="74">
        <f t="shared" si="3"/>
        <v>2.9381184210526317</v>
      </c>
      <c r="Z14" s="76">
        <f>+[1]Ev_01!L12</f>
        <v>3.57</v>
      </c>
      <c r="AA14" s="19">
        <f>+[1]Ev_02!L12</f>
        <v>3.13</v>
      </c>
      <c r="AB14" s="74">
        <f t="shared" si="4"/>
        <v>3.3499999999999996</v>
      </c>
      <c r="AC14" s="6"/>
      <c r="AE14" s="77"/>
    </row>
    <row r="15" spans="1:31" ht="21" customHeight="1" x14ac:dyDescent="0.35">
      <c r="A15" s="24">
        <v>5</v>
      </c>
      <c r="B15" s="25">
        <v>1052314136</v>
      </c>
      <c r="C15" s="26" t="s">
        <v>34</v>
      </c>
      <c r="D15" s="27">
        <v>4</v>
      </c>
      <c r="E15" s="27">
        <v>19</v>
      </c>
      <c r="F15" s="27" t="s">
        <v>35</v>
      </c>
      <c r="G15" s="78" t="s">
        <v>31</v>
      </c>
      <c r="H15" s="79">
        <v>5</v>
      </c>
      <c r="I15" s="29">
        <v>4.8</v>
      </c>
      <c r="J15" s="29">
        <v>5</v>
      </c>
      <c r="K15" s="29">
        <v>0</v>
      </c>
      <c r="L15" s="29">
        <v>0</v>
      </c>
      <c r="M15" s="29">
        <v>4.8</v>
      </c>
      <c r="N15" s="80">
        <f t="shared" si="2"/>
        <v>3.0625</v>
      </c>
      <c r="O15" s="5"/>
      <c r="P15" s="79">
        <v>2.5</v>
      </c>
      <c r="Q15" s="29">
        <v>5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8">
        <v>0</v>
      </c>
      <c r="X15" s="80">
        <f t="shared" si="3"/>
        <v>0.30000000000000004</v>
      </c>
      <c r="Z15" s="81">
        <f>+[1]Ev_01!L13</f>
        <v>2.5499999999999998</v>
      </c>
      <c r="AA15" s="28">
        <f>+[1]Ev_02!L13</f>
        <v>0</v>
      </c>
      <c r="AB15" s="80">
        <f t="shared" si="4"/>
        <v>1.2749999999999999</v>
      </c>
      <c r="AC15" s="6"/>
      <c r="AE15" s="77"/>
    </row>
    <row r="16" spans="1:31" ht="21" customHeight="1" thickBot="1" x14ac:dyDescent="0.4">
      <c r="A16" s="32">
        <v>6</v>
      </c>
      <c r="B16" s="33">
        <v>1062085362</v>
      </c>
      <c r="C16" s="34" t="s">
        <v>36</v>
      </c>
      <c r="D16" s="35">
        <v>7</v>
      </c>
      <c r="E16" s="36">
        <v>15</v>
      </c>
      <c r="F16" s="35" t="s">
        <v>37</v>
      </c>
      <c r="G16" s="82" t="s">
        <v>38</v>
      </c>
      <c r="H16" s="83">
        <v>0</v>
      </c>
      <c r="I16" s="38">
        <v>4.8</v>
      </c>
      <c r="J16" s="38">
        <v>4</v>
      </c>
      <c r="K16" s="38">
        <v>5</v>
      </c>
      <c r="L16" s="38">
        <v>5</v>
      </c>
      <c r="M16" s="38">
        <v>5</v>
      </c>
      <c r="N16" s="84">
        <f t="shared" si="2"/>
        <v>3.9125000000000001</v>
      </c>
      <c r="O16" s="5"/>
      <c r="P16" s="83">
        <v>5</v>
      </c>
      <c r="Q16" s="38">
        <v>5</v>
      </c>
      <c r="R16" s="38">
        <v>5</v>
      </c>
      <c r="S16" s="38">
        <v>5</v>
      </c>
      <c r="T16" s="38">
        <v>5</v>
      </c>
      <c r="U16" s="38">
        <v>5</v>
      </c>
      <c r="V16" s="38">
        <v>4.5</v>
      </c>
      <c r="W16" s="37">
        <v>4.050350877192983</v>
      </c>
      <c r="X16" s="84">
        <f t="shared" si="3"/>
        <v>4.4781263157894733</v>
      </c>
      <c r="Z16" s="85">
        <f>+[1]Ev_01!L14</f>
        <v>2.87</v>
      </c>
      <c r="AA16" s="37">
        <f>+[1]Ev_02!L14</f>
        <v>3.45</v>
      </c>
      <c r="AB16" s="84">
        <f t="shared" si="4"/>
        <v>3.16</v>
      </c>
      <c r="AC16" s="6"/>
      <c r="AE16" s="77"/>
    </row>
    <row r="17" spans="1:31" ht="21" customHeight="1" x14ac:dyDescent="0.35">
      <c r="A17" s="15">
        <v>7</v>
      </c>
      <c r="B17" s="16">
        <v>1014302042</v>
      </c>
      <c r="C17" s="17" t="s">
        <v>39</v>
      </c>
      <c r="D17" s="18">
        <v>5</v>
      </c>
      <c r="E17" s="18">
        <v>19</v>
      </c>
      <c r="F17" s="18" t="s">
        <v>40</v>
      </c>
      <c r="G17" s="72" t="s">
        <v>31</v>
      </c>
      <c r="H17" s="86">
        <v>0</v>
      </c>
      <c r="I17" s="20">
        <v>4.2</v>
      </c>
      <c r="J17" s="20">
        <v>5</v>
      </c>
      <c r="K17" s="20">
        <v>0</v>
      </c>
      <c r="L17" s="20">
        <v>4.8</v>
      </c>
      <c r="M17" s="20">
        <v>5</v>
      </c>
      <c r="N17" s="74">
        <f t="shared" si="2"/>
        <v>2.9874999999999998</v>
      </c>
      <c r="O17" s="5"/>
      <c r="P17" s="86">
        <v>5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19">
        <v>0</v>
      </c>
      <c r="X17" s="74">
        <f t="shared" si="3"/>
        <v>0.2</v>
      </c>
      <c r="Z17" s="76">
        <f>+[1]Ev_01!L15</f>
        <v>0.66</v>
      </c>
      <c r="AA17" s="19">
        <f>+[1]Ev_02!L15</f>
        <v>0</v>
      </c>
      <c r="AB17" s="74">
        <f t="shared" si="4"/>
        <v>0.33</v>
      </c>
      <c r="AC17" s="6"/>
      <c r="AE17" s="77"/>
    </row>
    <row r="18" spans="1:31" ht="21" customHeight="1" x14ac:dyDescent="0.35">
      <c r="A18" s="24">
        <v>8</v>
      </c>
      <c r="B18" s="25">
        <v>1022447156</v>
      </c>
      <c r="C18" s="26" t="s">
        <v>41</v>
      </c>
      <c r="D18" s="27">
        <v>4</v>
      </c>
      <c r="E18" s="27">
        <v>19</v>
      </c>
      <c r="F18" s="27" t="s">
        <v>42</v>
      </c>
      <c r="G18" s="78" t="s">
        <v>43</v>
      </c>
      <c r="H18" s="79">
        <v>5</v>
      </c>
      <c r="I18" s="29">
        <v>4.8</v>
      </c>
      <c r="J18" s="29">
        <v>0</v>
      </c>
      <c r="K18" s="29">
        <v>3.8</v>
      </c>
      <c r="L18" s="29">
        <v>4.8</v>
      </c>
      <c r="M18" s="29">
        <v>5</v>
      </c>
      <c r="N18" s="80">
        <f t="shared" si="2"/>
        <v>4.0875000000000004</v>
      </c>
      <c r="O18" s="5"/>
      <c r="P18" s="79">
        <v>5</v>
      </c>
      <c r="Q18" s="29">
        <v>5</v>
      </c>
      <c r="R18" s="29">
        <v>0</v>
      </c>
      <c r="S18" s="29">
        <v>0</v>
      </c>
      <c r="T18" s="29">
        <v>5</v>
      </c>
      <c r="U18" s="29">
        <v>0</v>
      </c>
      <c r="V18" s="29">
        <v>4</v>
      </c>
      <c r="W18" s="28">
        <v>4.2654605263157892</v>
      </c>
      <c r="X18" s="80">
        <f t="shared" si="3"/>
        <v>3.5755657894736839</v>
      </c>
      <c r="Z18" s="81">
        <f>+[1]Ev_01!L16</f>
        <v>3.29</v>
      </c>
      <c r="AA18" s="28">
        <f>+[1]Ev_02!L16</f>
        <v>1.58</v>
      </c>
      <c r="AB18" s="80">
        <f t="shared" si="4"/>
        <v>2.4350000000000001</v>
      </c>
      <c r="AC18" s="6"/>
      <c r="AE18" s="77"/>
    </row>
    <row r="19" spans="1:31" ht="21" customHeight="1" thickBot="1" x14ac:dyDescent="0.4">
      <c r="A19" s="43">
        <v>9</v>
      </c>
      <c r="B19" s="33">
        <v>1000944851</v>
      </c>
      <c r="C19" s="34" t="s">
        <v>44</v>
      </c>
      <c r="D19" s="35">
        <v>5</v>
      </c>
      <c r="E19" s="36">
        <v>13</v>
      </c>
      <c r="F19" s="35" t="s">
        <v>45</v>
      </c>
      <c r="G19" s="82" t="s">
        <v>31</v>
      </c>
      <c r="H19" s="87">
        <v>0</v>
      </c>
      <c r="I19" s="44">
        <v>5</v>
      </c>
      <c r="J19" s="38">
        <v>5</v>
      </c>
      <c r="K19" s="38">
        <v>5</v>
      </c>
      <c r="L19" s="44">
        <v>4.8</v>
      </c>
      <c r="M19" s="38">
        <v>4.8</v>
      </c>
      <c r="N19" s="84">
        <f t="shared" si="2"/>
        <v>3.9874999999999998</v>
      </c>
      <c r="O19" s="5"/>
      <c r="P19" s="87">
        <v>5</v>
      </c>
      <c r="Q19" s="44">
        <v>5</v>
      </c>
      <c r="R19" s="44">
        <v>0</v>
      </c>
      <c r="S19" s="44">
        <v>5</v>
      </c>
      <c r="T19" s="44">
        <v>5</v>
      </c>
      <c r="U19" s="44">
        <v>2</v>
      </c>
      <c r="V19" s="44">
        <v>3</v>
      </c>
      <c r="W19" s="88">
        <v>4.4557894736842103</v>
      </c>
      <c r="X19" s="84">
        <f t="shared" si="3"/>
        <v>3.6440842105263158</v>
      </c>
      <c r="Z19" s="85">
        <f>+[1]Ev_01!L17</f>
        <v>3.22</v>
      </c>
      <c r="AA19" s="37">
        <f>+[1]Ev_02!L17</f>
        <v>2.82</v>
      </c>
      <c r="AB19" s="84">
        <f t="shared" si="4"/>
        <v>3.02</v>
      </c>
      <c r="AC19" s="6"/>
      <c r="AE19" s="77"/>
    </row>
    <row r="20" spans="1:31" ht="21" customHeight="1" x14ac:dyDescent="0.35">
      <c r="A20" s="47">
        <v>10</v>
      </c>
      <c r="B20" s="16">
        <v>1000794275</v>
      </c>
      <c r="C20" s="17" t="s">
        <v>46</v>
      </c>
      <c r="D20" s="18">
        <v>2</v>
      </c>
      <c r="E20" s="18">
        <v>14</v>
      </c>
      <c r="F20" s="18" t="s">
        <v>47</v>
      </c>
      <c r="G20" s="72" t="s">
        <v>43</v>
      </c>
      <c r="H20" s="73">
        <v>5</v>
      </c>
      <c r="I20" s="48">
        <v>5</v>
      </c>
      <c r="J20" s="20">
        <v>5</v>
      </c>
      <c r="K20" s="20">
        <v>4.5</v>
      </c>
      <c r="L20" s="48">
        <v>5</v>
      </c>
      <c r="M20" s="20">
        <v>5</v>
      </c>
      <c r="N20" s="74">
        <f t="shared" si="2"/>
        <v>4.90625</v>
      </c>
      <c r="O20" s="5"/>
      <c r="P20" s="73">
        <v>5</v>
      </c>
      <c r="Q20" s="48">
        <v>5</v>
      </c>
      <c r="R20" s="48">
        <v>5</v>
      </c>
      <c r="S20" s="48">
        <v>5</v>
      </c>
      <c r="T20" s="48">
        <v>5</v>
      </c>
      <c r="U20" s="48">
        <v>3.5</v>
      </c>
      <c r="V20" s="48">
        <v>5</v>
      </c>
      <c r="W20" s="75">
        <v>4.4245065789473683</v>
      </c>
      <c r="X20" s="74">
        <f t="shared" si="3"/>
        <v>4.6728223684210528</v>
      </c>
      <c r="Z20" s="76">
        <f>+[1]Ev_01!L18</f>
        <v>3.67</v>
      </c>
      <c r="AA20" s="19">
        <f>+[1]Ev_02!L18</f>
        <v>3.14</v>
      </c>
      <c r="AB20" s="74">
        <f t="shared" si="4"/>
        <v>3.4050000000000002</v>
      </c>
      <c r="AC20" s="6"/>
      <c r="AE20" s="77"/>
    </row>
    <row r="21" spans="1:31" ht="21" customHeight="1" x14ac:dyDescent="0.35">
      <c r="A21" s="24">
        <v>11</v>
      </c>
      <c r="B21" s="25">
        <v>1002528645</v>
      </c>
      <c r="C21" s="26" t="s">
        <v>48</v>
      </c>
      <c r="D21" s="27">
        <v>8</v>
      </c>
      <c r="E21" s="27">
        <v>17</v>
      </c>
      <c r="F21" s="27">
        <v>3028287924</v>
      </c>
      <c r="G21" s="78" t="s">
        <v>31</v>
      </c>
      <c r="H21" s="79">
        <v>0</v>
      </c>
      <c r="I21" s="29">
        <v>4.8</v>
      </c>
      <c r="J21" s="29">
        <v>4.5</v>
      </c>
      <c r="K21" s="29">
        <v>4.8</v>
      </c>
      <c r="L21" s="29">
        <v>5</v>
      </c>
      <c r="M21" s="29">
        <v>4.8</v>
      </c>
      <c r="N21" s="80">
        <f t="shared" si="2"/>
        <v>3.9</v>
      </c>
      <c r="O21" s="5"/>
      <c r="P21" s="79">
        <v>5</v>
      </c>
      <c r="Q21" s="29">
        <v>5</v>
      </c>
      <c r="R21" s="29">
        <v>0</v>
      </c>
      <c r="S21" s="29">
        <v>5</v>
      </c>
      <c r="T21" s="29">
        <v>0</v>
      </c>
      <c r="U21" s="29">
        <v>0</v>
      </c>
      <c r="V21" s="29">
        <v>0</v>
      </c>
      <c r="W21" s="28">
        <v>0</v>
      </c>
      <c r="X21" s="80">
        <f t="shared" si="3"/>
        <v>0.60000000000000009</v>
      </c>
      <c r="Z21" s="81">
        <f>+[1]Ev_01!L19</f>
        <v>3.01</v>
      </c>
      <c r="AA21" s="28">
        <f>+[1]Ev_02!L19</f>
        <v>0</v>
      </c>
      <c r="AB21" s="80">
        <f t="shared" si="4"/>
        <v>1.5049999999999999</v>
      </c>
      <c r="AC21" s="6"/>
      <c r="AE21" s="77"/>
    </row>
    <row r="22" spans="1:31" ht="21" customHeight="1" thickBot="1" x14ac:dyDescent="0.4">
      <c r="A22" s="32">
        <v>12</v>
      </c>
      <c r="B22" s="33">
        <v>1015484497</v>
      </c>
      <c r="C22" s="34" t="s">
        <v>49</v>
      </c>
      <c r="D22" s="35">
        <v>6</v>
      </c>
      <c r="E22" s="36">
        <v>15</v>
      </c>
      <c r="F22" s="35" t="s">
        <v>50</v>
      </c>
      <c r="G22" s="82" t="s">
        <v>51</v>
      </c>
      <c r="H22" s="83">
        <v>0</v>
      </c>
      <c r="I22" s="38">
        <v>4</v>
      </c>
      <c r="J22" s="38">
        <v>3.8</v>
      </c>
      <c r="K22" s="38">
        <v>3</v>
      </c>
      <c r="L22" s="38">
        <v>5</v>
      </c>
      <c r="M22" s="38">
        <v>4</v>
      </c>
      <c r="N22" s="84">
        <f t="shared" si="2"/>
        <v>3.2250000000000001</v>
      </c>
      <c r="O22" s="5"/>
      <c r="P22" s="83">
        <v>5</v>
      </c>
      <c r="Q22" s="38">
        <v>5</v>
      </c>
      <c r="R22" s="38">
        <v>0</v>
      </c>
      <c r="S22" s="38">
        <v>5</v>
      </c>
      <c r="T22" s="38">
        <v>0</v>
      </c>
      <c r="U22" s="38">
        <v>3.5</v>
      </c>
      <c r="V22" s="38">
        <v>1</v>
      </c>
      <c r="W22" s="37">
        <v>4.2003289473684209</v>
      </c>
      <c r="X22" s="84">
        <f t="shared" si="3"/>
        <v>2.7521184210526317</v>
      </c>
      <c r="Z22" s="85">
        <f>+[1]Ev_01!L20</f>
        <v>3.01</v>
      </c>
      <c r="AA22" s="37">
        <f>+[1]Ev_02!L20</f>
        <v>2.35</v>
      </c>
      <c r="AB22" s="84">
        <f t="shared" si="4"/>
        <v>2.6799999999999997</v>
      </c>
      <c r="AC22" s="6"/>
      <c r="AE22" s="77"/>
    </row>
    <row r="23" spans="1:31" ht="21" customHeight="1" x14ac:dyDescent="0.35">
      <c r="A23" s="15">
        <v>13</v>
      </c>
      <c r="B23" s="16">
        <v>1000494535</v>
      </c>
      <c r="C23" s="17" t="s">
        <v>52</v>
      </c>
      <c r="D23" s="18">
        <v>2</v>
      </c>
      <c r="E23" s="18">
        <v>16</v>
      </c>
      <c r="F23" s="18" t="s">
        <v>53</v>
      </c>
      <c r="G23" s="72" t="s">
        <v>31</v>
      </c>
      <c r="H23" s="86">
        <v>0</v>
      </c>
      <c r="I23" s="20">
        <v>4.8</v>
      </c>
      <c r="J23" s="20">
        <v>5</v>
      </c>
      <c r="K23" s="20">
        <v>5</v>
      </c>
      <c r="L23" s="20">
        <v>4.5</v>
      </c>
      <c r="M23" s="20">
        <v>5</v>
      </c>
      <c r="N23" s="74">
        <f t="shared" si="2"/>
        <v>3.9437500000000001</v>
      </c>
      <c r="O23" s="5"/>
      <c r="P23" s="86">
        <v>5</v>
      </c>
      <c r="Q23" s="20">
        <v>5</v>
      </c>
      <c r="R23" s="20">
        <v>5</v>
      </c>
      <c r="S23" s="20">
        <v>5</v>
      </c>
      <c r="T23" s="20">
        <v>5</v>
      </c>
      <c r="U23" s="20">
        <v>3.5</v>
      </c>
      <c r="V23" s="20">
        <v>3.8</v>
      </c>
      <c r="W23" s="19">
        <v>4.4131578947368419</v>
      </c>
      <c r="X23" s="74">
        <f t="shared" si="3"/>
        <v>4.2367368421052625</v>
      </c>
      <c r="Z23" s="76">
        <f>+[1]Ev_01!L21</f>
        <v>3.59</v>
      </c>
      <c r="AA23" s="19">
        <f>+[1]Ev_02!L21</f>
        <v>3.44</v>
      </c>
      <c r="AB23" s="74">
        <f t="shared" si="4"/>
        <v>3.5149999999999997</v>
      </c>
      <c r="AC23" s="6"/>
      <c r="AE23" s="77"/>
    </row>
    <row r="24" spans="1:31" ht="21" customHeight="1" x14ac:dyDescent="0.35">
      <c r="A24" s="24">
        <v>14</v>
      </c>
      <c r="B24" s="25">
        <v>1000287452</v>
      </c>
      <c r="C24" s="26" t="s">
        <v>54</v>
      </c>
      <c r="D24" s="27">
        <v>3</v>
      </c>
      <c r="E24" s="27">
        <v>11</v>
      </c>
      <c r="F24" s="27" t="s">
        <v>55</v>
      </c>
      <c r="G24" s="78" t="s">
        <v>56</v>
      </c>
      <c r="H24" s="79">
        <v>0</v>
      </c>
      <c r="I24" s="29">
        <v>4.8</v>
      </c>
      <c r="J24" s="29">
        <v>4</v>
      </c>
      <c r="K24" s="29">
        <v>4.8</v>
      </c>
      <c r="L24" s="29">
        <v>5</v>
      </c>
      <c r="M24" s="29">
        <v>0</v>
      </c>
      <c r="N24" s="80">
        <f t="shared" si="2"/>
        <v>2.9375</v>
      </c>
      <c r="O24" s="5"/>
      <c r="P24" s="7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8">
        <v>0</v>
      </c>
      <c r="X24" s="80">
        <f t="shared" si="3"/>
        <v>0</v>
      </c>
      <c r="Z24" s="81">
        <f>+[1]Ev_01!L22</f>
        <v>1.81</v>
      </c>
      <c r="AA24" s="28">
        <f>+[1]Ev_02!L22</f>
        <v>2.4900000000000002</v>
      </c>
      <c r="AB24" s="80">
        <f t="shared" si="4"/>
        <v>2.1500000000000004</v>
      </c>
      <c r="AC24" s="6"/>
      <c r="AE24" s="77"/>
    </row>
    <row r="25" spans="1:31" ht="21" customHeight="1" thickBot="1" x14ac:dyDescent="0.4">
      <c r="A25" s="32">
        <v>15</v>
      </c>
      <c r="B25" s="33">
        <v>1016103851</v>
      </c>
      <c r="C25" s="34" t="s">
        <v>57</v>
      </c>
      <c r="D25" s="35">
        <v>3</v>
      </c>
      <c r="E25" s="36">
        <v>12</v>
      </c>
      <c r="F25" s="35" t="s">
        <v>58</v>
      </c>
      <c r="G25" s="82" t="s">
        <v>51</v>
      </c>
      <c r="H25" s="83">
        <v>0</v>
      </c>
      <c r="I25" s="38">
        <v>4.8</v>
      </c>
      <c r="J25" s="38">
        <v>4</v>
      </c>
      <c r="K25" s="38">
        <v>4.8</v>
      </c>
      <c r="L25" s="38">
        <v>4.5</v>
      </c>
      <c r="M25" s="38">
        <v>4.5</v>
      </c>
      <c r="N25" s="84">
        <f t="shared" si="2"/>
        <v>3.6875</v>
      </c>
      <c r="O25" s="5"/>
      <c r="P25" s="83">
        <v>2.5</v>
      </c>
      <c r="Q25" s="38">
        <v>5</v>
      </c>
      <c r="R25" s="38">
        <v>5</v>
      </c>
      <c r="S25" s="38">
        <v>5</v>
      </c>
      <c r="T25" s="38">
        <v>5</v>
      </c>
      <c r="U25" s="38">
        <v>0</v>
      </c>
      <c r="V25" s="38">
        <v>3.2</v>
      </c>
      <c r="W25" s="37">
        <v>4.58</v>
      </c>
      <c r="X25" s="84">
        <f t="shared" si="3"/>
        <v>3.7007999999999996</v>
      </c>
      <c r="Z25" s="85">
        <f>+[1]Ev_01!L23</f>
        <v>3.33</v>
      </c>
      <c r="AA25" s="37">
        <f>+[1]Ev_02!L23</f>
        <v>2.98</v>
      </c>
      <c r="AB25" s="84">
        <f t="shared" si="4"/>
        <v>3.1550000000000002</v>
      </c>
      <c r="AC25" s="6"/>
      <c r="AE25" s="77"/>
    </row>
    <row r="26" spans="1:31" ht="21" customHeight="1" x14ac:dyDescent="0.35">
      <c r="A26" s="15">
        <v>16</v>
      </c>
      <c r="B26" s="16">
        <v>1000273612</v>
      </c>
      <c r="C26" s="17" t="s">
        <v>59</v>
      </c>
      <c r="D26" s="18">
        <v>6</v>
      </c>
      <c r="E26" s="18">
        <v>15</v>
      </c>
      <c r="F26" s="18" t="s">
        <v>60</v>
      </c>
      <c r="G26" s="72" t="s">
        <v>31</v>
      </c>
      <c r="H26" s="86">
        <v>0</v>
      </c>
      <c r="I26" s="20">
        <v>4.8</v>
      </c>
      <c r="J26" s="20">
        <v>4.5</v>
      </c>
      <c r="K26" s="20">
        <v>4.8</v>
      </c>
      <c r="L26" s="20">
        <v>5</v>
      </c>
      <c r="M26" s="20">
        <v>5</v>
      </c>
      <c r="N26" s="74">
        <f t="shared" si="2"/>
        <v>3.9375</v>
      </c>
      <c r="O26" s="5"/>
      <c r="P26" s="86">
        <v>5</v>
      </c>
      <c r="Q26" s="20">
        <v>2.5</v>
      </c>
      <c r="R26" s="20">
        <v>5</v>
      </c>
      <c r="S26" s="20">
        <v>5</v>
      </c>
      <c r="T26" s="20">
        <v>5</v>
      </c>
      <c r="U26" s="20">
        <v>3</v>
      </c>
      <c r="V26" s="20">
        <v>2</v>
      </c>
      <c r="W26" s="19">
        <v>4.1414473684210531</v>
      </c>
      <c r="X26" s="74">
        <f t="shared" si="3"/>
        <v>3.3509210526315787</v>
      </c>
      <c r="Z26" s="76">
        <f>+[1]Ev_01!L24</f>
        <v>2.4500000000000002</v>
      </c>
      <c r="AA26" s="19">
        <f>+[1]Ev_02!L24</f>
        <v>1.88</v>
      </c>
      <c r="AB26" s="74">
        <f t="shared" si="4"/>
        <v>2.165</v>
      </c>
      <c r="AC26" s="6"/>
      <c r="AE26" s="77"/>
    </row>
    <row r="27" spans="1:31" ht="21" customHeight="1" x14ac:dyDescent="0.35">
      <c r="A27" s="24">
        <v>17</v>
      </c>
      <c r="B27" s="25">
        <v>1000589320</v>
      </c>
      <c r="C27" s="26" t="s">
        <v>61</v>
      </c>
      <c r="D27" s="27">
        <v>3</v>
      </c>
      <c r="E27" s="27">
        <v>17</v>
      </c>
      <c r="F27" s="27" t="s">
        <v>62</v>
      </c>
      <c r="G27" s="78" t="s">
        <v>31</v>
      </c>
      <c r="H27" s="79">
        <v>0</v>
      </c>
      <c r="I27" s="29">
        <v>4.8</v>
      </c>
      <c r="J27" s="29">
        <v>4.5</v>
      </c>
      <c r="K27" s="29">
        <v>4.8</v>
      </c>
      <c r="L27" s="29">
        <v>5</v>
      </c>
      <c r="M27" s="29">
        <v>4.2</v>
      </c>
      <c r="N27" s="80">
        <f t="shared" si="2"/>
        <v>3.7875000000000001</v>
      </c>
      <c r="O27" s="5"/>
      <c r="P27" s="79">
        <v>5</v>
      </c>
      <c r="Q27" s="29">
        <v>5</v>
      </c>
      <c r="R27" s="29">
        <v>5</v>
      </c>
      <c r="S27" s="29">
        <v>5</v>
      </c>
      <c r="T27" s="29">
        <v>5</v>
      </c>
      <c r="U27" s="29">
        <v>2</v>
      </c>
      <c r="V27" s="29">
        <v>4</v>
      </c>
      <c r="W27" s="28">
        <v>4.379999999999999</v>
      </c>
      <c r="X27" s="80">
        <f t="shared" si="3"/>
        <v>4.1767999999999992</v>
      </c>
      <c r="Z27" s="81">
        <f>+[1]Ev_01!L25</f>
        <v>3.01</v>
      </c>
      <c r="AA27" s="28">
        <f>+[1]Ev_02!L25</f>
        <v>3.75</v>
      </c>
      <c r="AB27" s="80">
        <f t="shared" si="4"/>
        <v>3.38</v>
      </c>
      <c r="AC27" s="6"/>
      <c r="AE27" s="77"/>
    </row>
    <row r="28" spans="1:31" ht="21" customHeight="1" thickBot="1" x14ac:dyDescent="0.4">
      <c r="A28" s="32">
        <v>18</v>
      </c>
      <c r="B28" s="33">
        <v>1022926026</v>
      </c>
      <c r="C28" s="34" t="s">
        <v>63</v>
      </c>
      <c r="D28" s="35">
        <v>1</v>
      </c>
      <c r="E28" s="36">
        <v>14</v>
      </c>
      <c r="F28" s="35" t="s">
        <v>64</v>
      </c>
      <c r="G28" s="82" t="s">
        <v>56</v>
      </c>
      <c r="H28" s="83">
        <v>5</v>
      </c>
      <c r="I28" s="38">
        <v>5</v>
      </c>
      <c r="J28" s="38">
        <v>5</v>
      </c>
      <c r="K28" s="38">
        <v>4.8</v>
      </c>
      <c r="L28" s="38">
        <v>4.5</v>
      </c>
      <c r="M28" s="38">
        <v>4.5</v>
      </c>
      <c r="N28" s="84">
        <f t="shared" si="2"/>
        <v>4.7750000000000004</v>
      </c>
      <c r="O28" s="5"/>
      <c r="P28" s="83">
        <v>5</v>
      </c>
      <c r="Q28" s="38">
        <v>5</v>
      </c>
      <c r="R28" s="38">
        <v>5</v>
      </c>
      <c r="S28" s="38">
        <v>5</v>
      </c>
      <c r="T28" s="38">
        <v>0</v>
      </c>
      <c r="U28" s="38">
        <v>0</v>
      </c>
      <c r="V28" s="38">
        <v>3</v>
      </c>
      <c r="W28" s="37">
        <v>4.4650375939849614</v>
      </c>
      <c r="X28" s="84">
        <f t="shared" si="3"/>
        <v>3.4874135338345864</v>
      </c>
      <c r="Z28" s="85">
        <f>+[1]Ev_01!L26</f>
        <v>3.13</v>
      </c>
      <c r="AA28" s="37">
        <f>+[1]Ev_02!L26</f>
        <v>3.14</v>
      </c>
      <c r="AB28" s="84">
        <f t="shared" si="4"/>
        <v>3.1349999999999998</v>
      </c>
      <c r="AC28" s="6"/>
      <c r="AE28" s="77"/>
    </row>
    <row r="29" spans="1:31" ht="21" customHeight="1" x14ac:dyDescent="0.35">
      <c r="A29" s="15">
        <v>19</v>
      </c>
      <c r="B29" s="16">
        <v>1014270623</v>
      </c>
      <c r="C29" s="17" t="s">
        <v>65</v>
      </c>
      <c r="D29" s="18">
        <v>7</v>
      </c>
      <c r="E29" s="18">
        <v>17</v>
      </c>
      <c r="F29" s="18" t="s">
        <v>66</v>
      </c>
      <c r="G29" s="72" t="s">
        <v>28</v>
      </c>
      <c r="H29" s="86">
        <v>0</v>
      </c>
      <c r="I29" s="20">
        <v>4.8</v>
      </c>
      <c r="J29" s="20">
        <v>0</v>
      </c>
      <c r="K29" s="20">
        <v>3</v>
      </c>
      <c r="L29" s="20">
        <v>4.5</v>
      </c>
      <c r="M29" s="20">
        <v>3</v>
      </c>
      <c r="N29" s="74">
        <f t="shared" si="2"/>
        <v>2.5687500000000001</v>
      </c>
      <c r="O29" s="5"/>
      <c r="P29" s="86">
        <v>5</v>
      </c>
      <c r="Q29" s="20">
        <v>5</v>
      </c>
      <c r="R29" s="20">
        <v>0</v>
      </c>
      <c r="S29" s="20">
        <v>0</v>
      </c>
      <c r="T29" s="20">
        <v>0</v>
      </c>
      <c r="U29" s="20">
        <v>0</v>
      </c>
      <c r="V29" s="20">
        <v>2</v>
      </c>
      <c r="W29" s="19">
        <v>4.4700404858299594</v>
      </c>
      <c r="X29" s="74">
        <f t="shared" si="3"/>
        <v>2.7292145748987853</v>
      </c>
      <c r="Z29" s="76">
        <f>+[1]Ev_01!L27</f>
        <v>3.06</v>
      </c>
      <c r="AA29" s="19">
        <f>+[1]Ev_02!L27</f>
        <v>2.1800000000000002</v>
      </c>
      <c r="AB29" s="74">
        <f t="shared" si="4"/>
        <v>2.62</v>
      </c>
      <c r="AC29" s="6"/>
      <c r="AE29" s="77"/>
    </row>
    <row r="30" spans="1:31" ht="21" customHeight="1" x14ac:dyDescent="0.35">
      <c r="A30" s="24">
        <v>20</v>
      </c>
      <c r="B30" s="25">
        <v>1003700008</v>
      </c>
      <c r="C30" s="26" t="s">
        <v>67</v>
      </c>
      <c r="D30" s="27">
        <v>8</v>
      </c>
      <c r="E30" s="27">
        <v>16</v>
      </c>
      <c r="F30" s="27" t="s">
        <v>68</v>
      </c>
      <c r="G30" s="78" t="s">
        <v>31</v>
      </c>
      <c r="H30" s="79">
        <v>0</v>
      </c>
      <c r="I30" s="29">
        <v>4.8</v>
      </c>
      <c r="J30" s="29">
        <v>4.2</v>
      </c>
      <c r="K30" s="29">
        <v>4.3</v>
      </c>
      <c r="L30" s="29">
        <v>4.3</v>
      </c>
      <c r="M30" s="29">
        <v>4.3</v>
      </c>
      <c r="N30" s="80">
        <f t="shared" si="2"/>
        <v>3.5437499999999997</v>
      </c>
      <c r="O30" s="5"/>
      <c r="P30" s="79">
        <v>5</v>
      </c>
      <c r="Q30" s="29">
        <v>5</v>
      </c>
      <c r="R30" s="29">
        <v>5</v>
      </c>
      <c r="S30" s="29">
        <v>5</v>
      </c>
      <c r="T30" s="29">
        <v>5</v>
      </c>
      <c r="U30" s="29">
        <v>2.5</v>
      </c>
      <c r="V30" s="29">
        <v>3</v>
      </c>
      <c r="W30" s="28">
        <v>4.1194078947368418</v>
      </c>
      <c r="X30" s="80">
        <f t="shared" si="3"/>
        <v>3.7629868421052635</v>
      </c>
      <c r="Z30" s="81">
        <f>+[1]Ev_01!L28</f>
        <v>3.33</v>
      </c>
      <c r="AA30" s="28">
        <f>+[1]Ev_02!L28</f>
        <v>3.13</v>
      </c>
      <c r="AB30" s="80">
        <f t="shared" si="4"/>
        <v>3.23</v>
      </c>
      <c r="AC30" s="6"/>
      <c r="AE30" s="77"/>
    </row>
    <row r="31" spans="1:31" ht="21" customHeight="1" thickBot="1" x14ac:dyDescent="0.4">
      <c r="A31" s="32">
        <v>21</v>
      </c>
      <c r="B31" s="33">
        <v>1058351300</v>
      </c>
      <c r="C31" s="34" t="s">
        <v>69</v>
      </c>
      <c r="D31" s="35">
        <v>8</v>
      </c>
      <c r="E31" s="36">
        <v>16</v>
      </c>
      <c r="F31" s="35" t="s">
        <v>70</v>
      </c>
      <c r="G31" s="82" t="s">
        <v>31</v>
      </c>
      <c r="H31" s="83">
        <v>0</v>
      </c>
      <c r="I31" s="38">
        <v>4.8</v>
      </c>
      <c r="J31" s="38">
        <v>4.5</v>
      </c>
      <c r="K31" s="38">
        <v>4.5</v>
      </c>
      <c r="L31" s="38">
        <v>4.5</v>
      </c>
      <c r="M31" s="38">
        <v>4.5</v>
      </c>
      <c r="N31" s="84">
        <f t="shared" si="2"/>
        <v>3.6937500000000001</v>
      </c>
      <c r="O31" s="5"/>
      <c r="P31" s="83">
        <v>5</v>
      </c>
      <c r="Q31" s="38">
        <v>5</v>
      </c>
      <c r="R31" s="38">
        <v>5</v>
      </c>
      <c r="S31" s="38">
        <v>5</v>
      </c>
      <c r="T31" s="38">
        <v>5</v>
      </c>
      <c r="U31" s="38">
        <v>0</v>
      </c>
      <c r="V31" s="38">
        <v>2</v>
      </c>
      <c r="W31" s="37">
        <v>4.5666666666666673</v>
      </c>
      <c r="X31" s="84">
        <f t="shared" si="3"/>
        <v>3.3639999999999999</v>
      </c>
      <c r="Z31" s="85">
        <f>+[1]Ev_01!L29</f>
        <v>3.16</v>
      </c>
      <c r="AA31" s="37">
        <f>+[1]Ev_02!L29</f>
        <v>2.0299999999999998</v>
      </c>
      <c r="AB31" s="84">
        <f t="shared" si="4"/>
        <v>2.5949999999999998</v>
      </c>
      <c r="AC31" s="6"/>
      <c r="AE31" s="77"/>
    </row>
    <row r="32" spans="1:31" ht="21" customHeight="1" x14ac:dyDescent="0.35">
      <c r="A32" s="15">
        <v>22</v>
      </c>
      <c r="B32" s="16">
        <v>1007271014</v>
      </c>
      <c r="C32" s="17" t="s">
        <v>71</v>
      </c>
      <c r="D32" s="18"/>
      <c r="E32" s="18">
        <v>19</v>
      </c>
      <c r="F32" s="18"/>
      <c r="G32" s="72" t="s">
        <v>31</v>
      </c>
      <c r="H32" s="86">
        <v>0</v>
      </c>
      <c r="I32" s="20">
        <v>0</v>
      </c>
      <c r="J32" s="20">
        <v>0</v>
      </c>
      <c r="K32" s="20">
        <v>0</v>
      </c>
      <c r="L32" s="20">
        <v>5</v>
      </c>
      <c r="M32" s="20">
        <v>0</v>
      </c>
      <c r="N32" s="74">
        <f t="shared" si="2"/>
        <v>0.9375</v>
      </c>
      <c r="O32" s="5"/>
      <c r="P32" s="86">
        <v>5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19">
        <v>0</v>
      </c>
      <c r="X32" s="74">
        <f t="shared" si="3"/>
        <v>0.2</v>
      </c>
      <c r="Z32" s="76">
        <f>+[1]Ev_01!L30</f>
        <v>0</v>
      </c>
      <c r="AA32" s="19">
        <f>+[1]Ev_02!L30</f>
        <v>0</v>
      </c>
      <c r="AB32" s="74">
        <f t="shared" si="4"/>
        <v>0</v>
      </c>
      <c r="AC32" s="6"/>
      <c r="AE32" s="77"/>
    </row>
    <row r="33" spans="1:29" ht="21" customHeight="1" x14ac:dyDescent="0.35">
      <c r="A33" s="24">
        <v>23</v>
      </c>
      <c r="B33" s="25">
        <v>1000332278</v>
      </c>
      <c r="C33" s="26" t="s">
        <v>72</v>
      </c>
      <c r="D33" s="27">
        <v>6</v>
      </c>
      <c r="E33" s="27">
        <v>13</v>
      </c>
      <c r="F33" s="27" t="s">
        <v>73</v>
      </c>
      <c r="G33" s="78" t="s">
        <v>31</v>
      </c>
      <c r="H33" s="79">
        <v>0</v>
      </c>
      <c r="I33" s="29">
        <v>5</v>
      </c>
      <c r="J33" s="29">
        <v>4</v>
      </c>
      <c r="K33" s="29">
        <v>5</v>
      </c>
      <c r="L33" s="29">
        <v>5</v>
      </c>
      <c r="M33" s="29">
        <v>0</v>
      </c>
      <c r="N33" s="80">
        <f t="shared" si="2"/>
        <v>3</v>
      </c>
      <c r="O33" s="5"/>
      <c r="P33" s="79">
        <v>5</v>
      </c>
      <c r="Q33" s="29">
        <v>5</v>
      </c>
      <c r="R33" s="29">
        <v>5</v>
      </c>
      <c r="S33" s="29">
        <v>0</v>
      </c>
      <c r="T33" s="29">
        <v>0</v>
      </c>
      <c r="U33" s="29">
        <v>0</v>
      </c>
      <c r="V33" s="29">
        <v>0</v>
      </c>
      <c r="W33" s="28">
        <v>4.5210526315789474</v>
      </c>
      <c r="X33" s="80">
        <f t="shared" si="3"/>
        <v>2.2275789473684213</v>
      </c>
      <c r="Z33" s="81">
        <f>+[1]Ev_01!L31</f>
        <v>1.82</v>
      </c>
      <c r="AA33" s="28">
        <f>+[1]Ev_02!L31</f>
        <v>2.5099999999999998</v>
      </c>
      <c r="AB33" s="80">
        <f t="shared" si="4"/>
        <v>2.165</v>
      </c>
      <c r="AC33" s="6"/>
    </row>
    <row r="34" spans="1:29" ht="21" customHeight="1" thickBot="1" x14ac:dyDescent="0.4">
      <c r="A34" s="32">
        <v>24</v>
      </c>
      <c r="B34" s="33">
        <v>1010130225</v>
      </c>
      <c r="C34" s="34" t="s">
        <v>74</v>
      </c>
      <c r="D34" s="35">
        <v>4</v>
      </c>
      <c r="E34" s="35">
        <v>12</v>
      </c>
      <c r="F34" s="35" t="s">
        <v>75</v>
      </c>
      <c r="G34" s="82" t="s">
        <v>51</v>
      </c>
      <c r="H34" s="83">
        <v>5</v>
      </c>
      <c r="I34" s="38">
        <v>5</v>
      </c>
      <c r="J34" s="38">
        <v>4.5</v>
      </c>
      <c r="K34" s="38">
        <v>5</v>
      </c>
      <c r="L34" s="38">
        <v>4.5</v>
      </c>
      <c r="M34" s="38">
        <v>4.3</v>
      </c>
      <c r="N34" s="84">
        <f t="shared" si="2"/>
        <v>4.7125000000000004</v>
      </c>
      <c r="O34" s="5"/>
      <c r="P34" s="83">
        <v>5</v>
      </c>
      <c r="Q34" s="38">
        <v>5</v>
      </c>
      <c r="R34" s="38">
        <v>5</v>
      </c>
      <c r="S34" s="38">
        <v>5</v>
      </c>
      <c r="T34" s="38">
        <v>5</v>
      </c>
      <c r="U34" s="38">
        <v>3.5</v>
      </c>
      <c r="V34" s="38">
        <v>3.8</v>
      </c>
      <c r="W34" s="37">
        <v>4.4599999999999991</v>
      </c>
      <c r="X34" s="84">
        <f t="shared" si="3"/>
        <v>4.2535999999999996</v>
      </c>
      <c r="Z34" s="85">
        <f>+[1]Ev_01!L32</f>
        <v>3.5</v>
      </c>
      <c r="AA34" s="37">
        <f>+[1]Ev_02!L32</f>
        <v>2.82</v>
      </c>
      <c r="AB34" s="84">
        <f t="shared" si="4"/>
        <v>3.16</v>
      </c>
      <c r="AC34" s="6"/>
    </row>
    <row r="35" spans="1:29" ht="21" customHeight="1" x14ac:dyDescent="0.35">
      <c r="A35" s="15">
        <v>25</v>
      </c>
      <c r="B35" s="16">
        <v>1000515893</v>
      </c>
      <c r="C35" s="17" t="s">
        <v>76</v>
      </c>
      <c r="D35" s="18">
        <v>2</v>
      </c>
      <c r="E35" s="27">
        <v>14</v>
      </c>
      <c r="F35" s="18" t="s">
        <v>77</v>
      </c>
      <c r="G35" s="72" t="s">
        <v>78</v>
      </c>
      <c r="H35" s="86">
        <v>5</v>
      </c>
      <c r="I35" s="20">
        <v>4.8</v>
      </c>
      <c r="J35" s="20">
        <v>5</v>
      </c>
      <c r="K35" s="20">
        <v>5</v>
      </c>
      <c r="L35" s="20">
        <v>5</v>
      </c>
      <c r="M35" s="20">
        <v>5</v>
      </c>
      <c r="N35" s="74">
        <f t="shared" si="2"/>
        <v>4.9749999999999996</v>
      </c>
      <c r="O35" s="5"/>
      <c r="P35" s="86">
        <v>5</v>
      </c>
      <c r="Q35" s="20">
        <v>5</v>
      </c>
      <c r="R35" s="20">
        <v>5</v>
      </c>
      <c r="S35" s="20">
        <v>5</v>
      </c>
      <c r="T35" s="20">
        <v>5</v>
      </c>
      <c r="U35" s="20">
        <v>4</v>
      </c>
      <c r="V35" s="20">
        <v>4</v>
      </c>
      <c r="W35" s="19">
        <v>4.4312499999999986</v>
      </c>
      <c r="X35" s="74">
        <f t="shared" si="3"/>
        <v>4.355249999999999</v>
      </c>
      <c r="Z35" s="76">
        <f>+[1]Ev_01!L33</f>
        <v>3.32</v>
      </c>
      <c r="AA35" s="19">
        <f>+[1]Ev_02!L33</f>
        <v>2.82</v>
      </c>
      <c r="AB35" s="74">
        <f t="shared" si="4"/>
        <v>3.07</v>
      </c>
      <c r="AC35" s="6"/>
    </row>
    <row r="36" spans="1:29" ht="21" customHeight="1" x14ac:dyDescent="0.35">
      <c r="A36" s="24">
        <v>26</v>
      </c>
      <c r="B36" s="25"/>
      <c r="C36" s="26"/>
      <c r="D36" s="27"/>
      <c r="E36" s="27"/>
      <c r="F36" s="27"/>
      <c r="G36" s="78"/>
      <c r="H36" s="79"/>
      <c r="I36" s="29"/>
      <c r="J36" s="29"/>
      <c r="K36" s="29"/>
      <c r="L36" s="29"/>
      <c r="M36" s="29"/>
      <c r="N36" s="80"/>
      <c r="O36" s="5"/>
      <c r="P36" s="79"/>
      <c r="Q36" s="29"/>
      <c r="R36" s="29"/>
      <c r="S36" s="29"/>
      <c r="T36" s="29"/>
      <c r="U36" s="29"/>
      <c r="V36" s="29"/>
      <c r="W36" s="28"/>
      <c r="X36" s="80"/>
      <c r="Z36" s="81"/>
      <c r="AA36" s="28"/>
      <c r="AB36" s="80"/>
      <c r="AC36" s="6"/>
    </row>
    <row r="37" spans="1:29" ht="21" customHeight="1" thickBot="1" x14ac:dyDescent="0.4">
      <c r="A37" s="43">
        <v>27</v>
      </c>
      <c r="B37" s="33"/>
      <c r="C37" s="34"/>
      <c r="D37" s="35"/>
      <c r="E37" s="35"/>
      <c r="F37" s="35"/>
      <c r="G37" s="82"/>
      <c r="H37" s="87"/>
      <c r="I37" s="44"/>
      <c r="J37" s="44"/>
      <c r="K37" s="44"/>
      <c r="L37" s="44"/>
      <c r="M37" s="44"/>
      <c r="N37" s="89"/>
      <c r="O37" s="5"/>
      <c r="P37" s="87"/>
      <c r="Q37" s="44"/>
      <c r="R37" s="44"/>
      <c r="S37" s="44"/>
      <c r="T37" s="44"/>
      <c r="U37" s="44"/>
      <c r="V37" s="44"/>
      <c r="W37" s="88"/>
      <c r="X37" s="89"/>
      <c r="Z37" s="90"/>
      <c r="AA37" s="88"/>
      <c r="AB37" s="89"/>
      <c r="AC37" s="6"/>
    </row>
  </sheetData>
  <mergeCells count="4">
    <mergeCell ref="A5:AC5"/>
    <mergeCell ref="H9:N9"/>
    <mergeCell ref="P9:X9"/>
    <mergeCell ref="Z9:AB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80737-5C9E-4033-A211-AA320079AC0C}">
  <dimension ref="B1:S43"/>
  <sheetViews>
    <sheetView topLeftCell="A10" workbookViewId="0">
      <selection activeCell="S10" sqref="S10"/>
    </sheetView>
  </sheetViews>
  <sheetFormatPr baseColWidth="10" defaultColWidth="11.42578125" defaultRowHeight="15" x14ac:dyDescent="0.25"/>
  <cols>
    <col min="2" max="2" width="4.7109375" customWidth="1"/>
    <col min="3" max="3" width="4.85546875" customWidth="1"/>
    <col min="4" max="4" width="5.85546875" customWidth="1"/>
    <col min="5" max="5" width="2.42578125" customWidth="1"/>
    <col min="6" max="6" width="6" customWidth="1"/>
    <col min="7" max="7" width="6.7109375" customWidth="1"/>
    <col min="8" max="8" width="1.7109375" customWidth="1"/>
    <col min="9" max="11" width="6.7109375" customWidth="1"/>
    <col min="12" max="12" width="1.7109375" customWidth="1"/>
    <col min="13" max="17" width="6.7109375" customWidth="1"/>
    <col min="19" max="19" width="40" customWidth="1"/>
  </cols>
  <sheetData>
    <row r="1" spans="2:19" ht="15.75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2:19" ht="12.75" customHeight="1" x14ac:dyDescent="0.25">
      <c r="B2" s="3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2:19" ht="15.75" customHeight="1" x14ac:dyDescent="0.25">
      <c r="B3" s="3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2:19" ht="18" customHeight="1" x14ac:dyDescent="0.25">
      <c r="B4" s="3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4"/>
    </row>
    <row r="5" spans="2:19" ht="23.25" x14ac:dyDescent="0.35">
      <c r="B5" s="114" t="s">
        <v>130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</row>
    <row r="6" spans="2:19" ht="23.25" x14ac:dyDescent="0.3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8" t="s">
        <v>6</v>
      </c>
    </row>
    <row r="7" spans="2:19" ht="48" customHeight="1" x14ac:dyDescent="0.35">
      <c r="B7" s="5"/>
      <c r="C7" s="5"/>
      <c r="D7" s="5"/>
      <c r="E7" s="5"/>
      <c r="F7" s="5"/>
      <c r="G7" s="58">
        <v>44994</v>
      </c>
      <c r="H7" s="58"/>
      <c r="I7" s="58">
        <v>45048</v>
      </c>
      <c r="J7" s="58">
        <v>45048</v>
      </c>
      <c r="K7" s="58"/>
      <c r="L7" s="58"/>
      <c r="M7" s="58">
        <v>45055</v>
      </c>
      <c r="N7" s="58">
        <v>45069</v>
      </c>
      <c r="O7" s="58">
        <v>45084</v>
      </c>
      <c r="P7" s="58">
        <v>45085</v>
      </c>
    </row>
    <row r="8" spans="2:19" ht="24" thickBot="1" x14ac:dyDescent="0.4">
      <c r="B8" s="6"/>
      <c r="C8" s="6"/>
      <c r="D8" s="6"/>
      <c r="E8" s="5"/>
      <c r="F8" s="5"/>
      <c r="G8" s="91">
        <v>0.04</v>
      </c>
      <c r="H8" s="58"/>
      <c r="I8" s="59">
        <f>10/15</f>
        <v>0.66666666666666663</v>
      </c>
      <c r="J8" s="59">
        <f>5/15</f>
        <v>0.33333333333333331</v>
      </c>
      <c r="K8" s="60">
        <f>+I8+J8</f>
        <v>1</v>
      </c>
      <c r="L8" s="58"/>
      <c r="M8" s="59">
        <f>3/25</f>
        <v>0.12</v>
      </c>
      <c r="N8" s="59">
        <f>4/25</f>
        <v>0.16</v>
      </c>
      <c r="O8" s="59">
        <f>9/25</f>
        <v>0.36</v>
      </c>
      <c r="P8" s="59">
        <f>9/25</f>
        <v>0.36</v>
      </c>
      <c r="Q8" s="59">
        <f>SUM(M8:P8)</f>
        <v>1</v>
      </c>
    </row>
    <row r="9" spans="2:19" ht="24" thickBot="1" x14ac:dyDescent="0.4">
      <c r="B9" s="7" t="s">
        <v>5</v>
      </c>
      <c r="E9" s="5"/>
      <c r="F9" s="92" t="s">
        <v>131</v>
      </c>
      <c r="G9" s="92" t="s">
        <v>131</v>
      </c>
      <c r="H9" s="58"/>
      <c r="I9" s="118" t="s">
        <v>17</v>
      </c>
      <c r="J9" s="119"/>
      <c r="K9" s="120"/>
      <c r="L9" s="93"/>
      <c r="M9" s="118" t="s">
        <v>18</v>
      </c>
      <c r="N9" s="119"/>
      <c r="O9" s="119"/>
      <c r="P9" s="119"/>
      <c r="Q9" s="120"/>
    </row>
    <row r="10" spans="2:19" ht="83.25" thickBot="1" x14ac:dyDescent="0.4">
      <c r="B10" s="9" t="s">
        <v>7</v>
      </c>
      <c r="C10" s="10" t="s">
        <v>10</v>
      </c>
      <c r="D10" s="94" t="s">
        <v>11</v>
      </c>
      <c r="E10" s="5"/>
      <c r="F10" s="95" t="s">
        <v>167</v>
      </c>
      <c r="G10" s="95" t="s">
        <v>132</v>
      </c>
      <c r="H10" s="58"/>
      <c r="I10" s="96" t="s">
        <v>133</v>
      </c>
      <c r="J10" s="66" t="s">
        <v>134</v>
      </c>
      <c r="K10" s="97" t="s">
        <v>135</v>
      </c>
      <c r="L10" s="58"/>
      <c r="M10" s="96" t="s">
        <v>136</v>
      </c>
      <c r="N10" s="66" t="s">
        <v>137</v>
      </c>
      <c r="O10" s="66" t="s">
        <v>138</v>
      </c>
      <c r="P10" s="67" t="s">
        <v>139</v>
      </c>
      <c r="Q10" s="98" t="s">
        <v>168</v>
      </c>
    </row>
    <row r="11" spans="2:19" ht="21" customHeight="1" x14ac:dyDescent="0.35">
      <c r="B11" s="15">
        <v>1</v>
      </c>
      <c r="C11" s="18">
        <v>1</v>
      </c>
      <c r="D11" s="99"/>
      <c r="E11" s="5"/>
      <c r="F11" s="122">
        <v>5</v>
      </c>
      <c r="G11" s="100">
        <v>4.5</v>
      </c>
      <c r="H11" s="58"/>
      <c r="I11" s="86"/>
      <c r="J11" s="20"/>
      <c r="K11" s="74"/>
      <c r="L11" s="58"/>
      <c r="M11" s="86"/>
      <c r="N11" s="20"/>
      <c r="O11" s="20"/>
      <c r="P11" s="20"/>
      <c r="Q11" s="74"/>
      <c r="S11" s="77"/>
    </row>
    <row r="12" spans="2:19" ht="21" customHeight="1" x14ac:dyDescent="0.35">
      <c r="B12" s="24">
        <v>2</v>
      </c>
      <c r="C12" s="27">
        <v>2</v>
      </c>
      <c r="D12" s="101"/>
      <c r="E12" s="5"/>
      <c r="F12" s="123">
        <v>5</v>
      </c>
      <c r="G12" s="102">
        <v>4.5</v>
      </c>
      <c r="H12" s="58"/>
      <c r="I12" s="79"/>
      <c r="J12" s="29"/>
      <c r="K12" s="80"/>
      <c r="L12" s="58"/>
      <c r="M12" s="79"/>
      <c r="N12" s="29"/>
      <c r="O12" s="29"/>
      <c r="P12" s="29"/>
      <c r="Q12" s="80"/>
      <c r="S12" s="77"/>
    </row>
    <row r="13" spans="2:19" ht="21" customHeight="1" thickBot="1" x14ac:dyDescent="0.4">
      <c r="B13" s="32">
        <v>3</v>
      </c>
      <c r="C13" s="35">
        <v>3</v>
      </c>
      <c r="D13" s="103"/>
      <c r="E13" s="5"/>
      <c r="F13" s="104"/>
      <c r="G13" s="104">
        <v>4</v>
      </c>
      <c r="H13" s="58"/>
      <c r="I13" s="83"/>
      <c r="J13" s="38"/>
      <c r="K13" s="84"/>
      <c r="L13" s="58"/>
      <c r="M13" s="83"/>
      <c r="N13" s="38"/>
      <c r="O13" s="38"/>
      <c r="P13" s="38"/>
      <c r="Q13" s="84"/>
      <c r="S13" s="77"/>
    </row>
    <row r="14" spans="2:19" ht="21" customHeight="1" x14ac:dyDescent="0.35">
      <c r="B14" s="15">
        <v>4</v>
      </c>
      <c r="C14" s="18">
        <v>4</v>
      </c>
      <c r="D14" s="99"/>
      <c r="E14" s="5"/>
      <c r="F14" s="122">
        <v>5</v>
      </c>
      <c r="G14" s="100">
        <v>4.5</v>
      </c>
      <c r="H14" s="58"/>
      <c r="I14" s="86"/>
      <c r="J14" s="20"/>
      <c r="K14" s="74"/>
      <c r="L14" s="58"/>
      <c r="M14" s="86"/>
      <c r="N14" s="20"/>
      <c r="O14" s="20"/>
      <c r="P14" s="20"/>
      <c r="Q14" s="74"/>
      <c r="S14" s="77"/>
    </row>
    <row r="15" spans="2:19" ht="21" customHeight="1" x14ac:dyDescent="0.35">
      <c r="B15" s="24">
        <v>5</v>
      </c>
      <c r="C15" s="27">
        <v>5</v>
      </c>
      <c r="D15" s="101"/>
      <c r="E15" s="5"/>
      <c r="F15" s="123">
        <v>5</v>
      </c>
      <c r="G15" s="102">
        <v>3.8</v>
      </c>
      <c r="H15" s="58"/>
      <c r="I15" s="79"/>
      <c r="J15" s="29"/>
      <c r="K15" s="80"/>
      <c r="L15" s="58"/>
      <c r="M15" s="79"/>
      <c r="N15" s="29"/>
      <c r="O15" s="29"/>
      <c r="P15" s="29"/>
      <c r="Q15" s="80"/>
      <c r="S15" s="77"/>
    </row>
    <row r="16" spans="2:19" ht="21" customHeight="1" thickBot="1" x14ac:dyDescent="0.4">
      <c r="B16" s="32">
        <v>6</v>
      </c>
      <c r="C16" s="35">
        <v>6</v>
      </c>
      <c r="D16" s="103"/>
      <c r="E16" s="5"/>
      <c r="F16" s="104"/>
      <c r="G16" s="104">
        <v>4</v>
      </c>
      <c r="H16" s="58"/>
      <c r="I16" s="83"/>
      <c r="J16" s="38"/>
      <c r="K16" s="84"/>
      <c r="L16" s="58"/>
      <c r="M16" s="83"/>
      <c r="N16" s="38"/>
      <c r="O16" s="38"/>
      <c r="P16" s="38"/>
      <c r="Q16" s="84"/>
      <c r="S16" s="77"/>
    </row>
    <row r="17" spans="2:19" ht="21" customHeight="1" x14ac:dyDescent="0.35">
      <c r="B17" s="15">
        <v>7</v>
      </c>
      <c r="C17" s="18">
        <v>7</v>
      </c>
      <c r="D17" s="99"/>
      <c r="E17" s="5"/>
      <c r="F17" s="100"/>
      <c r="G17" s="100">
        <v>4</v>
      </c>
      <c r="H17" s="58"/>
      <c r="I17" s="86"/>
      <c r="J17" s="20"/>
      <c r="K17" s="74"/>
      <c r="L17" s="58"/>
      <c r="M17" s="86"/>
      <c r="N17" s="20"/>
      <c r="O17" s="20"/>
      <c r="P17" s="20"/>
      <c r="Q17" s="74"/>
      <c r="S17" s="77"/>
    </row>
    <row r="18" spans="2:19" ht="21" customHeight="1" x14ac:dyDescent="0.35">
      <c r="B18" s="24">
        <v>8</v>
      </c>
      <c r="C18" s="27">
        <v>8</v>
      </c>
      <c r="D18" s="101"/>
      <c r="E18" s="5"/>
      <c r="F18" s="102"/>
      <c r="G18" s="102">
        <v>3.8</v>
      </c>
      <c r="H18" s="58"/>
      <c r="I18" s="79"/>
      <c r="J18" s="29"/>
      <c r="K18" s="80"/>
      <c r="L18" s="58"/>
      <c r="M18" s="79"/>
      <c r="N18" s="29"/>
      <c r="O18" s="29"/>
      <c r="P18" s="29"/>
      <c r="Q18" s="80"/>
      <c r="S18" s="77"/>
    </row>
    <row r="19" spans="2:19" ht="21" customHeight="1" thickBot="1" x14ac:dyDescent="0.4">
      <c r="B19" s="43">
        <v>9</v>
      </c>
      <c r="C19" s="35">
        <v>9</v>
      </c>
      <c r="D19" s="103"/>
      <c r="E19" s="5"/>
      <c r="F19" s="105"/>
      <c r="G19" s="105">
        <v>0</v>
      </c>
      <c r="H19" s="58"/>
      <c r="I19" s="87"/>
      <c r="J19" s="38"/>
      <c r="K19" s="84"/>
      <c r="L19" s="58"/>
      <c r="M19" s="83"/>
      <c r="N19" s="38"/>
      <c r="O19" s="38"/>
      <c r="P19" s="38"/>
      <c r="Q19" s="84"/>
      <c r="S19" s="77"/>
    </row>
    <row r="20" spans="2:19" ht="21" customHeight="1" x14ac:dyDescent="0.35">
      <c r="B20" s="47">
        <v>10</v>
      </c>
      <c r="C20" s="18"/>
      <c r="D20" s="99">
        <v>11</v>
      </c>
      <c r="E20" s="5"/>
      <c r="F20" s="106"/>
      <c r="G20" s="106"/>
      <c r="H20" s="58"/>
      <c r="I20" s="124">
        <v>3</v>
      </c>
      <c r="J20" s="20">
        <v>4.5</v>
      </c>
      <c r="K20" s="74">
        <f t="shared" ref="K20:K28" si="0">SUMPRODUCT($I$8:$J$8,I20:J20)</f>
        <v>3.5</v>
      </c>
      <c r="L20" s="58"/>
      <c r="M20" s="86"/>
      <c r="N20" s="20"/>
      <c r="O20" s="20"/>
      <c r="P20" s="20"/>
      <c r="Q20" s="74"/>
      <c r="S20" s="77"/>
    </row>
    <row r="21" spans="2:19" ht="21" customHeight="1" x14ac:dyDescent="0.35">
      <c r="B21" s="24">
        <v>11</v>
      </c>
      <c r="C21" s="27"/>
      <c r="D21" s="101">
        <v>12</v>
      </c>
      <c r="E21" s="5"/>
      <c r="F21" s="102"/>
      <c r="G21" s="102"/>
      <c r="H21" s="58"/>
      <c r="I21" s="125">
        <v>3.5</v>
      </c>
      <c r="J21" s="29">
        <v>4</v>
      </c>
      <c r="K21" s="80">
        <f t="shared" si="0"/>
        <v>3.6666666666666661</v>
      </c>
      <c r="L21" s="58"/>
      <c r="M21" s="79"/>
      <c r="N21" s="29"/>
      <c r="O21" s="29"/>
      <c r="P21" s="29"/>
      <c r="Q21" s="80"/>
      <c r="S21" s="77"/>
    </row>
    <row r="22" spans="2:19" ht="21" customHeight="1" thickBot="1" x14ac:dyDescent="0.4">
      <c r="B22" s="32">
        <v>12</v>
      </c>
      <c r="C22" s="35"/>
      <c r="D22" s="107">
        <v>13</v>
      </c>
      <c r="E22" s="5"/>
      <c r="F22" s="104"/>
      <c r="G22" s="104"/>
      <c r="H22" s="58"/>
      <c r="I22" s="126">
        <v>4</v>
      </c>
      <c r="J22" s="38">
        <v>4.5</v>
      </c>
      <c r="K22" s="84">
        <f t="shared" si="0"/>
        <v>4.1666666666666661</v>
      </c>
      <c r="L22" s="58"/>
      <c r="M22" s="83"/>
      <c r="N22" s="38"/>
      <c r="O22" s="38"/>
      <c r="P22" s="38"/>
      <c r="Q22" s="84"/>
      <c r="S22" s="77"/>
    </row>
    <row r="23" spans="2:19" ht="21" customHeight="1" x14ac:dyDescent="0.35">
      <c r="B23" s="15">
        <v>13</v>
      </c>
      <c r="C23" s="18"/>
      <c r="D23" s="99">
        <v>14</v>
      </c>
      <c r="E23" s="5"/>
      <c r="F23" s="100"/>
      <c r="G23" s="100"/>
      <c r="H23" s="58"/>
      <c r="I23" s="127">
        <v>4.5</v>
      </c>
      <c r="J23" s="20">
        <v>4.5</v>
      </c>
      <c r="K23" s="74">
        <f t="shared" si="0"/>
        <v>4.5</v>
      </c>
      <c r="L23" s="58"/>
      <c r="M23" s="86"/>
      <c r="N23" s="20"/>
      <c r="O23" s="20"/>
      <c r="P23" s="20"/>
      <c r="Q23" s="74"/>
      <c r="S23" s="77"/>
    </row>
    <row r="24" spans="2:19" ht="21" customHeight="1" x14ac:dyDescent="0.35">
      <c r="B24" s="24">
        <v>14</v>
      </c>
      <c r="C24" s="27"/>
      <c r="D24" s="101">
        <v>15</v>
      </c>
      <c r="E24" s="5"/>
      <c r="F24" s="102"/>
      <c r="G24" s="102"/>
      <c r="H24" s="58"/>
      <c r="I24" s="128">
        <v>0</v>
      </c>
      <c r="J24" s="129">
        <v>4.5</v>
      </c>
      <c r="K24" s="80">
        <f t="shared" si="0"/>
        <v>1.5</v>
      </c>
      <c r="L24" s="58"/>
      <c r="M24" s="79"/>
      <c r="N24" s="29"/>
      <c r="O24" s="29"/>
      <c r="P24" s="29"/>
      <c r="Q24" s="80"/>
      <c r="S24" s="77"/>
    </row>
    <row r="25" spans="2:19" ht="21" customHeight="1" thickBot="1" x14ac:dyDescent="0.4">
      <c r="B25" s="32">
        <v>15</v>
      </c>
      <c r="C25" s="35"/>
      <c r="D25" s="107">
        <v>16</v>
      </c>
      <c r="E25" s="5"/>
      <c r="F25" s="104"/>
      <c r="G25" s="104"/>
      <c r="H25" s="58"/>
      <c r="I25" s="126">
        <v>4.5</v>
      </c>
      <c r="J25" s="38">
        <v>4</v>
      </c>
      <c r="K25" s="84">
        <f t="shared" si="0"/>
        <v>4.333333333333333</v>
      </c>
      <c r="L25" s="58"/>
      <c r="M25" s="83"/>
      <c r="N25" s="38"/>
      <c r="O25" s="38"/>
      <c r="P25" s="38"/>
      <c r="Q25" s="84"/>
      <c r="S25" s="77"/>
    </row>
    <row r="26" spans="2:19" ht="21" customHeight="1" x14ac:dyDescent="0.35">
      <c r="B26" s="15">
        <v>16</v>
      </c>
      <c r="C26" s="18"/>
      <c r="D26" s="99">
        <v>17</v>
      </c>
      <c r="E26" s="5"/>
      <c r="F26" s="100"/>
      <c r="G26" s="100"/>
      <c r="H26" s="58"/>
      <c r="I26" s="127">
        <v>3</v>
      </c>
      <c r="J26" s="20">
        <v>0</v>
      </c>
      <c r="K26" s="74">
        <f t="shared" si="0"/>
        <v>2</v>
      </c>
      <c r="L26" s="58"/>
      <c r="M26" s="86"/>
      <c r="N26" s="20"/>
      <c r="O26" s="20"/>
      <c r="P26" s="20"/>
      <c r="Q26" s="74"/>
      <c r="S26" s="77"/>
    </row>
    <row r="27" spans="2:19" ht="21" customHeight="1" x14ac:dyDescent="0.35">
      <c r="B27" s="24">
        <v>17</v>
      </c>
      <c r="C27" s="27"/>
      <c r="D27" s="101">
        <v>18</v>
      </c>
      <c r="E27" s="5"/>
      <c r="F27" s="102"/>
      <c r="G27" s="102"/>
      <c r="H27" s="58"/>
      <c r="I27" s="79">
        <v>0</v>
      </c>
      <c r="J27" s="29">
        <v>0</v>
      </c>
      <c r="K27" s="80">
        <f t="shared" si="0"/>
        <v>0</v>
      </c>
      <c r="L27" s="58"/>
      <c r="M27" s="79"/>
      <c r="N27" s="29"/>
      <c r="O27" s="29"/>
      <c r="P27" s="29"/>
      <c r="Q27" s="80"/>
      <c r="S27" s="77"/>
    </row>
    <row r="28" spans="2:19" ht="21" customHeight="1" thickBot="1" x14ac:dyDescent="0.4">
      <c r="B28" s="43">
        <v>18</v>
      </c>
      <c r="C28" s="35"/>
      <c r="D28" s="107">
        <v>19</v>
      </c>
      <c r="E28" s="5"/>
      <c r="F28" s="105"/>
      <c r="G28" s="105"/>
      <c r="H28" s="58"/>
      <c r="I28" s="87">
        <v>0</v>
      </c>
      <c r="J28" s="44">
        <v>0</v>
      </c>
      <c r="K28" s="89">
        <f t="shared" si="0"/>
        <v>0</v>
      </c>
      <c r="L28" s="58"/>
      <c r="M28" s="87"/>
      <c r="N28" s="44"/>
      <c r="O28" s="44"/>
      <c r="P28" s="44"/>
      <c r="Q28" s="89"/>
      <c r="S28" s="77"/>
    </row>
    <row r="29" spans="2:19" ht="21" customHeight="1" x14ac:dyDescent="0.35">
      <c r="D29" s="99">
        <v>11</v>
      </c>
      <c r="E29" s="5"/>
      <c r="F29" s="5"/>
      <c r="H29" s="58"/>
      <c r="L29" s="58"/>
      <c r="M29" s="130">
        <v>4</v>
      </c>
      <c r="N29" s="20">
        <v>0</v>
      </c>
      <c r="O29" s="20">
        <v>0</v>
      </c>
      <c r="P29" s="20">
        <f>HLOOKUP(D20,[2]DD_CO_Eq!$E$5:$M$16,12)</f>
        <v>0</v>
      </c>
      <c r="Q29" s="74">
        <f t="shared" ref="Q29:Q37" si="1">SUMPRODUCT($M$8:$P$8,M29:P29)</f>
        <v>0.48</v>
      </c>
    </row>
    <row r="30" spans="2:19" ht="21" customHeight="1" x14ac:dyDescent="0.25">
      <c r="D30" s="101">
        <v>12</v>
      </c>
      <c r="M30" s="79">
        <v>0</v>
      </c>
      <c r="N30" s="29">
        <v>0</v>
      </c>
      <c r="O30" s="129">
        <v>5</v>
      </c>
      <c r="P30" s="29">
        <f>HLOOKUP(D21,[2]DD_CO_Eq!$E$5:$M$16,12)</f>
        <v>4.3400000000000007</v>
      </c>
      <c r="Q30" s="80">
        <f t="shared" si="1"/>
        <v>3.3624000000000001</v>
      </c>
    </row>
    <row r="31" spans="2:19" ht="21" customHeight="1" thickBot="1" x14ac:dyDescent="0.4">
      <c r="D31" s="107">
        <v>13</v>
      </c>
      <c r="E31" s="5"/>
      <c r="F31" s="5"/>
      <c r="L31" s="58"/>
      <c r="M31" s="131">
        <v>4.8</v>
      </c>
      <c r="N31" s="132">
        <v>4.5</v>
      </c>
      <c r="O31" s="132">
        <v>5</v>
      </c>
      <c r="P31" s="38">
        <f>HLOOKUP(D22,[2]DD_CO_Eq!$E$5:$M$16,12)</f>
        <v>4.34</v>
      </c>
      <c r="Q31" s="84">
        <f t="shared" si="1"/>
        <v>4.6583999999999994</v>
      </c>
    </row>
    <row r="32" spans="2:19" ht="21" customHeight="1" x14ac:dyDescent="0.35">
      <c r="D32" s="99">
        <v>14</v>
      </c>
      <c r="E32" s="5"/>
      <c r="F32" s="5"/>
      <c r="L32" s="58"/>
      <c r="M32" s="130">
        <v>4.8</v>
      </c>
      <c r="N32" s="133">
        <v>5</v>
      </c>
      <c r="O32" s="133">
        <v>5</v>
      </c>
      <c r="P32" s="20">
        <f>HLOOKUP(D23,[2]DD_CO_Eq!$E$5:$M$16,12)</f>
        <v>4.68</v>
      </c>
      <c r="Q32" s="74">
        <f t="shared" si="1"/>
        <v>4.8607999999999993</v>
      </c>
    </row>
    <row r="33" spans="4:17" ht="21" customHeight="1" x14ac:dyDescent="0.35">
      <c r="D33" s="101">
        <v>15</v>
      </c>
      <c r="E33" s="5"/>
      <c r="F33" s="5"/>
      <c r="M33" s="134">
        <v>4.8</v>
      </c>
      <c r="N33" s="29">
        <v>0</v>
      </c>
      <c r="O33" s="134">
        <v>3.5</v>
      </c>
      <c r="P33" s="29">
        <f>HLOOKUP(D24,[2]DD_CO_Eq!$E$5:$M$16,12)</f>
        <v>0</v>
      </c>
      <c r="Q33" s="80">
        <f t="shared" si="1"/>
        <v>1.8359999999999999</v>
      </c>
    </row>
    <row r="34" spans="4:17" ht="21" customHeight="1" thickBot="1" x14ac:dyDescent="0.4">
      <c r="D34" s="107">
        <v>16</v>
      </c>
      <c r="E34" s="5"/>
      <c r="F34" s="5"/>
      <c r="M34" s="131">
        <v>5</v>
      </c>
      <c r="N34" s="132">
        <v>5</v>
      </c>
      <c r="O34" s="132">
        <v>3.8</v>
      </c>
      <c r="P34" s="38">
        <f>HLOOKUP(D25,[2]DD_CO_Eq!$E$5:$M$16,12)</f>
        <v>4.05</v>
      </c>
      <c r="Q34" s="84">
        <f t="shared" si="1"/>
        <v>4.226</v>
      </c>
    </row>
    <row r="35" spans="4:17" ht="21" customHeight="1" x14ac:dyDescent="0.35">
      <c r="D35" s="99">
        <v>17</v>
      </c>
      <c r="E35" s="5"/>
      <c r="F35" s="5"/>
      <c r="M35" s="130">
        <v>4.8</v>
      </c>
      <c r="N35" s="133">
        <v>4</v>
      </c>
      <c r="O35" s="133">
        <v>3.8</v>
      </c>
      <c r="P35" s="20">
        <f>HLOOKUP(D26,[2]DD_CO_Eq!$E$5:$M$16,12)</f>
        <v>3.95</v>
      </c>
      <c r="Q35" s="74">
        <f t="shared" si="1"/>
        <v>4.0059999999999993</v>
      </c>
    </row>
    <row r="36" spans="4:17" ht="21" customHeight="1" x14ac:dyDescent="0.35">
      <c r="D36" s="101">
        <v>18</v>
      </c>
      <c r="E36" s="5"/>
      <c r="F36" s="5"/>
      <c r="M36" s="79">
        <v>0</v>
      </c>
      <c r="N36" s="29">
        <v>0</v>
      </c>
      <c r="O36" s="29">
        <v>0</v>
      </c>
      <c r="P36" s="29">
        <f>HLOOKUP(D27,[2]DD_CO_Eq!$E$5:$M$16,12)</f>
        <v>0</v>
      </c>
      <c r="Q36" s="80">
        <f t="shared" si="1"/>
        <v>0</v>
      </c>
    </row>
    <row r="37" spans="4:17" ht="21" customHeight="1" thickBot="1" x14ac:dyDescent="0.3">
      <c r="D37" s="107">
        <v>19</v>
      </c>
      <c r="M37" s="87">
        <v>0</v>
      </c>
      <c r="N37" s="44">
        <v>0</v>
      </c>
      <c r="O37" s="44">
        <v>5</v>
      </c>
      <c r="P37" s="44">
        <f>HLOOKUP(D28,[2]DD_CO_Eq!$E$5:$M$16,12)</f>
        <v>0</v>
      </c>
      <c r="Q37" s="89">
        <f t="shared" si="1"/>
        <v>1.7999999999999998</v>
      </c>
    </row>
    <row r="43" spans="4:17" x14ac:dyDescent="0.25">
      <c r="D43" s="135">
        <v>1</v>
      </c>
      <c r="E43" s="135">
        <v>2</v>
      </c>
      <c r="F43" s="135">
        <v>3</v>
      </c>
      <c r="G43" s="135">
        <v>4</v>
      </c>
      <c r="H43" s="135">
        <v>5</v>
      </c>
      <c r="I43" s="135">
        <v>6</v>
      </c>
      <c r="J43" s="135">
        <v>7</v>
      </c>
      <c r="K43" s="135">
        <v>8</v>
      </c>
      <c r="L43" s="135">
        <v>9</v>
      </c>
      <c r="M43" s="135">
        <v>10</v>
      </c>
      <c r="N43" s="135">
        <v>11</v>
      </c>
      <c r="O43" s="135">
        <v>12</v>
      </c>
      <c r="P43" s="135">
        <v>13</v>
      </c>
      <c r="Q43" s="135">
        <v>14</v>
      </c>
    </row>
  </sheetData>
  <mergeCells count="3">
    <mergeCell ref="B5:Q5"/>
    <mergeCell ref="I9:K9"/>
    <mergeCell ref="M9:Q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41542-17F3-4023-BF72-76246742C6B6}">
  <dimension ref="A1:T48"/>
  <sheetViews>
    <sheetView workbookViewId="0">
      <selection activeCell="K16" sqref="K16"/>
    </sheetView>
  </sheetViews>
  <sheetFormatPr baseColWidth="10" defaultRowHeight="15" x14ac:dyDescent="0.25"/>
  <cols>
    <col min="1" max="1" width="4.7109375" customWidth="1"/>
    <col min="2" max="2" width="13.7109375" customWidth="1"/>
    <col min="3" max="3" width="34.85546875" bestFit="1" customWidth="1"/>
    <col min="4" max="4" width="4.85546875" customWidth="1"/>
    <col min="5" max="5" width="5.85546875" customWidth="1"/>
    <col min="6" max="6" width="15.85546875" customWidth="1"/>
    <col min="7" max="7" width="15.42578125" customWidth="1"/>
    <col min="8" max="15" width="6.7109375" customWidth="1"/>
    <col min="16" max="16" width="4.7109375" customWidth="1"/>
    <col min="17" max="17" width="1.7109375" customWidth="1"/>
    <col min="18" max="18" width="5.85546875" customWidth="1"/>
    <col min="19" max="19" width="1.7109375" customWidth="1"/>
    <col min="20" max="20" width="27.42578125" customWidth="1"/>
  </cols>
  <sheetData>
    <row r="1" spans="1:20" ht="15.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2.75" customHeight="1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75" customHeight="1" x14ac:dyDescent="0.25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8" customHeight="1" x14ac:dyDescent="0.25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4"/>
    </row>
    <row r="5" spans="1:20" ht="23.25" x14ac:dyDescent="0.35">
      <c r="A5" s="108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4"/>
    </row>
    <row r="6" spans="1:20" ht="15.75" x14ac:dyDescent="0.25">
      <c r="A6" s="6"/>
      <c r="B6" s="6"/>
      <c r="C6" s="6"/>
      <c r="D6" s="6"/>
      <c r="E6" s="6"/>
      <c r="F6" s="6"/>
      <c r="G6" s="6"/>
    </row>
    <row r="7" spans="1:20" ht="15.75" thickBot="1" x14ac:dyDescent="0.3">
      <c r="A7" s="7" t="s">
        <v>5</v>
      </c>
      <c r="H7">
        <v>0.16</v>
      </c>
      <c r="I7">
        <v>0.04</v>
      </c>
      <c r="J7">
        <v>0.25</v>
      </c>
      <c r="K7">
        <v>0.15</v>
      </c>
      <c r="L7">
        <v>0.25</v>
      </c>
      <c r="M7">
        <v>0.15</v>
      </c>
      <c r="N7">
        <v>0.1</v>
      </c>
      <c r="O7">
        <v>0.1</v>
      </c>
      <c r="R7">
        <v>1.2</v>
      </c>
      <c r="T7" s="8" t="s">
        <v>6</v>
      </c>
    </row>
    <row r="8" spans="1:20" ht="24" customHeight="1" thickBot="1" x14ac:dyDescent="0.3">
      <c r="A8" s="9" t="s">
        <v>7</v>
      </c>
      <c r="B8" s="10" t="s">
        <v>8</v>
      </c>
      <c r="C8" s="10" t="s">
        <v>9</v>
      </c>
      <c r="D8" s="10" t="s">
        <v>10</v>
      </c>
      <c r="E8" s="10" t="s">
        <v>11</v>
      </c>
      <c r="F8" s="11" t="s">
        <v>12</v>
      </c>
      <c r="G8" s="11" t="s">
        <v>13</v>
      </c>
      <c r="H8" s="12" t="s">
        <v>14</v>
      </c>
      <c r="I8" s="12" t="s">
        <v>15</v>
      </c>
      <c r="J8" s="12" t="s">
        <v>16</v>
      </c>
      <c r="K8" s="12" t="s">
        <v>17</v>
      </c>
      <c r="L8" s="12" t="s">
        <v>18</v>
      </c>
      <c r="M8" s="12" t="s">
        <v>19</v>
      </c>
      <c r="N8" s="12" t="s">
        <v>20</v>
      </c>
      <c r="O8" s="12" t="s">
        <v>21</v>
      </c>
      <c r="P8" s="11"/>
      <c r="Q8" s="11"/>
      <c r="R8" s="57" t="s">
        <v>107</v>
      </c>
      <c r="S8" s="13"/>
      <c r="T8" s="14" t="s">
        <v>22</v>
      </c>
    </row>
    <row r="9" spans="1:20" ht="21" customHeight="1" x14ac:dyDescent="0.25">
      <c r="A9" s="15">
        <v>1</v>
      </c>
      <c r="B9" s="16">
        <v>1019119415</v>
      </c>
      <c r="C9" s="17" t="s">
        <v>23</v>
      </c>
      <c r="D9" s="18">
        <v>1</v>
      </c>
      <c r="E9" s="18">
        <v>14</v>
      </c>
      <c r="F9" s="18" t="s">
        <v>24</v>
      </c>
      <c r="G9" s="16" t="s">
        <v>25</v>
      </c>
      <c r="H9" s="19">
        <v>3.5437500000000002</v>
      </c>
      <c r="I9" s="20">
        <v>4.5</v>
      </c>
      <c r="J9" s="21">
        <v>1</v>
      </c>
      <c r="K9" s="19">
        <v>0</v>
      </c>
      <c r="L9" s="19">
        <v>0</v>
      </c>
      <c r="M9" s="19">
        <v>1.17</v>
      </c>
      <c r="N9" s="20">
        <v>0</v>
      </c>
      <c r="O9" s="20"/>
      <c r="P9" s="18"/>
      <c r="Q9" s="18"/>
      <c r="R9" s="136">
        <v>1.2</v>
      </c>
      <c r="S9" s="22">
        <v>0</v>
      </c>
      <c r="T9" s="23" t="s">
        <v>82</v>
      </c>
    </row>
    <row r="10" spans="1:20" ht="21" customHeight="1" x14ac:dyDescent="0.25">
      <c r="A10" s="24">
        <v>2</v>
      </c>
      <c r="B10" s="25">
        <v>1233507772</v>
      </c>
      <c r="C10" s="26" t="s">
        <v>26</v>
      </c>
      <c r="D10" s="27">
        <v>5</v>
      </c>
      <c r="E10" s="27">
        <v>19</v>
      </c>
      <c r="F10" s="27" t="s">
        <v>27</v>
      </c>
      <c r="G10" s="25" t="s">
        <v>28</v>
      </c>
      <c r="H10" s="28">
        <v>3.4312499999999999</v>
      </c>
      <c r="I10" s="29">
        <v>3.8</v>
      </c>
      <c r="J10" s="28">
        <v>3.7776842105263153</v>
      </c>
      <c r="K10" s="28">
        <v>3.6666666666666661</v>
      </c>
      <c r="L10" s="28">
        <v>3.3624000000000001</v>
      </c>
      <c r="M10" s="28">
        <v>1.25</v>
      </c>
      <c r="N10" s="29">
        <v>4.7</v>
      </c>
      <c r="O10" s="29"/>
      <c r="P10" s="27"/>
      <c r="Q10" s="27"/>
      <c r="R10" s="30">
        <v>3.7</v>
      </c>
      <c r="S10" s="22">
        <v>1</v>
      </c>
      <c r="T10" s="31" t="s">
        <v>83</v>
      </c>
    </row>
    <row r="11" spans="1:20" ht="21" customHeight="1" thickBot="1" x14ac:dyDescent="0.3">
      <c r="A11" s="32">
        <v>3</v>
      </c>
      <c r="B11" s="33">
        <v>1000288668</v>
      </c>
      <c r="C11" s="34" t="s">
        <v>29</v>
      </c>
      <c r="D11" s="35">
        <v>1</v>
      </c>
      <c r="E11" s="36">
        <v>19</v>
      </c>
      <c r="F11" s="35" t="s">
        <v>30</v>
      </c>
      <c r="G11" s="33" t="s">
        <v>31</v>
      </c>
      <c r="H11" s="37">
        <v>0.9375</v>
      </c>
      <c r="I11" s="38">
        <v>4.5</v>
      </c>
      <c r="J11" s="37">
        <v>1.5334105263157898</v>
      </c>
      <c r="K11" s="37">
        <v>4.1666666666666661</v>
      </c>
      <c r="L11" s="37">
        <v>4.6583999999999994</v>
      </c>
      <c r="M11" s="37">
        <v>2.15</v>
      </c>
      <c r="N11" s="38">
        <v>2.8</v>
      </c>
      <c r="O11" s="38"/>
      <c r="P11" s="36"/>
      <c r="Q11" s="36"/>
      <c r="R11" s="51">
        <v>3.2</v>
      </c>
      <c r="S11" s="22">
        <v>1</v>
      </c>
      <c r="T11" s="39" t="s">
        <v>84</v>
      </c>
    </row>
    <row r="12" spans="1:20" ht="21" customHeight="1" x14ac:dyDescent="0.25">
      <c r="A12" s="15">
        <v>4</v>
      </c>
      <c r="B12" s="16">
        <v>1026298592</v>
      </c>
      <c r="C12" s="17" t="s">
        <v>32</v>
      </c>
      <c r="D12" s="18">
        <v>7</v>
      </c>
      <c r="E12" s="18">
        <v>12</v>
      </c>
      <c r="F12" s="18" t="s">
        <v>33</v>
      </c>
      <c r="G12" s="16" t="s">
        <v>28</v>
      </c>
      <c r="H12" s="19">
        <v>3.6625000000000001</v>
      </c>
      <c r="I12" s="20">
        <v>4</v>
      </c>
      <c r="J12" s="19">
        <v>2.9381184210526317</v>
      </c>
      <c r="K12" s="19">
        <v>3.6666666666666661</v>
      </c>
      <c r="L12" s="19">
        <v>3.3624000000000001</v>
      </c>
      <c r="M12" s="19">
        <v>3.3499999999999996</v>
      </c>
      <c r="N12" s="20">
        <v>1.9</v>
      </c>
      <c r="O12" s="20">
        <v>4</v>
      </c>
      <c r="P12" s="18"/>
      <c r="Q12" s="40"/>
      <c r="R12" s="41">
        <v>4</v>
      </c>
      <c r="S12" s="22">
        <v>1</v>
      </c>
      <c r="T12" s="23" t="s">
        <v>85</v>
      </c>
    </row>
    <row r="13" spans="1:20" ht="21" customHeight="1" x14ac:dyDescent="0.25">
      <c r="A13" s="24">
        <v>5</v>
      </c>
      <c r="B13" s="25">
        <v>1052314136</v>
      </c>
      <c r="C13" s="26" t="s">
        <v>34</v>
      </c>
      <c r="D13" s="27">
        <v>4</v>
      </c>
      <c r="E13" s="27">
        <v>19</v>
      </c>
      <c r="F13" s="27" t="s">
        <v>35</v>
      </c>
      <c r="G13" s="25" t="s">
        <v>31</v>
      </c>
      <c r="H13" s="28">
        <v>3.0625</v>
      </c>
      <c r="I13" s="29">
        <v>4.5</v>
      </c>
      <c r="J13" s="42">
        <v>0.30000000000000004</v>
      </c>
      <c r="K13" s="28">
        <v>0</v>
      </c>
      <c r="L13" s="28">
        <v>0</v>
      </c>
      <c r="M13" s="28">
        <v>1.2749999999999999</v>
      </c>
      <c r="N13" s="29">
        <v>0</v>
      </c>
      <c r="O13" s="29"/>
      <c r="P13" s="27"/>
      <c r="Q13" s="27"/>
      <c r="R13" s="137">
        <v>0.9</v>
      </c>
      <c r="S13" s="22">
        <v>0</v>
      </c>
      <c r="T13" s="31" t="s">
        <v>86</v>
      </c>
    </row>
    <row r="14" spans="1:20" ht="21" customHeight="1" thickBot="1" x14ac:dyDescent="0.3">
      <c r="A14" s="32">
        <v>6</v>
      </c>
      <c r="B14" s="33">
        <v>1062085362</v>
      </c>
      <c r="C14" s="34" t="s">
        <v>36</v>
      </c>
      <c r="D14" s="35">
        <v>7</v>
      </c>
      <c r="E14" s="36">
        <v>15</v>
      </c>
      <c r="F14" s="35" t="s">
        <v>37</v>
      </c>
      <c r="G14" s="33" t="s">
        <v>38</v>
      </c>
      <c r="H14" s="37">
        <v>3.9125000000000001</v>
      </c>
      <c r="I14" s="38">
        <v>4</v>
      </c>
      <c r="J14" s="37">
        <v>4.4781263157894733</v>
      </c>
      <c r="K14" s="37">
        <v>0</v>
      </c>
      <c r="L14" s="37">
        <v>1.8359999999999999</v>
      </c>
      <c r="M14" s="37">
        <v>3.16</v>
      </c>
      <c r="N14" s="38">
        <v>1.9</v>
      </c>
      <c r="O14" s="38"/>
      <c r="P14" s="36"/>
      <c r="Q14" s="36"/>
      <c r="R14" s="51">
        <v>3</v>
      </c>
      <c r="S14" s="22">
        <v>1</v>
      </c>
      <c r="T14" s="39" t="s">
        <v>87</v>
      </c>
    </row>
    <row r="15" spans="1:20" ht="21" customHeight="1" x14ac:dyDescent="0.25">
      <c r="A15" s="15">
        <v>7</v>
      </c>
      <c r="B15" s="16">
        <v>1014302042</v>
      </c>
      <c r="C15" s="17" t="s">
        <v>39</v>
      </c>
      <c r="D15" s="18">
        <v>5</v>
      </c>
      <c r="E15" s="18">
        <v>19</v>
      </c>
      <c r="F15" s="18" t="s">
        <v>40</v>
      </c>
      <c r="G15" s="16" t="s">
        <v>31</v>
      </c>
      <c r="H15" s="19">
        <v>2.9874999999999998</v>
      </c>
      <c r="I15" s="20">
        <v>3.8</v>
      </c>
      <c r="J15" s="21">
        <v>0.2</v>
      </c>
      <c r="K15" s="19">
        <v>3.5</v>
      </c>
      <c r="L15" s="19">
        <v>0.48</v>
      </c>
      <c r="M15" s="19">
        <v>0.33</v>
      </c>
      <c r="N15" s="20">
        <v>0</v>
      </c>
      <c r="O15" s="20"/>
      <c r="P15" s="18"/>
      <c r="Q15" s="18"/>
      <c r="R15" s="136">
        <v>1.4</v>
      </c>
      <c r="S15" s="22">
        <v>0</v>
      </c>
      <c r="T15" s="23" t="s">
        <v>88</v>
      </c>
    </row>
    <row r="16" spans="1:20" ht="21" customHeight="1" x14ac:dyDescent="0.25">
      <c r="A16" s="24">
        <v>8</v>
      </c>
      <c r="B16" s="25">
        <v>1022447156</v>
      </c>
      <c r="C16" s="26" t="s">
        <v>41</v>
      </c>
      <c r="D16" s="27">
        <v>4</v>
      </c>
      <c r="E16" s="27">
        <v>19</v>
      </c>
      <c r="F16" s="27" t="s">
        <v>42</v>
      </c>
      <c r="G16" s="25" t="s">
        <v>43</v>
      </c>
      <c r="H16" s="28">
        <v>4.0875000000000004</v>
      </c>
      <c r="I16" s="29">
        <v>4.5</v>
      </c>
      <c r="J16" s="28">
        <v>3.5755657894736839</v>
      </c>
      <c r="K16" s="28">
        <v>3.5</v>
      </c>
      <c r="L16" s="28">
        <v>0.48</v>
      </c>
      <c r="M16" s="28">
        <v>2.4350000000000001</v>
      </c>
      <c r="N16" s="29">
        <v>3.9</v>
      </c>
      <c r="O16" s="29"/>
      <c r="P16" s="27"/>
      <c r="Q16" s="27"/>
      <c r="R16" s="30">
        <v>3.1</v>
      </c>
      <c r="S16" s="22">
        <v>1</v>
      </c>
      <c r="T16" s="31" t="s">
        <v>89</v>
      </c>
    </row>
    <row r="17" spans="1:20" ht="21" customHeight="1" thickBot="1" x14ac:dyDescent="0.3">
      <c r="A17" s="43">
        <v>9</v>
      </c>
      <c r="B17" s="33">
        <v>1000944851</v>
      </c>
      <c r="C17" s="34" t="s">
        <v>44</v>
      </c>
      <c r="D17" s="35">
        <v>5</v>
      </c>
      <c r="E17" s="36">
        <v>13</v>
      </c>
      <c r="F17" s="35" t="s">
        <v>45</v>
      </c>
      <c r="G17" s="33" t="s">
        <v>31</v>
      </c>
      <c r="H17" s="37">
        <v>3.9874999999999998</v>
      </c>
      <c r="I17" s="38">
        <v>3.8</v>
      </c>
      <c r="J17" s="37">
        <v>3.6440842105263158</v>
      </c>
      <c r="K17" s="37">
        <v>4.1666666666666661</v>
      </c>
      <c r="L17" s="37">
        <v>4.6583999999999994</v>
      </c>
      <c r="M17" s="37">
        <v>3.02</v>
      </c>
      <c r="N17" s="44">
        <v>4.7</v>
      </c>
      <c r="O17" s="44"/>
      <c r="P17" s="35"/>
      <c r="Q17" s="45"/>
      <c r="R17" s="51">
        <v>4.4000000000000004</v>
      </c>
      <c r="S17" s="22">
        <v>1</v>
      </c>
      <c r="T17" s="46" t="s">
        <v>90</v>
      </c>
    </row>
    <row r="18" spans="1:20" ht="21" customHeight="1" x14ac:dyDescent="0.25">
      <c r="A18" s="47">
        <v>10</v>
      </c>
      <c r="B18" s="16">
        <v>1000794275</v>
      </c>
      <c r="C18" s="17" t="s">
        <v>46</v>
      </c>
      <c r="D18" s="18">
        <v>2</v>
      </c>
      <c r="E18" s="18">
        <v>14</v>
      </c>
      <c r="F18" s="18" t="s">
        <v>47</v>
      </c>
      <c r="G18" s="16" t="s">
        <v>43</v>
      </c>
      <c r="H18" s="19">
        <v>4.90625</v>
      </c>
      <c r="I18" s="20">
        <v>4.5</v>
      </c>
      <c r="J18" s="19">
        <v>4.6728223684210528</v>
      </c>
      <c r="K18" s="19">
        <v>4.5</v>
      </c>
      <c r="L18" s="19">
        <v>4.8607999999999993</v>
      </c>
      <c r="M18" s="19">
        <v>3.4050000000000002</v>
      </c>
      <c r="N18" s="48">
        <v>5</v>
      </c>
      <c r="O18" s="48">
        <v>5</v>
      </c>
      <c r="P18" s="49"/>
      <c r="Q18" s="49"/>
      <c r="R18" s="41">
        <v>5</v>
      </c>
      <c r="S18" s="22">
        <v>1</v>
      </c>
      <c r="T18" s="50" t="s">
        <v>91</v>
      </c>
    </row>
    <row r="19" spans="1:20" ht="21" customHeight="1" x14ac:dyDescent="0.25">
      <c r="A19" s="24">
        <v>11</v>
      </c>
      <c r="B19" s="25">
        <v>1002528645</v>
      </c>
      <c r="C19" s="26" t="s">
        <v>48</v>
      </c>
      <c r="D19" s="27">
        <v>8</v>
      </c>
      <c r="E19" s="27">
        <v>17</v>
      </c>
      <c r="F19" s="27">
        <v>3028287924</v>
      </c>
      <c r="G19" s="25" t="s">
        <v>31</v>
      </c>
      <c r="H19" s="28">
        <v>3.9</v>
      </c>
      <c r="I19" s="29">
        <v>3.8</v>
      </c>
      <c r="J19" s="42">
        <v>0.60000000000000009</v>
      </c>
      <c r="K19" s="28">
        <v>2</v>
      </c>
      <c r="L19" s="28">
        <v>0</v>
      </c>
      <c r="M19" s="28">
        <v>1.5049999999999999</v>
      </c>
      <c r="N19" s="29">
        <v>0</v>
      </c>
      <c r="O19" s="29"/>
      <c r="P19" s="27"/>
      <c r="Q19" s="27"/>
      <c r="R19" s="137">
        <v>1.5</v>
      </c>
      <c r="S19" s="22">
        <v>0</v>
      </c>
      <c r="T19" s="31" t="s">
        <v>92</v>
      </c>
    </row>
    <row r="20" spans="1:20" ht="21" customHeight="1" thickBot="1" x14ac:dyDescent="0.3">
      <c r="A20" s="32">
        <v>12</v>
      </c>
      <c r="B20" s="33">
        <v>1015484497</v>
      </c>
      <c r="C20" s="34" t="s">
        <v>49</v>
      </c>
      <c r="D20" s="35">
        <v>6</v>
      </c>
      <c r="E20" s="36">
        <v>15</v>
      </c>
      <c r="F20" s="35" t="s">
        <v>50</v>
      </c>
      <c r="G20" s="33" t="s">
        <v>51</v>
      </c>
      <c r="H20" s="37">
        <v>3.2250000000000001</v>
      </c>
      <c r="I20" s="38">
        <v>4</v>
      </c>
      <c r="J20" s="37">
        <v>2.7521184210526317</v>
      </c>
      <c r="K20" s="37">
        <v>1.5</v>
      </c>
      <c r="L20" s="37">
        <v>1.8359999999999999</v>
      </c>
      <c r="M20" s="37">
        <v>2.6799999999999997</v>
      </c>
      <c r="N20" s="38">
        <v>1.9</v>
      </c>
      <c r="O20" s="38">
        <v>5</v>
      </c>
      <c r="P20" s="36"/>
      <c r="Q20" s="36"/>
      <c r="R20" s="51">
        <v>3.1</v>
      </c>
      <c r="S20" s="22">
        <v>1</v>
      </c>
      <c r="T20" s="39" t="s">
        <v>93</v>
      </c>
    </row>
    <row r="21" spans="1:20" ht="21" customHeight="1" x14ac:dyDescent="0.25">
      <c r="A21" s="15">
        <v>13</v>
      </c>
      <c r="B21" s="16">
        <v>1000494535</v>
      </c>
      <c r="C21" s="17" t="s">
        <v>52</v>
      </c>
      <c r="D21" s="18">
        <v>2</v>
      </c>
      <c r="E21" s="18">
        <v>16</v>
      </c>
      <c r="F21" s="18" t="s">
        <v>53</v>
      </c>
      <c r="G21" s="16" t="s">
        <v>31</v>
      </c>
      <c r="H21" s="19">
        <v>3.9437500000000001</v>
      </c>
      <c r="I21" s="20">
        <v>4.5</v>
      </c>
      <c r="J21" s="19">
        <v>4.2367368421052625</v>
      </c>
      <c r="K21" s="19">
        <v>4.333333333333333</v>
      </c>
      <c r="L21" s="19">
        <v>4.226</v>
      </c>
      <c r="M21" s="19">
        <v>3.5149999999999997</v>
      </c>
      <c r="N21" s="20">
        <v>4.2</v>
      </c>
      <c r="O21" s="20"/>
      <c r="P21" s="18"/>
      <c r="Q21" s="18"/>
      <c r="R21" s="41">
        <v>4.5</v>
      </c>
      <c r="S21" s="22">
        <v>1</v>
      </c>
      <c r="T21" s="23" t="s">
        <v>94</v>
      </c>
    </row>
    <row r="22" spans="1:20" ht="21" customHeight="1" x14ac:dyDescent="0.25">
      <c r="A22" s="24">
        <v>14</v>
      </c>
      <c r="B22" s="25">
        <v>1000287452</v>
      </c>
      <c r="C22" s="26" t="s">
        <v>54</v>
      </c>
      <c r="D22" s="27">
        <v>3</v>
      </c>
      <c r="E22" s="27">
        <v>11</v>
      </c>
      <c r="F22" s="27" t="s">
        <v>55</v>
      </c>
      <c r="G22" s="25" t="s">
        <v>56</v>
      </c>
      <c r="H22" s="28">
        <v>2.9375</v>
      </c>
      <c r="I22" s="29">
        <v>4</v>
      </c>
      <c r="J22" s="42">
        <v>0</v>
      </c>
      <c r="K22" s="28">
        <v>3.5</v>
      </c>
      <c r="L22" s="28">
        <v>0.48</v>
      </c>
      <c r="M22" s="28">
        <v>2.1500000000000004</v>
      </c>
      <c r="N22" s="29">
        <v>0</v>
      </c>
      <c r="O22" s="29"/>
      <c r="P22" s="27"/>
      <c r="Q22" s="27"/>
      <c r="R22" s="137">
        <v>1.6</v>
      </c>
      <c r="S22" s="22">
        <v>0</v>
      </c>
      <c r="T22" s="31" t="s">
        <v>95</v>
      </c>
    </row>
    <row r="23" spans="1:20" ht="21" customHeight="1" thickBot="1" x14ac:dyDescent="0.3">
      <c r="A23" s="32">
        <v>15</v>
      </c>
      <c r="B23" s="33">
        <v>1016103851</v>
      </c>
      <c r="C23" s="34" t="s">
        <v>57</v>
      </c>
      <c r="D23" s="35">
        <v>3</v>
      </c>
      <c r="E23" s="36">
        <v>12</v>
      </c>
      <c r="F23" s="35" t="s">
        <v>58</v>
      </c>
      <c r="G23" s="33" t="s">
        <v>51</v>
      </c>
      <c r="H23" s="37">
        <v>3.6875</v>
      </c>
      <c r="I23" s="38">
        <v>4</v>
      </c>
      <c r="J23" s="37">
        <v>3.7007999999999996</v>
      </c>
      <c r="K23" s="37">
        <v>3.6666666666666661</v>
      </c>
      <c r="L23" s="37">
        <v>3.3624000000000001</v>
      </c>
      <c r="M23" s="37">
        <v>3.1550000000000002</v>
      </c>
      <c r="N23" s="38">
        <v>5</v>
      </c>
      <c r="O23" s="38"/>
      <c r="P23" s="36"/>
      <c r="Q23" s="36"/>
      <c r="R23" s="51">
        <v>4</v>
      </c>
      <c r="S23" s="22">
        <v>1</v>
      </c>
      <c r="T23" s="39" t="s">
        <v>96</v>
      </c>
    </row>
    <row r="24" spans="1:20" ht="21" customHeight="1" x14ac:dyDescent="0.25">
      <c r="A24" s="15">
        <v>16</v>
      </c>
      <c r="B24" s="16">
        <v>1000273612</v>
      </c>
      <c r="C24" s="17" t="s">
        <v>59</v>
      </c>
      <c r="D24" s="18">
        <v>6</v>
      </c>
      <c r="E24" s="18">
        <v>15</v>
      </c>
      <c r="F24" s="18" t="s">
        <v>60</v>
      </c>
      <c r="G24" s="16" t="s">
        <v>31</v>
      </c>
      <c r="H24" s="19">
        <v>3.9375</v>
      </c>
      <c r="I24" s="20">
        <v>4</v>
      </c>
      <c r="J24" s="19">
        <v>3.3509210526315787</v>
      </c>
      <c r="K24" s="19">
        <v>1.5</v>
      </c>
      <c r="L24" s="19">
        <v>1.8359999999999999</v>
      </c>
      <c r="M24" s="19">
        <v>2.165</v>
      </c>
      <c r="N24" s="20">
        <v>2.5</v>
      </c>
      <c r="O24" s="20"/>
      <c r="P24" s="18"/>
      <c r="Q24" s="18"/>
      <c r="R24" s="41">
        <v>3</v>
      </c>
      <c r="S24" s="22">
        <v>1</v>
      </c>
      <c r="T24" s="23" t="s">
        <v>97</v>
      </c>
    </row>
    <row r="25" spans="1:20" ht="21" customHeight="1" x14ac:dyDescent="0.25">
      <c r="A25" s="24">
        <v>17</v>
      </c>
      <c r="B25" s="25">
        <v>1000589320</v>
      </c>
      <c r="C25" s="26" t="s">
        <v>61</v>
      </c>
      <c r="D25" s="27">
        <v>3</v>
      </c>
      <c r="E25" s="27">
        <v>17</v>
      </c>
      <c r="F25" s="27" t="s">
        <v>62</v>
      </c>
      <c r="G25" s="25" t="s">
        <v>31</v>
      </c>
      <c r="H25" s="28">
        <v>3.7875000000000001</v>
      </c>
      <c r="I25" s="29">
        <v>4</v>
      </c>
      <c r="J25" s="28">
        <v>4.1767999999999992</v>
      </c>
      <c r="K25" s="28">
        <v>2</v>
      </c>
      <c r="L25" s="28">
        <v>4.0059999999999993</v>
      </c>
      <c r="M25" s="28">
        <v>3.38</v>
      </c>
      <c r="N25" s="29">
        <v>5</v>
      </c>
      <c r="O25" s="29"/>
      <c r="P25" s="27"/>
      <c r="Q25" s="52"/>
      <c r="R25" s="30">
        <v>4.0999999999999996</v>
      </c>
      <c r="S25" s="22">
        <v>1</v>
      </c>
      <c r="T25" s="31" t="s">
        <v>98</v>
      </c>
    </row>
    <row r="26" spans="1:20" ht="21" customHeight="1" thickBot="1" x14ac:dyDescent="0.3">
      <c r="A26" s="32">
        <v>18</v>
      </c>
      <c r="B26" s="33">
        <v>1022926026</v>
      </c>
      <c r="C26" s="34" t="s">
        <v>63</v>
      </c>
      <c r="D26" s="35">
        <v>1</v>
      </c>
      <c r="E26" s="36">
        <v>14</v>
      </c>
      <c r="F26" s="35" t="s">
        <v>64</v>
      </c>
      <c r="G26" s="33" t="s">
        <v>56</v>
      </c>
      <c r="H26" s="37">
        <v>4.7750000000000004</v>
      </c>
      <c r="I26" s="38">
        <v>4.5</v>
      </c>
      <c r="J26" s="37">
        <v>3.4874135338345864</v>
      </c>
      <c r="K26" s="37">
        <v>4.5</v>
      </c>
      <c r="L26" s="37">
        <v>4.8607999999999993</v>
      </c>
      <c r="M26" s="37">
        <v>3.1349999999999998</v>
      </c>
      <c r="N26" s="38">
        <v>4.2</v>
      </c>
      <c r="O26" s="38"/>
      <c r="P26" s="36"/>
      <c r="Q26" s="36"/>
      <c r="R26" s="51">
        <v>4.5999999999999996</v>
      </c>
      <c r="S26" s="22">
        <v>1</v>
      </c>
      <c r="T26" s="39" t="s">
        <v>99</v>
      </c>
    </row>
    <row r="27" spans="1:20" ht="21" customHeight="1" x14ac:dyDescent="0.25">
      <c r="A27" s="15">
        <v>19</v>
      </c>
      <c r="B27" s="16">
        <v>1014270623</v>
      </c>
      <c r="C27" s="17" t="s">
        <v>65</v>
      </c>
      <c r="D27" s="18">
        <v>7</v>
      </c>
      <c r="E27" s="18">
        <v>17</v>
      </c>
      <c r="F27" s="18" t="s">
        <v>66</v>
      </c>
      <c r="G27" s="16" t="s">
        <v>28</v>
      </c>
      <c r="H27" s="19">
        <v>2.5687500000000001</v>
      </c>
      <c r="I27" s="20">
        <v>4</v>
      </c>
      <c r="J27" s="19">
        <v>2.7292145748987853</v>
      </c>
      <c r="K27" s="19">
        <v>2</v>
      </c>
      <c r="L27" s="19">
        <v>4.0059999999999993</v>
      </c>
      <c r="M27" s="19">
        <v>2.62</v>
      </c>
      <c r="N27" s="20">
        <v>4.2</v>
      </c>
      <c r="O27" s="20"/>
      <c r="P27" s="18"/>
      <c r="Q27" s="18"/>
      <c r="R27" s="41">
        <v>3.4</v>
      </c>
      <c r="S27" s="22">
        <v>1</v>
      </c>
      <c r="T27" s="23" t="s">
        <v>100</v>
      </c>
    </row>
    <row r="28" spans="1:20" ht="21" customHeight="1" x14ac:dyDescent="0.25">
      <c r="A28" s="24">
        <v>20</v>
      </c>
      <c r="B28" s="25">
        <v>1003700008</v>
      </c>
      <c r="C28" s="26" t="s">
        <v>67</v>
      </c>
      <c r="D28" s="27">
        <v>8</v>
      </c>
      <c r="E28" s="27">
        <v>16</v>
      </c>
      <c r="F28" s="27" t="s">
        <v>68</v>
      </c>
      <c r="G28" s="25" t="s">
        <v>31</v>
      </c>
      <c r="H28" s="28">
        <v>3.5437499999999997</v>
      </c>
      <c r="I28" s="29">
        <v>3.8</v>
      </c>
      <c r="J28" s="28">
        <v>3.7629868421052635</v>
      </c>
      <c r="K28" s="28">
        <v>4.333333333333333</v>
      </c>
      <c r="L28" s="28">
        <v>4.226</v>
      </c>
      <c r="M28" s="28">
        <v>3.23</v>
      </c>
      <c r="N28" s="29">
        <v>4.2</v>
      </c>
      <c r="O28" s="29"/>
      <c r="P28" s="27"/>
      <c r="Q28" s="27"/>
      <c r="R28" s="30">
        <v>4.3</v>
      </c>
      <c r="S28" s="22">
        <v>1</v>
      </c>
      <c r="T28" s="31" t="s">
        <v>101</v>
      </c>
    </row>
    <row r="29" spans="1:20" ht="21" customHeight="1" thickBot="1" x14ac:dyDescent="0.3">
      <c r="A29" s="32">
        <v>21</v>
      </c>
      <c r="B29" s="33">
        <v>1058351300</v>
      </c>
      <c r="C29" s="34" t="s">
        <v>69</v>
      </c>
      <c r="D29" s="35">
        <v>8</v>
      </c>
      <c r="E29" s="36">
        <v>16</v>
      </c>
      <c r="F29" s="35" t="s">
        <v>70</v>
      </c>
      <c r="G29" s="33" t="s">
        <v>31</v>
      </c>
      <c r="H29" s="37">
        <v>3.6937500000000001</v>
      </c>
      <c r="I29" s="38">
        <v>3.8</v>
      </c>
      <c r="J29" s="37">
        <v>3.3639999999999999</v>
      </c>
      <c r="K29" s="37">
        <v>4.333333333333333</v>
      </c>
      <c r="L29" s="37">
        <v>4.226</v>
      </c>
      <c r="M29" s="37">
        <v>2.5949999999999998</v>
      </c>
      <c r="N29" s="38">
        <v>5</v>
      </c>
      <c r="O29" s="38">
        <v>4</v>
      </c>
      <c r="P29" s="36"/>
      <c r="Q29" s="53"/>
      <c r="R29" s="51">
        <v>4.5999999999999996</v>
      </c>
      <c r="S29" s="22">
        <v>1</v>
      </c>
      <c r="T29" s="39" t="s">
        <v>102</v>
      </c>
    </row>
    <row r="30" spans="1:20" ht="21" customHeight="1" x14ac:dyDescent="0.25">
      <c r="A30" s="15">
        <v>22</v>
      </c>
      <c r="B30" s="16">
        <v>1007271014</v>
      </c>
      <c r="C30" s="17" t="s">
        <v>71</v>
      </c>
      <c r="D30" s="18">
        <v>9</v>
      </c>
      <c r="E30" s="18">
        <v>19</v>
      </c>
      <c r="F30" s="18"/>
      <c r="G30" s="16" t="s">
        <v>31</v>
      </c>
      <c r="H30" s="19">
        <v>0.9375</v>
      </c>
      <c r="I30" s="20">
        <v>0</v>
      </c>
      <c r="J30" s="21">
        <v>0.2</v>
      </c>
      <c r="K30" s="19">
        <v>0</v>
      </c>
      <c r="L30" s="19">
        <v>1.7999999999999998</v>
      </c>
      <c r="M30" s="19">
        <v>0</v>
      </c>
      <c r="N30" s="20">
        <v>0</v>
      </c>
      <c r="O30" s="20"/>
      <c r="P30" s="18"/>
      <c r="Q30" s="40"/>
      <c r="R30" s="136">
        <v>0.7</v>
      </c>
      <c r="S30" s="22">
        <v>0</v>
      </c>
      <c r="T30" s="23" t="s">
        <v>103</v>
      </c>
    </row>
    <row r="31" spans="1:20" ht="21" customHeight="1" x14ac:dyDescent="0.25">
      <c r="A31" s="24">
        <v>23</v>
      </c>
      <c r="B31" s="25">
        <v>1000332278</v>
      </c>
      <c r="C31" s="26" t="s">
        <v>72</v>
      </c>
      <c r="D31" s="27">
        <v>6</v>
      </c>
      <c r="E31" s="27">
        <v>13</v>
      </c>
      <c r="F31" s="27" t="s">
        <v>73</v>
      </c>
      <c r="G31" s="25" t="s">
        <v>31</v>
      </c>
      <c r="H31" s="28">
        <v>3</v>
      </c>
      <c r="I31" s="29">
        <v>4</v>
      </c>
      <c r="J31" s="28">
        <v>2.2275789473684213</v>
      </c>
      <c r="K31" s="28">
        <v>4.1666666666666661</v>
      </c>
      <c r="L31" s="28">
        <v>4.6583999999999994</v>
      </c>
      <c r="M31" s="28">
        <v>2.165</v>
      </c>
      <c r="N31" s="29">
        <v>2.5</v>
      </c>
      <c r="O31" s="29"/>
      <c r="P31" s="27"/>
      <c r="Q31" s="52"/>
      <c r="R31" s="30">
        <v>3.6</v>
      </c>
      <c r="S31" s="22">
        <v>1</v>
      </c>
      <c r="T31" s="31" t="s">
        <v>104</v>
      </c>
    </row>
    <row r="32" spans="1:20" ht="21" customHeight="1" thickBot="1" x14ac:dyDescent="0.3">
      <c r="A32" s="32">
        <v>24</v>
      </c>
      <c r="B32" s="33">
        <v>1010130225</v>
      </c>
      <c r="C32" s="34" t="s">
        <v>74</v>
      </c>
      <c r="D32" s="35">
        <v>4</v>
      </c>
      <c r="E32" s="35">
        <v>12</v>
      </c>
      <c r="F32" s="35" t="s">
        <v>75</v>
      </c>
      <c r="G32" s="33" t="s">
        <v>51</v>
      </c>
      <c r="H32" s="37">
        <v>4.7125000000000004</v>
      </c>
      <c r="I32" s="38">
        <v>4.5</v>
      </c>
      <c r="J32" s="37">
        <v>4.2535999999999996</v>
      </c>
      <c r="K32" s="37">
        <v>3.6666666666666661</v>
      </c>
      <c r="L32" s="37">
        <v>3.3624000000000001</v>
      </c>
      <c r="M32" s="37">
        <v>3.16</v>
      </c>
      <c r="N32" s="38">
        <v>5</v>
      </c>
      <c r="O32" s="38"/>
      <c r="P32" s="36"/>
      <c r="Q32" s="53"/>
      <c r="R32" s="51">
        <v>4.4000000000000004</v>
      </c>
      <c r="S32" s="22">
        <v>1</v>
      </c>
      <c r="T32" s="39" t="s">
        <v>105</v>
      </c>
    </row>
    <row r="33" spans="1:20" ht="21" customHeight="1" x14ac:dyDescent="0.25">
      <c r="A33" s="15">
        <v>25</v>
      </c>
      <c r="B33" s="16">
        <v>1000515893</v>
      </c>
      <c r="C33" s="17" t="s">
        <v>76</v>
      </c>
      <c r="D33" s="18">
        <v>2</v>
      </c>
      <c r="E33" s="27">
        <v>14</v>
      </c>
      <c r="F33" s="18" t="s">
        <v>77</v>
      </c>
      <c r="G33" s="16" t="s">
        <v>78</v>
      </c>
      <c r="H33" s="19">
        <v>4.9749999999999996</v>
      </c>
      <c r="I33" s="20">
        <v>4.5</v>
      </c>
      <c r="J33" s="19">
        <v>4.355249999999999</v>
      </c>
      <c r="K33" s="19">
        <v>4.5</v>
      </c>
      <c r="L33" s="19">
        <v>4.8607999999999993</v>
      </c>
      <c r="M33" s="19">
        <v>3.07</v>
      </c>
      <c r="N33" s="20">
        <v>5</v>
      </c>
      <c r="O33" s="20">
        <v>5</v>
      </c>
      <c r="P33" s="18"/>
      <c r="Q33" s="18"/>
      <c r="R33" s="41">
        <v>5</v>
      </c>
      <c r="S33" s="22">
        <v>1</v>
      </c>
      <c r="T33" s="23" t="s">
        <v>106</v>
      </c>
    </row>
    <row r="34" spans="1:20" ht="21" customHeight="1" x14ac:dyDescent="0.25">
      <c r="A34" s="24">
        <v>26</v>
      </c>
      <c r="B34" s="25"/>
      <c r="C34" s="26"/>
      <c r="D34" s="27"/>
      <c r="E34" s="27"/>
      <c r="F34" s="27"/>
      <c r="G34" s="25"/>
      <c r="H34" s="27"/>
      <c r="I34" s="27"/>
      <c r="J34" s="27"/>
      <c r="K34" s="27"/>
      <c r="L34" s="27"/>
      <c r="M34" s="27"/>
      <c r="N34" s="27"/>
      <c r="O34" s="29"/>
      <c r="P34" s="27"/>
      <c r="Q34" s="27"/>
      <c r="R34" s="27"/>
      <c r="S34" s="54"/>
      <c r="T34" s="31"/>
    </row>
    <row r="35" spans="1:20" ht="21" customHeight="1" thickBot="1" x14ac:dyDescent="0.3">
      <c r="A35" s="43">
        <v>27</v>
      </c>
      <c r="B35" s="33"/>
      <c r="C35" s="34"/>
      <c r="D35" s="35"/>
      <c r="E35" s="35"/>
      <c r="F35" s="35"/>
      <c r="G35" s="33"/>
      <c r="H35" s="35"/>
      <c r="I35" s="35"/>
      <c r="J35" s="35"/>
      <c r="K35" s="35"/>
      <c r="L35" s="35"/>
      <c r="M35" s="35"/>
      <c r="N35" s="35"/>
      <c r="O35" s="44"/>
      <c r="P35" s="35"/>
      <c r="Q35" s="35"/>
      <c r="R35" s="35"/>
      <c r="S35" s="55"/>
      <c r="T35" s="46"/>
    </row>
    <row r="46" spans="1:20" ht="15.75" thickBot="1" x14ac:dyDescent="0.3">
      <c r="T46" s="46" t="s">
        <v>79</v>
      </c>
    </row>
    <row r="47" spans="1:20" x14ac:dyDescent="0.25">
      <c r="T47" s="31" t="s">
        <v>80</v>
      </c>
    </row>
    <row r="48" spans="1:20" ht="15.75" thickBot="1" x14ac:dyDescent="0.3">
      <c r="T48" s="56" t="s">
        <v>81</v>
      </c>
    </row>
  </sheetData>
  <hyperlinks>
    <hyperlink ref="T48" r:id="rId1" xr:uid="{FA173549-317F-48B0-853B-4CE7E11576B6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Indicaciones</vt:lpstr>
      <vt:lpstr>Trab_Ind</vt:lpstr>
      <vt:lpstr>Trab_Equip</vt:lpstr>
      <vt:lpstr>Defi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2023-06-25T01:02:06Z</dcterms:created>
  <dcterms:modified xsi:type="dcterms:W3CDTF">2023-06-27T13:36:36Z</dcterms:modified>
</cp:coreProperties>
</file>