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360" yWindow="360" windowWidth="25260" windowHeight="16100"/>
  </bookViews>
  <sheets>
    <sheet name="scalability" sheetId="1" r:id="rId1"/>
    <sheet name="t_st" sheetId="19" r:id="rId2"/>
    <sheet name="t_b" sheetId="20" r:id="rId3"/>
    <sheet name="t_a" sheetId="21" r:id="rId4"/>
    <sheet name="k_st" sheetId="22" r:id="rId5"/>
    <sheet name="k_b" sheetId="25" r:id="rId6"/>
    <sheet name="k_a" sheetId="24" r:id="rId7"/>
    <sheet name="sep vs con t" sheetId="3" r:id="rId8"/>
    <sheet name="Stencil" sheetId="16" r:id="rId9"/>
    <sheet name="Barrier" sheetId="17" r:id="rId10"/>
    <sheet name="Allreduce" sheetId="18" r:id="rId11"/>
    <sheet name="cont. st" sheetId="7" r:id="rId12"/>
    <sheet name="cont. b" sheetId="11" r:id="rId13"/>
    <sheet name="cont. a" sheetId="15" r:id="rId14"/>
    <sheet name="g_st" sheetId="26" r:id="rId15"/>
    <sheet name="g_b" sheetId="27" r:id="rId16"/>
    <sheet name="g_a" sheetId="28" r:id="rId1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F6" i="1"/>
  <c r="G5" i="1"/>
  <c r="F5" i="1"/>
  <c r="G4" i="1"/>
  <c r="F4" i="1"/>
  <c r="G3" i="1"/>
  <c r="F3" i="1"/>
  <c r="G2" i="1"/>
  <c r="F2" i="1"/>
  <c r="G18" i="1"/>
  <c r="F18" i="1"/>
  <c r="G17" i="1"/>
  <c r="F17" i="1"/>
  <c r="G16" i="1"/>
  <c r="F16" i="1"/>
  <c r="G15" i="1"/>
  <c r="F15" i="1"/>
  <c r="G14" i="1"/>
  <c r="F14" i="1"/>
  <c r="E18" i="1"/>
  <c r="D18" i="1"/>
  <c r="E17" i="1"/>
  <c r="D17" i="1"/>
  <c r="E16" i="1"/>
  <c r="D16" i="1"/>
  <c r="E15" i="1"/>
  <c r="D15" i="1"/>
  <c r="E14" i="1"/>
  <c r="D14" i="1"/>
  <c r="C18" i="1"/>
  <c r="B18" i="1"/>
  <c r="C17" i="1"/>
  <c r="B17" i="1"/>
  <c r="C16" i="1"/>
  <c r="B16" i="1"/>
  <c r="C15" i="1"/>
  <c r="B15" i="1"/>
  <c r="C14" i="1"/>
  <c r="B14" i="1"/>
  <c r="A18" i="1"/>
  <c r="A16" i="1"/>
  <c r="A15" i="1"/>
  <c r="A14" i="1"/>
  <c r="C4" i="3"/>
  <c r="B4" i="3"/>
  <c r="C3" i="3"/>
  <c r="B3" i="3"/>
  <c r="C2" i="3"/>
  <c r="B2" i="3"/>
  <c r="C2" i="1"/>
  <c r="B2" i="1"/>
  <c r="C3" i="1"/>
  <c r="B3" i="1"/>
  <c r="C4" i="1"/>
  <c r="B4" i="1"/>
  <c r="E5" i="1"/>
  <c r="D5" i="1"/>
  <c r="B6" i="1"/>
  <c r="C6" i="1"/>
  <c r="C5" i="1"/>
  <c r="B5" i="1"/>
  <c r="A6" i="1"/>
  <c r="A4" i="1"/>
  <c r="A3" i="1"/>
  <c r="A2" i="1"/>
  <c r="E6" i="1"/>
  <c r="D6" i="1"/>
  <c r="E4" i="1"/>
  <c r="D4" i="1"/>
  <c r="E3" i="1"/>
  <c r="D3" i="1"/>
  <c r="D2" i="1"/>
  <c r="E2" i="1"/>
</calcChain>
</file>

<file path=xl/sharedStrings.xml><?xml version="1.0" encoding="utf-8"?>
<sst xmlns="http://schemas.openxmlformats.org/spreadsheetml/2006/main" count="31" uniqueCount="19">
  <si>
    <t>Stencil(with 2D(2,1)spare)</t>
    <phoneticPr fontId="1"/>
  </si>
  <si>
    <t>Allreduce(w/o spare)</t>
    <phoneticPr fontId="1"/>
  </si>
  <si>
    <t>Allreduce(with spare)</t>
    <phoneticPr fontId="1"/>
  </si>
  <si>
    <t>Stencil(w/o spare)</t>
    <phoneticPr fontId="1"/>
  </si>
  <si>
    <t>5x5x5</t>
    <phoneticPr fontId="1"/>
  </si>
  <si>
    <t>Barrier</t>
    <phoneticPr fontId="1"/>
  </si>
  <si>
    <t>Stencil</t>
    <phoneticPr fontId="1"/>
  </si>
  <si>
    <t>Allreduce</t>
    <phoneticPr fontId="1"/>
  </si>
  <si>
    <t>cont.</t>
    <phoneticPr fontId="1"/>
  </si>
  <si>
    <t>故障数</t>
    <rPh sb="0" eb="3">
      <t>コショウスウ</t>
    </rPh>
    <phoneticPr fontId="1"/>
  </si>
  <si>
    <t>Tsubame_0D</t>
    <phoneticPr fontId="1"/>
  </si>
  <si>
    <t>Tsubame_HY</t>
    <phoneticPr fontId="1"/>
  </si>
  <si>
    <t>sep.</t>
    <phoneticPr fontId="1"/>
  </si>
  <si>
    <t>w/o spare</t>
    <phoneticPr fontId="1"/>
  </si>
  <si>
    <t>with spare</t>
    <phoneticPr fontId="1"/>
  </si>
  <si>
    <t>K</t>
    <phoneticPr fontId="1"/>
  </si>
  <si>
    <t>単位変更前</t>
    <rPh sb="0" eb="2">
      <t>タンイ</t>
    </rPh>
    <rPh sb="2" eb="4">
      <t>ヘンコウ</t>
    </rPh>
    <rPh sb="4" eb="5">
      <t>マエ</t>
    </rPh>
    <phoneticPr fontId="1"/>
  </si>
  <si>
    <t>time_sep</t>
    <phoneticPr fontId="1"/>
  </si>
  <si>
    <t>time_cont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</si>
</sst>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hartsheet" Target="chartsheets/sheet7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chartsheet" Target="chartsheets/sheet8.xml"/><Relationship Id="rId11" Type="http://schemas.openxmlformats.org/officeDocument/2006/relationships/chartsheet" Target="chartsheets/sheet9.xml"/><Relationship Id="rId12" Type="http://schemas.openxmlformats.org/officeDocument/2006/relationships/worksheet" Target="worksheets/sheet3.xml"/><Relationship Id="rId13" Type="http://schemas.openxmlformats.org/officeDocument/2006/relationships/worksheet" Target="worksheets/sheet4.xml"/><Relationship Id="rId14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16" Type="http://schemas.openxmlformats.org/officeDocument/2006/relationships/chartsheet" Target="chartsheets/sheet11.xml"/><Relationship Id="rId17" Type="http://schemas.openxmlformats.org/officeDocument/2006/relationships/chartsheet" Target="chartsheets/sheet12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14333267369238"/>
          <c:y val="0.0283238322867418"/>
          <c:w val="0.33642032407494"/>
          <c:h val="0.6741619062641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scalability!$B$1</c:f>
              <c:strCache>
                <c:ptCount val="1"/>
                <c:pt idx="0">
                  <c:v>Stencil(w/o spare)</c:v>
                </c:pt>
              </c:strCache>
            </c:strRef>
          </c:tx>
          <c:xVal>
            <c:numRef>
              <c:f>scalability!$A$2:$A$6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scalability!$B$2:$B$6</c:f>
              <c:numCache>
                <c:formatCode>General</c:formatCode>
                <c:ptCount val="5"/>
                <c:pt idx="0">
                  <c:v>0.0784560839333333</c:v>
                </c:pt>
                <c:pt idx="1">
                  <c:v>0.2202219963</c:v>
                </c:pt>
                <c:pt idx="2">
                  <c:v>0.4742673238</c:v>
                </c:pt>
                <c:pt idx="3">
                  <c:v>0.940411965066667</c:v>
                </c:pt>
                <c:pt idx="4">
                  <c:v>1.6779047648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scalability!$C$1</c:f>
              <c:strCache>
                <c:ptCount val="1"/>
                <c:pt idx="0">
                  <c:v>Stencil(with 2D(2,1)spare)</c:v>
                </c:pt>
              </c:strCache>
            </c:strRef>
          </c:tx>
          <c:xVal>
            <c:numRef>
              <c:f>scalability!$A$2:$A$6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scalability!$C$2:$C$6</c:f>
              <c:numCache>
                <c:formatCode>General</c:formatCode>
                <c:ptCount val="5"/>
                <c:pt idx="0">
                  <c:v>0.0302840868666667</c:v>
                </c:pt>
                <c:pt idx="1">
                  <c:v>0.1356417338</c:v>
                </c:pt>
                <c:pt idx="2">
                  <c:v>0.300306638066667</c:v>
                </c:pt>
                <c:pt idx="3">
                  <c:v>0.649778445566667</c:v>
                </c:pt>
                <c:pt idx="4">
                  <c:v>1.251155932733333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170312"/>
        <c:axId val="-2128164840"/>
      </c:scatterChart>
      <c:valAx>
        <c:axId val="-2128170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ja-JP" altLang="en-US" sz="1800"/>
                  <a:t>ジョブの利用ノード数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28164840"/>
        <c:crosses val="autoZero"/>
        <c:crossBetween val="midCat"/>
      </c:valAx>
      <c:valAx>
        <c:axId val="-2128164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ja-JP" altLang="en-US" sz="1800"/>
                  <a:t>通信時間  </a:t>
                </a:r>
                <a:r>
                  <a:rPr lang="en-US" altLang="ja-JP" sz="1800"/>
                  <a:t>[sec]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28170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14333267369238"/>
          <c:y val="0.0283238322867418"/>
          <c:w val="0.33642032407494"/>
          <c:h val="0.6741619062641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scalability!$F$1</c:f>
              <c:strCache>
                <c:ptCount val="1"/>
                <c:pt idx="0">
                  <c:v>w/o spare</c:v>
                </c:pt>
              </c:strCache>
            </c:strRef>
          </c:tx>
          <c:xVal>
            <c:numRef>
              <c:f>scalability!$A$2:$A$6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scalability!$F$2:$F$6</c:f>
              <c:numCache>
                <c:formatCode>General</c:formatCode>
                <c:ptCount val="5"/>
                <c:pt idx="0">
                  <c:v>0.004553795</c:v>
                </c:pt>
                <c:pt idx="1">
                  <c:v>1.719856262333333</c:v>
                </c:pt>
                <c:pt idx="2">
                  <c:v>4.253336588666666</c:v>
                </c:pt>
                <c:pt idx="3">
                  <c:v>8.946208954</c:v>
                </c:pt>
                <c:pt idx="4">
                  <c:v>16.98531309766667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scalability!$G$1</c:f>
              <c:strCache>
                <c:ptCount val="1"/>
                <c:pt idx="0">
                  <c:v>with spare</c:v>
                </c:pt>
              </c:strCache>
            </c:strRef>
          </c:tx>
          <c:xVal>
            <c:numRef>
              <c:f>scalability!$A$2:$A$6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scalability!$G$2:$G$6</c:f>
              <c:numCache>
                <c:formatCode>General</c:formatCode>
                <c:ptCount val="5"/>
                <c:pt idx="0">
                  <c:v>0.0015376409</c:v>
                </c:pt>
                <c:pt idx="1">
                  <c:v>1.506370703333333</c:v>
                </c:pt>
                <c:pt idx="2">
                  <c:v>3.880045414</c:v>
                </c:pt>
                <c:pt idx="3">
                  <c:v>8.853240808</c:v>
                </c:pt>
                <c:pt idx="4">
                  <c:v>15.138209661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122296"/>
        <c:axId val="-2128116824"/>
      </c:scatterChart>
      <c:valAx>
        <c:axId val="-2128122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ja-JP" altLang="en-US" sz="1800"/>
                  <a:t>ジョブの利用ノード数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28116824"/>
        <c:crosses val="autoZero"/>
        <c:crossBetween val="midCat"/>
      </c:valAx>
      <c:valAx>
        <c:axId val="-2128116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ja-JP" altLang="en-US" sz="1800"/>
                  <a:t>通信時間  </a:t>
                </a:r>
                <a:r>
                  <a:rPr lang="en-US" altLang="ja-JP" sz="1800"/>
                  <a:t>[msec]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281222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0985039472098155"/>
          <c:y val="0.805126843993923"/>
          <c:w val="0.307980344848258"/>
          <c:h val="0.0756262672132719"/>
        </c:manualLayout>
      </c:layout>
      <c:overlay val="0"/>
      <c:txPr>
        <a:bodyPr/>
        <a:lstStyle/>
        <a:p>
          <a:pPr>
            <a:defRPr sz="1800"/>
          </a:pPr>
          <a:endParaRPr lang="ja-JP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14333267369238"/>
          <c:y val="0.0283238322867418"/>
          <c:w val="0.33642032407494"/>
          <c:h val="0.6741619062641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scalability!$D$1</c:f>
              <c:strCache>
                <c:ptCount val="1"/>
                <c:pt idx="0">
                  <c:v>Allreduce(w/o spare)</c:v>
                </c:pt>
              </c:strCache>
            </c:strRef>
          </c:tx>
          <c:xVal>
            <c:numRef>
              <c:f>scalability!$A$2:$A$6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scalability!$D$2:$D$6</c:f>
              <c:numCache>
                <c:formatCode>General</c:formatCode>
                <c:ptCount val="5"/>
                <c:pt idx="0">
                  <c:v>0.00876291593333333</c:v>
                </c:pt>
                <c:pt idx="1">
                  <c:v>0.125320673</c:v>
                </c:pt>
                <c:pt idx="2">
                  <c:v>0.636809666966667</c:v>
                </c:pt>
                <c:pt idx="3">
                  <c:v>2.090600013733333</c:v>
                </c:pt>
                <c:pt idx="4">
                  <c:v>5.621237357466666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scalability!$E$1</c:f>
              <c:strCache>
                <c:ptCount val="1"/>
                <c:pt idx="0">
                  <c:v>Allreduce(with spare)</c:v>
                </c:pt>
              </c:strCache>
            </c:strRef>
          </c:tx>
          <c:xVal>
            <c:numRef>
              <c:f>scalability!$A$2:$A$6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scalability!$E$2:$E$6</c:f>
              <c:numCache>
                <c:formatCode>General</c:formatCode>
                <c:ptCount val="5"/>
                <c:pt idx="0">
                  <c:v>0.000423034033333333</c:v>
                </c:pt>
                <c:pt idx="1">
                  <c:v>0.0840013027333333</c:v>
                </c:pt>
                <c:pt idx="2">
                  <c:v>0.382699012766667</c:v>
                </c:pt>
                <c:pt idx="3">
                  <c:v>1.4532684485</c:v>
                </c:pt>
                <c:pt idx="4">
                  <c:v>4.242399374633333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098936"/>
        <c:axId val="2109752648"/>
      </c:scatterChart>
      <c:valAx>
        <c:axId val="2055098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ja-JP" altLang="en-US" sz="1800"/>
                  <a:t>ジョブの利用ノード数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2109752648"/>
        <c:crosses val="autoZero"/>
        <c:crossBetween val="midCat"/>
      </c:valAx>
      <c:valAx>
        <c:axId val="2109752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ja-JP" altLang="en-US" sz="1800"/>
                  <a:t>通信時間  </a:t>
                </a:r>
                <a:r>
                  <a:rPr lang="en-US" altLang="ja-JP" sz="1800"/>
                  <a:t>[sec]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2055098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14333267369238"/>
          <c:y val="0.0283238322867418"/>
          <c:w val="0.33642032407494"/>
          <c:h val="0.6741619062641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scalability!$B$13</c:f>
              <c:strCache>
                <c:ptCount val="1"/>
                <c:pt idx="0">
                  <c:v>Stencil(w/o spare)</c:v>
                </c:pt>
              </c:strCache>
            </c:strRef>
          </c:tx>
          <c:xVal>
            <c:numRef>
              <c:f>scalability!$A$14:$A$18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scalability!$B$14:$B$18</c:f>
              <c:numCache>
                <c:formatCode>General</c:formatCode>
                <c:ptCount val="5"/>
                <c:pt idx="0">
                  <c:v>2.0813629</c:v>
                </c:pt>
                <c:pt idx="1">
                  <c:v>3.17712885666667</c:v>
                </c:pt>
                <c:pt idx="2">
                  <c:v>3.02952894333333</c:v>
                </c:pt>
                <c:pt idx="3">
                  <c:v>3.37588284</c:v>
                </c:pt>
                <c:pt idx="4">
                  <c:v>3.30194818333333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scalability!$C$13</c:f>
              <c:strCache>
                <c:ptCount val="1"/>
                <c:pt idx="0">
                  <c:v>Stencil(with 2D(2,1)spare)</c:v>
                </c:pt>
              </c:strCache>
            </c:strRef>
          </c:tx>
          <c:xVal>
            <c:numRef>
              <c:f>scalability!$A$14:$A$18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scalability!$C$14:$C$18</c:f>
              <c:numCache>
                <c:formatCode>General</c:formatCode>
                <c:ptCount val="5"/>
                <c:pt idx="0">
                  <c:v>3.34176775</c:v>
                </c:pt>
                <c:pt idx="1">
                  <c:v>3.13824520666667</c:v>
                </c:pt>
                <c:pt idx="2">
                  <c:v>3.20904087333333</c:v>
                </c:pt>
                <c:pt idx="3">
                  <c:v>3.30856821333333</c:v>
                </c:pt>
                <c:pt idx="4">
                  <c:v>3.3244246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157560"/>
        <c:axId val="-2141152088"/>
      </c:scatterChart>
      <c:valAx>
        <c:axId val="-2141157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ja-JP" altLang="en-US" sz="1800"/>
                  <a:t>ジョブの利用ノード数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41152088"/>
        <c:crosses val="autoZero"/>
        <c:crossBetween val="midCat"/>
      </c:valAx>
      <c:valAx>
        <c:axId val="-2141152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ja-JP" altLang="en-US" sz="1800"/>
                  <a:t>通信時間  </a:t>
                </a:r>
                <a:r>
                  <a:rPr lang="en-US" altLang="ja-JP" sz="1800"/>
                  <a:t>[msec]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41157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14333267369238"/>
          <c:y val="0.0283238322867418"/>
          <c:w val="0.33642032407494"/>
          <c:h val="0.6741619062641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scalability!$F$13</c:f>
              <c:strCache>
                <c:ptCount val="1"/>
                <c:pt idx="0">
                  <c:v>w/o spare</c:v>
                </c:pt>
              </c:strCache>
            </c:strRef>
          </c:tx>
          <c:xVal>
            <c:numRef>
              <c:f>scalability!$A$14:$A$18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scalability!$F$14:$F$18</c:f>
              <c:numCache>
                <c:formatCode>General</c:formatCode>
                <c:ptCount val="5"/>
                <c:pt idx="0">
                  <c:v>2.791471666666669</c:v>
                </c:pt>
                <c:pt idx="1">
                  <c:v>3.6336332</c:v>
                </c:pt>
                <c:pt idx="2">
                  <c:v>4.222434</c:v>
                </c:pt>
                <c:pt idx="3">
                  <c:v>5.5121482</c:v>
                </c:pt>
                <c:pt idx="4">
                  <c:v>5.968186999999999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scalability!$G$13</c:f>
              <c:strCache>
                <c:ptCount val="1"/>
                <c:pt idx="0">
                  <c:v>with spare</c:v>
                </c:pt>
              </c:strCache>
            </c:strRef>
          </c:tx>
          <c:xVal>
            <c:numRef>
              <c:f>scalability!$A$14:$A$18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scalability!$G$14:$G$18</c:f>
              <c:numCache>
                <c:formatCode>General</c:formatCode>
                <c:ptCount val="5"/>
                <c:pt idx="0">
                  <c:v>3.54886666666667</c:v>
                </c:pt>
                <c:pt idx="1">
                  <c:v>3.5420022</c:v>
                </c:pt>
                <c:pt idx="2">
                  <c:v>4.7377646</c:v>
                </c:pt>
                <c:pt idx="3">
                  <c:v>6.0047246</c:v>
                </c:pt>
                <c:pt idx="4">
                  <c:v>6.0961992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110744"/>
        <c:axId val="-2141105272"/>
      </c:scatterChart>
      <c:valAx>
        <c:axId val="-2141110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ja-JP" altLang="en-US" sz="1800"/>
                  <a:t>ジョブの利用ノード数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41105272"/>
        <c:crosses val="autoZero"/>
        <c:crossBetween val="midCat"/>
      </c:valAx>
      <c:valAx>
        <c:axId val="-2141105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ja-JP" altLang="en-US" sz="1800"/>
                  <a:t>通信時間  </a:t>
                </a:r>
                <a:r>
                  <a:rPr lang="en-US" altLang="ja-JP" sz="1800"/>
                  <a:t>[usec]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411107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0903175236519957"/>
          <c:y val="0.788398064598775"/>
          <c:w val="0.332539615521717"/>
          <c:h val="0.0958516249473521"/>
        </c:manualLayout>
      </c:layout>
      <c:overlay val="0"/>
      <c:txPr>
        <a:bodyPr/>
        <a:lstStyle/>
        <a:p>
          <a:pPr>
            <a:defRPr sz="1800"/>
          </a:pPr>
          <a:endParaRPr lang="ja-JP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14333267369238"/>
          <c:y val="0.0283238322867418"/>
          <c:w val="0.33642032407494"/>
          <c:h val="0.6741619062641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scalability!$D$13</c:f>
              <c:strCache>
                <c:ptCount val="1"/>
                <c:pt idx="0">
                  <c:v>Allreduce(w/o spare)</c:v>
                </c:pt>
              </c:strCache>
            </c:strRef>
          </c:tx>
          <c:xVal>
            <c:numRef>
              <c:f>scalability!$A$14:$A$18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scalability!$D$14:$D$18</c:f>
              <c:numCache>
                <c:formatCode>General</c:formatCode>
                <c:ptCount val="5"/>
                <c:pt idx="0">
                  <c:v>0.70875138</c:v>
                </c:pt>
                <c:pt idx="1">
                  <c:v>0.75118256</c:v>
                </c:pt>
                <c:pt idx="2">
                  <c:v>0.808621073333333</c:v>
                </c:pt>
                <c:pt idx="3">
                  <c:v>0.85215022</c:v>
                </c:pt>
                <c:pt idx="4">
                  <c:v>0.903843093333333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scalability!$E$13</c:f>
              <c:strCache>
                <c:ptCount val="1"/>
                <c:pt idx="0">
                  <c:v>Allreduce(with spare)</c:v>
                </c:pt>
              </c:strCache>
            </c:strRef>
          </c:tx>
          <c:xVal>
            <c:numRef>
              <c:f>scalability!$A$14:$A$18</c:f>
              <c:numCache>
                <c:formatCode>General</c:formatCode>
                <c:ptCount val="5"/>
                <c:pt idx="0">
                  <c:v>27.0</c:v>
                </c:pt>
                <c:pt idx="1">
                  <c:v>64.0</c:v>
                </c:pt>
                <c:pt idx="2">
                  <c:v>125.0</c:v>
                </c:pt>
                <c:pt idx="3">
                  <c:v>216.0</c:v>
                </c:pt>
                <c:pt idx="4">
                  <c:v>343.0</c:v>
                </c:pt>
              </c:numCache>
            </c:numRef>
          </c:xVal>
          <c:yVal>
            <c:numRef>
              <c:f>scalability!$E$14:$E$18</c:f>
              <c:numCache>
                <c:formatCode>General</c:formatCode>
                <c:ptCount val="5"/>
                <c:pt idx="0">
                  <c:v>0.74505117</c:v>
                </c:pt>
                <c:pt idx="1">
                  <c:v>0.78666086</c:v>
                </c:pt>
                <c:pt idx="2">
                  <c:v>0.880041533333333</c:v>
                </c:pt>
                <c:pt idx="3">
                  <c:v>0.88907145</c:v>
                </c:pt>
                <c:pt idx="4">
                  <c:v>0.959333776666667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065416"/>
        <c:axId val="-2141059944"/>
      </c:scatterChart>
      <c:valAx>
        <c:axId val="-2141065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ja-JP" altLang="en-US" sz="1800"/>
                  <a:t>ジョブの利用ノード数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41059944"/>
        <c:crosses val="autoZero"/>
        <c:crossBetween val="midCat"/>
      </c:valAx>
      <c:valAx>
        <c:axId val="-2141059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ja-JP" altLang="en-US" sz="1800"/>
                  <a:t>通信時間  </a:t>
                </a:r>
                <a:r>
                  <a:rPr lang="en-US" altLang="ja-JP" sz="1800"/>
                  <a:t>[msec]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41065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17960390172"/>
          <c:y val="0.0253075477420593"/>
          <c:w val="0.263139370960371"/>
          <c:h val="0.679739702827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'sep vs con t'!$B$1</c:f>
              <c:strCache>
                <c:ptCount val="1"/>
                <c:pt idx="0">
                  <c:v>sep.</c:v>
                </c:pt>
              </c:strCache>
            </c:strRef>
          </c:tx>
          <c:invertIfNegative val="0"/>
          <c:cat>
            <c:strRef>
              <c:f>'sep vs con t'!$A$2</c:f>
              <c:strCache>
                <c:ptCount val="1"/>
                <c:pt idx="0">
                  <c:v>Stencil</c:v>
                </c:pt>
              </c:strCache>
            </c:strRef>
          </c:cat>
          <c:val>
            <c:numRef>
              <c:f>'sep vs con t'!$B$2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'sep vs con t'!$C$1</c:f>
              <c:strCache>
                <c:ptCount val="1"/>
                <c:pt idx="0">
                  <c:v>cont.</c:v>
                </c:pt>
              </c:strCache>
            </c:strRef>
          </c:tx>
          <c:invertIfNegative val="0"/>
          <c:cat>
            <c:strRef>
              <c:f>'sep vs con t'!$A$2</c:f>
              <c:strCache>
                <c:ptCount val="1"/>
                <c:pt idx="0">
                  <c:v>Stencil</c:v>
                </c:pt>
              </c:strCache>
            </c:strRef>
          </c:cat>
          <c:val>
            <c:numRef>
              <c:f>'sep vs con t'!$C$2</c:f>
              <c:numCache>
                <c:formatCode>General</c:formatCode>
                <c:ptCount val="1"/>
                <c:pt idx="0">
                  <c:v>1.010841066561029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1030744"/>
        <c:axId val="-2141027768"/>
      </c:barChart>
      <c:catAx>
        <c:axId val="-2141030744"/>
        <c:scaling>
          <c:orientation val="minMax"/>
        </c:scaling>
        <c:delete val="1"/>
        <c:axPos val="b"/>
        <c:majorTickMark val="out"/>
        <c:minorTickMark val="none"/>
        <c:tickLblPos val="nextTo"/>
        <c:crossAx val="-2141027768"/>
        <c:crosses val="autoZero"/>
        <c:auto val="1"/>
        <c:lblAlgn val="ctr"/>
        <c:lblOffset val="100"/>
        <c:noMultiLvlLbl val="0"/>
      </c:catAx>
      <c:valAx>
        <c:axId val="-2141027768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altLang="ja-JP" sz="2000"/>
                  <a:t>Rel. Comm. Time</a:t>
                </a:r>
                <a:endParaRPr lang="ja-JP" altLang="en-US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41030744"/>
        <c:crosses val="autoZero"/>
        <c:crossBetween val="between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17960390172"/>
          <c:y val="0.0253075477420593"/>
          <c:w val="0.263139370960371"/>
          <c:h val="0.679739702827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'sep vs con t'!$B$1</c:f>
              <c:strCache>
                <c:ptCount val="1"/>
                <c:pt idx="0">
                  <c:v>sep.</c:v>
                </c:pt>
              </c:strCache>
            </c:strRef>
          </c:tx>
          <c:invertIfNegative val="0"/>
          <c:cat>
            <c:strRef>
              <c:f>'sep vs con t'!$A$3</c:f>
              <c:strCache>
                <c:ptCount val="1"/>
                <c:pt idx="0">
                  <c:v>Barrier</c:v>
                </c:pt>
              </c:strCache>
            </c:strRef>
          </c:cat>
          <c:val>
            <c:numRef>
              <c:f>'sep vs con t'!$B$3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'sep vs con t'!$C$1</c:f>
              <c:strCache>
                <c:ptCount val="1"/>
                <c:pt idx="0">
                  <c:v>cont.</c:v>
                </c:pt>
              </c:strCache>
            </c:strRef>
          </c:tx>
          <c:invertIfNegative val="0"/>
          <c:cat>
            <c:strRef>
              <c:f>'sep vs con t'!$A$3</c:f>
              <c:strCache>
                <c:ptCount val="1"/>
                <c:pt idx="0">
                  <c:v>Barrier</c:v>
                </c:pt>
              </c:strCache>
            </c:strRef>
          </c:cat>
          <c:val>
            <c:numRef>
              <c:f>'sep vs con t'!$C$3</c:f>
              <c:numCache>
                <c:formatCode>General</c:formatCode>
                <c:ptCount val="1"/>
                <c:pt idx="0">
                  <c:v>1.012103792751284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421912"/>
        <c:axId val="-2127418936"/>
      </c:barChart>
      <c:catAx>
        <c:axId val="-212742191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27418936"/>
        <c:crosses val="autoZero"/>
        <c:auto val="1"/>
        <c:lblAlgn val="ctr"/>
        <c:lblOffset val="100"/>
        <c:noMultiLvlLbl val="0"/>
      </c:catAx>
      <c:valAx>
        <c:axId val="-2127418936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altLang="ja-JP" sz="2000"/>
                  <a:t>Rel. Comm. Time</a:t>
                </a:r>
                <a:endParaRPr lang="ja-JP" altLang="en-US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27421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781819564778783"/>
          <c:y val="0.746576116110901"/>
          <c:w val="0.28464140993849"/>
          <c:h val="0.0568063903937289"/>
        </c:manualLayout>
      </c:layout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17960390172"/>
          <c:y val="0.0253075477420593"/>
          <c:w val="0.263139370960371"/>
          <c:h val="0.679739702827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'sep vs con t'!$B$1</c:f>
              <c:strCache>
                <c:ptCount val="1"/>
                <c:pt idx="0">
                  <c:v>sep.</c:v>
                </c:pt>
              </c:strCache>
            </c:strRef>
          </c:tx>
          <c:invertIfNegative val="0"/>
          <c:cat>
            <c:strRef>
              <c:f>'sep vs con t'!$A$4</c:f>
              <c:strCache>
                <c:ptCount val="1"/>
                <c:pt idx="0">
                  <c:v>Allreduce</c:v>
                </c:pt>
              </c:strCache>
            </c:strRef>
          </c:cat>
          <c:val>
            <c:numRef>
              <c:f>'sep vs con t'!$B$4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'sep vs con t'!$C$1</c:f>
              <c:strCache>
                <c:ptCount val="1"/>
                <c:pt idx="0">
                  <c:v>cont.</c:v>
                </c:pt>
              </c:strCache>
            </c:strRef>
          </c:tx>
          <c:invertIfNegative val="0"/>
          <c:cat>
            <c:strRef>
              <c:f>'sep vs con t'!$A$4</c:f>
              <c:strCache>
                <c:ptCount val="1"/>
                <c:pt idx="0">
                  <c:v>Allreduce</c:v>
                </c:pt>
              </c:strCache>
            </c:strRef>
          </c:cat>
          <c:val>
            <c:numRef>
              <c:f>'sep vs con t'!$C$4</c:f>
              <c:numCache>
                <c:formatCode>General</c:formatCode>
                <c:ptCount val="1"/>
                <c:pt idx="0">
                  <c:v>0.989366582579023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379640"/>
        <c:axId val="-2127376664"/>
      </c:barChart>
      <c:catAx>
        <c:axId val="-2127379640"/>
        <c:scaling>
          <c:orientation val="minMax"/>
        </c:scaling>
        <c:delete val="1"/>
        <c:axPos val="b"/>
        <c:majorTickMark val="out"/>
        <c:minorTickMark val="none"/>
        <c:tickLblPos val="nextTo"/>
        <c:crossAx val="-2127376664"/>
        <c:crosses val="autoZero"/>
        <c:auto val="1"/>
        <c:lblAlgn val="ctr"/>
        <c:lblOffset val="100"/>
        <c:noMultiLvlLbl val="0"/>
      </c:catAx>
      <c:valAx>
        <c:axId val="-212737666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altLang="ja-JP" sz="2000"/>
                  <a:t>Rel. Comm. Time</a:t>
                </a:r>
                <a:endParaRPr lang="ja-JP" altLang="en-US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ja-JP"/>
          </a:p>
        </c:txPr>
        <c:crossAx val="-2127379640"/>
        <c:crosses val="autoZero"/>
        <c:crossBetween val="between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'cont. st'!$B$1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'cont. st'!$A$2:$A$15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45.0</c:v>
                </c:pt>
              </c:numCache>
            </c:numRef>
          </c:xVal>
          <c:yVal>
            <c:numRef>
              <c:f>'cont. st'!$B$2:$B$15</c:f>
              <c:numCache>
                <c:formatCode>General</c:formatCode>
                <c:ptCount val="14"/>
                <c:pt idx="0">
                  <c:v>1.08335274444039</c:v>
                </c:pt>
                <c:pt idx="1">
                  <c:v>1.02085565248576</c:v>
                </c:pt>
                <c:pt idx="2">
                  <c:v>1.02037196983423</c:v>
                </c:pt>
                <c:pt idx="3">
                  <c:v>1.02927723580518</c:v>
                </c:pt>
                <c:pt idx="4">
                  <c:v>1.02964751558991</c:v>
                </c:pt>
                <c:pt idx="5">
                  <c:v>1.11030103318668</c:v>
                </c:pt>
                <c:pt idx="6">
                  <c:v>1.08261383055606</c:v>
                </c:pt>
                <c:pt idx="7">
                  <c:v>1.04511608408611</c:v>
                </c:pt>
                <c:pt idx="8">
                  <c:v>1.05785819657092</c:v>
                </c:pt>
                <c:pt idx="9">
                  <c:v>1.05759024864598</c:v>
                </c:pt>
                <c:pt idx="10">
                  <c:v>1.03295445060914</c:v>
                </c:pt>
                <c:pt idx="11">
                  <c:v>1.06568613540136</c:v>
                </c:pt>
                <c:pt idx="12">
                  <c:v>1.01976695514558</c:v>
                </c:pt>
                <c:pt idx="13">
                  <c:v>1.05400324745774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'cont. st'!$C$1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'cont. st'!$A$2:$A$15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45.0</c:v>
                </c:pt>
              </c:numCache>
            </c:numRef>
          </c:xVal>
          <c:yVal>
            <c:numRef>
              <c:f>'cont. st'!$C$2:$C$15</c:f>
              <c:numCache>
                <c:formatCode>General</c:formatCode>
                <c:ptCount val="14"/>
                <c:pt idx="0">
                  <c:v>1.04566335007292</c:v>
                </c:pt>
                <c:pt idx="1">
                  <c:v>1.06739540664089</c:v>
                </c:pt>
                <c:pt idx="2">
                  <c:v>1.13906002739156</c:v>
                </c:pt>
                <c:pt idx="3">
                  <c:v>0.985627159934297</c:v>
                </c:pt>
                <c:pt idx="4">
                  <c:v>1.09233266481636</c:v>
                </c:pt>
                <c:pt idx="5">
                  <c:v>1.04676670904581</c:v>
                </c:pt>
                <c:pt idx="6">
                  <c:v>1.03611970685871</c:v>
                </c:pt>
                <c:pt idx="7">
                  <c:v>1.03044462696508</c:v>
                </c:pt>
                <c:pt idx="8">
                  <c:v>1.06641532470841</c:v>
                </c:pt>
                <c:pt idx="9">
                  <c:v>1.03191273015645</c:v>
                </c:pt>
                <c:pt idx="10">
                  <c:v>1.0386555622724</c:v>
                </c:pt>
                <c:pt idx="11">
                  <c:v>1.05252886071845</c:v>
                </c:pt>
                <c:pt idx="12">
                  <c:v>1.04430550797439</c:v>
                </c:pt>
                <c:pt idx="13">
                  <c:v>1.04961045767962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558024"/>
        <c:axId val="-2127550216"/>
      </c:scatterChart>
      <c:valAx>
        <c:axId val="-212755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-2127550216"/>
        <c:crosses val="autoZero"/>
        <c:crossBetween val="midCat"/>
      </c:valAx>
      <c:valAx>
        <c:axId val="-2127550216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-212755802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'cont. b'!$B$1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'cont. b'!$A$2:$A$15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45.0</c:v>
                </c:pt>
              </c:numCache>
            </c:numRef>
          </c:xVal>
          <c:yVal>
            <c:numRef>
              <c:f>'cont. b'!$B$2:$B$15</c:f>
              <c:numCache>
                <c:formatCode>General</c:formatCode>
                <c:ptCount val="14"/>
                <c:pt idx="0">
                  <c:v>0.994041833550265</c:v>
                </c:pt>
                <c:pt idx="1">
                  <c:v>0.990030580389352</c:v>
                </c:pt>
                <c:pt idx="2">
                  <c:v>0.986029916005848</c:v>
                </c:pt>
                <c:pt idx="3">
                  <c:v>0.97804072277458</c:v>
                </c:pt>
                <c:pt idx="4">
                  <c:v>1.02995977098445</c:v>
                </c:pt>
                <c:pt idx="5">
                  <c:v>0.962116113210983</c:v>
                </c:pt>
                <c:pt idx="6">
                  <c:v>0.988027392762748</c:v>
                </c:pt>
                <c:pt idx="7">
                  <c:v>0.98402149352347</c:v>
                </c:pt>
                <c:pt idx="8">
                  <c:v>1.0059702998397</c:v>
                </c:pt>
                <c:pt idx="9">
                  <c:v>1.01593971840241</c:v>
                </c:pt>
                <c:pt idx="10">
                  <c:v>0.966081560847429</c:v>
                </c:pt>
                <c:pt idx="11">
                  <c:v>0.994010780964476</c:v>
                </c:pt>
                <c:pt idx="12">
                  <c:v>0.968059287692087</c:v>
                </c:pt>
                <c:pt idx="13">
                  <c:v>0.978010027136861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'cont. b'!$C$1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'cont. b'!$A$2:$A$15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45.0</c:v>
                </c:pt>
              </c:numCache>
            </c:numRef>
          </c:xVal>
          <c:yVal>
            <c:numRef>
              <c:f>'cont. b'!$C$2:$C$15</c:f>
              <c:numCache>
                <c:formatCode>General</c:formatCode>
                <c:ptCount val="14"/>
                <c:pt idx="0">
                  <c:v>0.998034883457466</c:v>
                </c:pt>
                <c:pt idx="1">
                  <c:v>1.00201413225424</c:v>
                </c:pt>
                <c:pt idx="2">
                  <c:v>0.982029370638301</c:v>
                </c:pt>
                <c:pt idx="3">
                  <c:v>0.9780733220189</c:v>
                </c:pt>
                <c:pt idx="4">
                  <c:v>0.956112380216832</c:v>
                </c:pt>
                <c:pt idx="5">
                  <c:v>1.02195582481451</c:v>
                </c:pt>
                <c:pt idx="6">
                  <c:v>1.03009540286741</c:v>
                </c:pt>
                <c:pt idx="7">
                  <c:v>0.972077322467108</c:v>
                </c:pt>
                <c:pt idx="8">
                  <c:v>0.986008143520949</c:v>
                </c:pt>
                <c:pt idx="9">
                  <c:v>1.03197021603949</c:v>
                </c:pt>
                <c:pt idx="10">
                  <c:v>0.995976491339252</c:v>
                </c:pt>
                <c:pt idx="11">
                  <c:v>0.99205209013592</c:v>
                </c:pt>
                <c:pt idx="12">
                  <c:v>1.00596792031897</c:v>
                </c:pt>
                <c:pt idx="13">
                  <c:v>1.01200687001028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280984"/>
        <c:axId val="-2147273224"/>
      </c:scatterChart>
      <c:valAx>
        <c:axId val="-2147280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-2147273224"/>
        <c:crosses val="autoZero"/>
        <c:crossBetween val="midCat"/>
      </c:valAx>
      <c:valAx>
        <c:axId val="-214727322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-214728098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'cont. a'!$B$1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'cont. a'!$A$2:$A$15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45.0</c:v>
                </c:pt>
              </c:numCache>
            </c:numRef>
          </c:xVal>
          <c:yVal>
            <c:numRef>
              <c:f>'cont. a'!$B$2:$B$15</c:f>
              <c:numCache>
                <c:formatCode>General</c:formatCode>
                <c:ptCount val="14"/>
                <c:pt idx="0">
                  <c:v>1.06581978463923</c:v>
                </c:pt>
                <c:pt idx="1">
                  <c:v>1.10414985132537</c:v>
                </c:pt>
                <c:pt idx="2">
                  <c:v>1.01059453854789</c:v>
                </c:pt>
                <c:pt idx="3">
                  <c:v>1.07342433143135</c:v>
                </c:pt>
                <c:pt idx="4">
                  <c:v>1.05197118860905</c:v>
                </c:pt>
                <c:pt idx="5">
                  <c:v>1.0517578720976</c:v>
                </c:pt>
                <c:pt idx="6">
                  <c:v>1.06264395168227</c:v>
                </c:pt>
                <c:pt idx="7">
                  <c:v>1.00165961594448</c:v>
                </c:pt>
                <c:pt idx="8">
                  <c:v>1.06878065809521</c:v>
                </c:pt>
                <c:pt idx="9">
                  <c:v>0.979908633250583</c:v>
                </c:pt>
                <c:pt idx="10">
                  <c:v>1.08572412359028</c:v>
                </c:pt>
                <c:pt idx="11">
                  <c:v>1.01531378997685</c:v>
                </c:pt>
                <c:pt idx="12">
                  <c:v>1.03063707223337</c:v>
                </c:pt>
                <c:pt idx="13">
                  <c:v>1.01686797928563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'cont. a'!$C$1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'cont. a'!$A$2:$A$15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45.0</c:v>
                </c:pt>
              </c:numCache>
            </c:numRef>
          </c:xVal>
          <c:yVal>
            <c:numRef>
              <c:f>'cont. a'!$C$2:$C$15</c:f>
              <c:numCache>
                <c:formatCode>General</c:formatCode>
                <c:ptCount val="14"/>
                <c:pt idx="0">
                  <c:v>1.06105982324891</c:v>
                </c:pt>
                <c:pt idx="1">
                  <c:v>1.07445275983978</c:v>
                </c:pt>
                <c:pt idx="2">
                  <c:v>0.992491660802086</c:v>
                </c:pt>
                <c:pt idx="3">
                  <c:v>0.984756495327498</c:v>
                </c:pt>
                <c:pt idx="4">
                  <c:v>1.03504734790898</c:v>
                </c:pt>
                <c:pt idx="5">
                  <c:v>1.02757926162922</c:v>
                </c:pt>
                <c:pt idx="6">
                  <c:v>1.05819889910773</c:v>
                </c:pt>
                <c:pt idx="7">
                  <c:v>1.0561054398225</c:v>
                </c:pt>
                <c:pt idx="8">
                  <c:v>1.02766707100672</c:v>
                </c:pt>
                <c:pt idx="9">
                  <c:v>1.07952899929953</c:v>
                </c:pt>
                <c:pt idx="10">
                  <c:v>1.14381732221158</c:v>
                </c:pt>
                <c:pt idx="11">
                  <c:v>1.08470683106361</c:v>
                </c:pt>
                <c:pt idx="12">
                  <c:v>1.0689237818748</c:v>
                </c:pt>
                <c:pt idx="13">
                  <c:v>1.05351369433461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214040"/>
        <c:axId val="-2147206280"/>
      </c:scatterChart>
      <c:valAx>
        <c:axId val="-2147214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-2147206280"/>
        <c:crosses val="autoZero"/>
        <c:crossBetween val="midCat"/>
      </c:valAx>
      <c:valAx>
        <c:axId val="-2147206280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-214721404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666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666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666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666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666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666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666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666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666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21" sqref="A21"/>
    </sheetView>
  </sheetViews>
  <sheetFormatPr baseColWidth="12" defaultColWidth="8.83203125" defaultRowHeight="17" x14ac:dyDescent="0"/>
  <cols>
    <col min="1" max="1" width="9" customWidth="1"/>
    <col min="2" max="2" width="17.1640625" bestFit="1" customWidth="1"/>
    <col min="3" max="3" width="23.6640625" bestFit="1" customWidth="1"/>
    <col min="4" max="5" width="19.1640625" bestFit="1" customWidth="1"/>
    <col min="6" max="7" width="16.83203125" bestFit="1" customWidth="1"/>
  </cols>
  <sheetData>
    <row r="1" spans="1:9">
      <c r="B1" t="s">
        <v>3</v>
      </c>
      <c r="C1" t="s">
        <v>0</v>
      </c>
      <c r="D1" t="s">
        <v>1</v>
      </c>
      <c r="E1" t="s">
        <v>2</v>
      </c>
      <c r="F1" t="s">
        <v>13</v>
      </c>
      <c r="G1" t="s">
        <v>14</v>
      </c>
    </row>
    <row r="2" spans="1:9">
      <c r="A2">
        <f>3^3</f>
        <v>27</v>
      </c>
      <c r="B2">
        <f>0.2353682518/3</f>
        <v>7.8456083933333337E-2</v>
      </c>
      <c r="C2">
        <f>0.0908522606/3</f>
        <v>3.0284086866666667E-2</v>
      </c>
      <c r="D2">
        <f>0.0262887478/3</f>
        <v>8.7629159333333338E-3</v>
      </c>
      <c r="E2">
        <f>0.0012691021/3</f>
        <v>4.2303403333333336E-4</v>
      </c>
      <c r="F2">
        <f>0.0013661385/30*100</f>
        <v>4.5537950000000002E-3</v>
      </c>
      <c r="G2">
        <f>0.0046129227/300*100</f>
        <v>1.5376408999999999E-3</v>
      </c>
    </row>
    <row r="3" spans="1:9">
      <c r="A3">
        <f>4^3</f>
        <v>64</v>
      </c>
      <c r="B3">
        <f>0.6606659889/3</f>
        <v>0.22022199629999997</v>
      </c>
      <c r="C3">
        <f>0.4069252014/3</f>
        <v>0.1356417338</v>
      </c>
      <c r="D3">
        <f>0.375962019/3</f>
        <v>0.12532067299999999</v>
      </c>
      <c r="E3">
        <f>0.2520039082/3</f>
        <v>8.4001302733333338E-2</v>
      </c>
      <c r="F3">
        <f>0.5159568787/30*100</f>
        <v>1.7198562623333333</v>
      </c>
      <c r="G3">
        <f>0.451911211/30*100</f>
        <v>1.5063707033333333</v>
      </c>
    </row>
    <row r="4" spans="1:9">
      <c r="A4">
        <f>5^3</f>
        <v>125</v>
      </c>
      <c r="B4">
        <f>1.4228019714/3</f>
        <v>0.47426732379999997</v>
      </c>
      <c r="C4">
        <f>0.9009199142/3</f>
        <v>0.30030663806666663</v>
      </c>
      <c r="D4">
        <f>1.9104290009/3</f>
        <v>0.63680966696666663</v>
      </c>
      <c r="E4">
        <f>1.1480970383/3</f>
        <v>0.38269901276666668</v>
      </c>
      <c r="F4">
        <f>1.2760009766/30*100</f>
        <v>4.2533365886666665</v>
      </c>
      <c r="G4">
        <f>1.1640136242/30*100</f>
        <v>3.8800454140000005</v>
      </c>
    </row>
    <row r="5" spans="1:9">
      <c r="A5">
        <v>216</v>
      </c>
      <c r="B5">
        <f>2.8212358952/3</f>
        <v>0.94041196506666669</v>
      </c>
      <c r="C5">
        <f>1.9493353367/3</f>
        <v>0.64977844556666664</v>
      </c>
      <c r="D5">
        <f>6.2718000412/3</f>
        <v>2.0906000137333334</v>
      </c>
      <c r="E5">
        <f>4.3598053455/3</f>
        <v>1.4532684485</v>
      </c>
      <c r="F5">
        <f>2.6838626862/30*100</f>
        <v>8.9462089539999994</v>
      </c>
      <c r="G5">
        <f>2.6559722424/30*100</f>
        <v>8.8532408080000007</v>
      </c>
    </row>
    <row r="6" spans="1:9">
      <c r="A6">
        <f>7^3</f>
        <v>343</v>
      </c>
      <c r="B6">
        <f>5.0337142944/3</f>
        <v>1.6779047648000001</v>
      </c>
      <c r="C6">
        <f>3.7534677982/3</f>
        <v>1.2511559327333333</v>
      </c>
      <c r="D6">
        <f>16.8637120724/3</f>
        <v>5.6212373574666659</v>
      </c>
      <c r="E6">
        <f>12.7271981239/3</f>
        <v>4.2423993746333331</v>
      </c>
      <c r="F6">
        <f>5.0955939293/30*100</f>
        <v>16.985313097666666</v>
      </c>
      <c r="G6">
        <f>4.5414628983/30*100</f>
        <v>15.138209660999999</v>
      </c>
    </row>
    <row r="7" spans="1:9">
      <c r="F7" s="2"/>
      <c r="G7" s="2"/>
    </row>
    <row r="8" spans="1:9">
      <c r="F8" s="2"/>
      <c r="G8" s="2"/>
    </row>
    <row r="9" spans="1:9">
      <c r="F9" s="2"/>
      <c r="G9" s="2"/>
    </row>
    <row r="10" spans="1:9">
      <c r="F10" s="2"/>
      <c r="G10" s="2"/>
    </row>
    <row r="11" spans="1:9">
      <c r="F11" s="2"/>
      <c r="G11" s="2"/>
    </row>
    <row r="12" spans="1:9">
      <c r="F12" s="2"/>
      <c r="G12" s="2"/>
    </row>
    <row r="13" spans="1:9">
      <c r="A13" t="s">
        <v>15</v>
      </c>
      <c r="B13" t="s">
        <v>3</v>
      </c>
      <c r="C13" t="s">
        <v>0</v>
      </c>
      <c r="D13" t="s">
        <v>1</v>
      </c>
      <c r="E13" t="s">
        <v>2</v>
      </c>
      <c r="F13" s="2" t="s">
        <v>13</v>
      </c>
      <c r="G13" s="2" t="s">
        <v>14</v>
      </c>
    </row>
    <row r="14" spans="1:9">
      <c r="A14">
        <f>3^3</f>
        <v>27</v>
      </c>
      <c r="B14">
        <f>B20*1000</f>
        <v>2.0813629000000002</v>
      </c>
      <c r="C14">
        <f t="shared" ref="C14:E18" si="0">C20*1000</f>
        <v>3.3417677499999998</v>
      </c>
      <c r="D14">
        <f>D20*1000</f>
        <v>0.70875137999999993</v>
      </c>
      <c r="E14">
        <f t="shared" si="0"/>
        <v>0.74505116999999998</v>
      </c>
      <c r="F14" s="2">
        <f>F20/10*1000*1000</f>
        <v>2.7914716666666695</v>
      </c>
      <c r="G14" s="2">
        <f t="shared" ref="G14:G18" si="1">G20/10*1000*1000</f>
        <v>3.5488666666666702</v>
      </c>
      <c r="H14" s="1"/>
      <c r="I14" s="1"/>
    </row>
    <row r="15" spans="1:9">
      <c r="A15">
        <f>4^3</f>
        <v>64</v>
      </c>
      <c r="B15">
        <f t="shared" ref="B15" si="2">B21*1000</f>
        <v>3.1771288566666698</v>
      </c>
      <c r="C15">
        <f t="shared" si="0"/>
        <v>3.13824520666667</v>
      </c>
      <c r="D15">
        <f t="shared" si="0"/>
        <v>0.75118256000000005</v>
      </c>
      <c r="E15">
        <f t="shared" si="0"/>
        <v>0.78666086000000002</v>
      </c>
      <c r="F15" s="2">
        <f t="shared" ref="F15" si="3">F21/10*1000*1000</f>
        <v>3.6336331999999998</v>
      </c>
      <c r="G15" s="2">
        <f t="shared" si="1"/>
        <v>3.5420022000000002</v>
      </c>
      <c r="H15" s="1"/>
      <c r="I15" s="1"/>
    </row>
    <row r="16" spans="1:9">
      <c r="A16">
        <f>5^3</f>
        <v>125</v>
      </c>
      <c r="B16">
        <f t="shared" ref="B16" si="4">B22*1000</f>
        <v>3.0295289433333301</v>
      </c>
      <c r="C16">
        <f t="shared" si="0"/>
        <v>3.20904087333333</v>
      </c>
      <c r="D16">
        <f t="shared" si="0"/>
        <v>0.808621073333333</v>
      </c>
      <c r="E16">
        <f t="shared" si="0"/>
        <v>0.88004153333333301</v>
      </c>
      <c r="F16" s="2">
        <f t="shared" ref="F16" si="5">F22/10*1000*1000</f>
        <v>4.2224339999999998</v>
      </c>
      <c r="G16" s="2">
        <f t="shared" si="1"/>
        <v>4.7377646000000002</v>
      </c>
      <c r="H16" s="1"/>
      <c r="I16" s="1"/>
    </row>
    <row r="17" spans="1:9">
      <c r="A17">
        <v>216</v>
      </c>
      <c r="B17">
        <f t="shared" ref="B17" si="6">B23*1000</f>
        <v>3.3758828400000001</v>
      </c>
      <c r="C17">
        <f t="shared" si="0"/>
        <v>3.3085682133333303</v>
      </c>
      <c r="D17">
        <f t="shared" si="0"/>
        <v>0.85215021999999996</v>
      </c>
      <c r="E17">
        <f t="shared" si="0"/>
        <v>0.88907144999999999</v>
      </c>
      <c r="F17" s="2">
        <f t="shared" ref="F17" si="7">F23/10*1000*1000</f>
        <v>5.5121482000000004</v>
      </c>
      <c r="G17" s="2">
        <f t="shared" si="1"/>
        <v>6.0047246000000003</v>
      </c>
      <c r="H17" s="1"/>
      <c r="I17" s="1"/>
    </row>
    <row r="18" spans="1:9">
      <c r="A18">
        <f>7^3</f>
        <v>343</v>
      </c>
      <c r="B18">
        <f t="shared" ref="B18" si="8">B24*1000</f>
        <v>3.3019481833333302</v>
      </c>
      <c r="C18">
        <f t="shared" si="0"/>
        <v>3.3244246</v>
      </c>
      <c r="D18">
        <f t="shared" si="0"/>
        <v>0.90384309333333301</v>
      </c>
      <c r="E18">
        <f t="shared" si="0"/>
        <v>0.95933377666666697</v>
      </c>
      <c r="F18" s="2">
        <f t="shared" ref="F18" si="9">F24/10*1000*1000</f>
        <v>5.9681869999999995</v>
      </c>
      <c r="G18" s="2">
        <f t="shared" si="1"/>
        <v>6.0961992</v>
      </c>
      <c r="H18" s="1"/>
      <c r="I18" s="1"/>
    </row>
    <row r="19" spans="1:9">
      <c r="F19" s="2"/>
      <c r="G19" s="2"/>
      <c r="H19" s="1"/>
      <c r="I19" s="1"/>
    </row>
    <row r="20" spans="1:9">
      <c r="A20" t="s">
        <v>16</v>
      </c>
      <c r="B20">
        <v>2.0813629000000001E-3</v>
      </c>
      <c r="C20">
        <v>3.3417677499999999E-3</v>
      </c>
      <c r="D20">
        <v>7.0875137999999998E-4</v>
      </c>
      <c r="E20">
        <v>7.4505117000000002E-4</v>
      </c>
      <c r="F20" s="1">
        <v>2.7914716666666699E-5</v>
      </c>
      <c r="G20" s="1">
        <v>3.5488666666666698E-5</v>
      </c>
    </row>
    <row r="21" spans="1:9">
      <c r="B21">
        <v>3.1771288566666699E-3</v>
      </c>
      <c r="C21">
        <v>3.1382452066666699E-3</v>
      </c>
      <c r="D21">
        <v>7.5118256000000002E-4</v>
      </c>
      <c r="E21">
        <v>7.8666086000000004E-4</v>
      </c>
      <c r="F21" s="1">
        <v>3.6336332000000001E-5</v>
      </c>
      <c r="G21" s="1">
        <v>3.5420022000000003E-5</v>
      </c>
    </row>
    <row r="22" spans="1:9">
      <c r="B22">
        <v>3.0295289433333299E-3</v>
      </c>
      <c r="C22">
        <v>3.2090408733333299E-3</v>
      </c>
      <c r="D22">
        <v>8.0862107333333304E-4</v>
      </c>
      <c r="E22">
        <v>8.8004153333333304E-4</v>
      </c>
      <c r="F22" s="1">
        <v>4.2224339999999998E-5</v>
      </c>
      <c r="G22" s="1">
        <v>4.7377645999999998E-5</v>
      </c>
    </row>
    <row r="23" spans="1:9">
      <c r="B23">
        <v>3.3758828399999999E-3</v>
      </c>
      <c r="C23">
        <v>3.3085682133333302E-3</v>
      </c>
      <c r="D23">
        <v>8.5215021999999997E-4</v>
      </c>
      <c r="E23">
        <v>8.8907145E-4</v>
      </c>
      <c r="F23" s="1">
        <v>5.5121482000000001E-5</v>
      </c>
      <c r="G23" s="1">
        <v>6.0047246000000003E-5</v>
      </c>
    </row>
    <row r="24" spans="1:9">
      <c r="B24">
        <v>3.3019481833333302E-3</v>
      </c>
      <c r="C24">
        <v>3.3244246000000001E-3</v>
      </c>
      <c r="D24">
        <v>9.0384309333333302E-4</v>
      </c>
      <c r="E24">
        <v>9.59333776666667E-4</v>
      </c>
      <c r="F24" s="1">
        <v>5.968187E-5</v>
      </c>
      <c r="G24" s="1">
        <v>6.0961992000000002E-5</v>
      </c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2" defaultColWidth="8.83203125" defaultRowHeight="17" x14ac:dyDescent="0"/>
  <sheetData>
    <row r="1" spans="1:5">
      <c r="A1" t="s">
        <v>4</v>
      </c>
      <c r="B1" t="s">
        <v>12</v>
      </c>
      <c r="C1" t="s">
        <v>8</v>
      </c>
      <c r="D1" t="s">
        <v>17</v>
      </c>
      <c r="E1" t="s">
        <v>18</v>
      </c>
    </row>
    <row r="2" spans="1:5">
      <c r="A2" t="s">
        <v>6</v>
      </c>
      <c r="B2">
        <f>D2/$D2</f>
        <v>1</v>
      </c>
      <c r="C2">
        <f t="shared" ref="C2:C4" si="0">E2/$D2</f>
        <v>1.0108410665610288</v>
      </c>
      <c r="D2">
        <v>0.31530613899999999</v>
      </c>
      <c r="E2">
        <v>0.31872439384000001</v>
      </c>
    </row>
    <row r="3" spans="1:5">
      <c r="A3" t="s">
        <v>5</v>
      </c>
      <c r="B3">
        <f t="shared" ref="B3:B4" si="1">D3/$D3</f>
        <v>1</v>
      </c>
      <c r="C3">
        <f t="shared" si="0"/>
        <v>1.0121037927512844</v>
      </c>
      <c r="D3">
        <v>0.39599356652000001</v>
      </c>
      <c r="E3">
        <v>0.40078659057999999</v>
      </c>
    </row>
    <row r="4" spans="1:5">
      <c r="A4" t="s">
        <v>7</v>
      </c>
      <c r="B4">
        <f t="shared" si="1"/>
        <v>1</v>
      </c>
      <c r="C4">
        <f t="shared" si="0"/>
        <v>0.98936658257902266</v>
      </c>
      <c r="D4">
        <v>0.37715428215714297</v>
      </c>
      <c r="E4">
        <v>0.37314384324285699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2" sqref="F2"/>
    </sheetView>
  </sheetViews>
  <sheetFormatPr baseColWidth="12" defaultColWidth="8.83203125" defaultRowHeight="17" x14ac:dyDescent="0"/>
  <sheetData>
    <row r="1" spans="1:3">
      <c r="A1" t="s">
        <v>9</v>
      </c>
      <c r="B1" t="s">
        <v>10</v>
      </c>
      <c r="C1" t="s">
        <v>11</v>
      </c>
    </row>
    <row r="2" spans="1:3">
      <c r="A2">
        <v>1</v>
      </c>
      <c r="B2">
        <v>1.0833527444403901</v>
      </c>
      <c r="C2">
        <v>1.04566335007292</v>
      </c>
    </row>
    <row r="3" spans="1:3">
      <c r="A3">
        <v>2</v>
      </c>
      <c r="B3">
        <v>1.0208556524857599</v>
      </c>
      <c r="C3">
        <v>1.0673954066408899</v>
      </c>
    </row>
    <row r="4" spans="1:3">
      <c r="A4">
        <v>3</v>
      </c>
      <c r="B4">
        <v>1.02037196983423</v>
      </c>
      <c r="C4">
        <v>1.1390600273915601</v>
      </c>
    </row>
    <row r="5" spans="1:3">
      <c r="A5">
        <v>4</v>
      </c>
      <c r="B5">
        <v>1.02927723580518</v>
      </c>
      <c r="C5">
        <v>0.98562715993429695</v>
      </c>
    </row>
    <row r="6" spans="1:3">
      <c r="A6">
        <v>5</v>
      </c>
      <c r="B6">
        <v>1.0296475155899101</v>
      </c>
      <c r="C6">
        <v>1.09233266481636</v>
      </c>
    </row>
    <row r="7" spans="1:3">
      <c r="A7">
        <v>6</v>
      </c>
      <c r="B7">
        <v>1.1103010331866801</v>
      </c>
      <c r="C7">
        <v>1.0467667090458099</v>
      </c>
    </row>
    <row r="8" spans="1:3">
      <c r="A8">
        <v>7</v>
      </c>
      <c r="B8">
        <v>1.08261383055606</v>
      </c>
      <c r="C8">
        <v>1.03611970685871</v>
      </c>
    </row>
    <row r="9" spans="1:3">
      <c r="A9">
        <v>8</v>
      </c>
      <c r="B9">
        <v>1.04511608408611</v>
      </c>
      <c r="C9">
        <v>1.03044462696508</v>
      </c>
    </row>
    <row r="10" spans="1:3">
      <c r="A10">
        <v>9</v>
      </c>
      <c r="B10">
        <v>1.05785819657092</v>
      </c>
      <c r="C10">
        <v>1.0664153247084101</v>
      </c>
    </row>
    <row r="11" spans="1:3">
      <c r="A11">
        <v>10</v>
      </c>
      <c r="B11">
        <v>1.0575902486459801</v>
      </c>
      <c r="C11">
        <v>1.0319127301564499</v>
      </c>
    </row>
    <row r="12" spans="1:3">
      <c r="A12">
        <v>20</v>
      </c>
      <c r="B12">
        <v>1.0329544506091399</v>
      </c>
      <c r="C12">
        <v>1.0386555622724001</v>
      </c>
    </row>
    <row r="13" spans="1:3">
      <c r="A13">
        <v>30</v>
      </c>
      <c r="B13">
        <v>1.06568613540136</v>
      </c>
      <c r="C13">
        <v>1.05252886071845</v>
      </c>
    </row>
    <row r="14" spans="1:3">
      <c r="A14">
        <v>40</v>
      </c>
      <c r="B14">
        <v>1.0197669551455799</v>
      </c>
      <c r="C14">
        <v>1.0443055079743899</v>
      </c>
    </row>
    <row r="15" spans="1:3">
      <c r="A15">
        <v>45</v>
      </c>
      <c r="B15">
        <v>1.0540032474577401</v>
      </c>
      <c r="C15">
        <v>1.0496104576796199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D15"/>
    </sheetView>
  </sheetViews>
  <sheetFormatPr baseColWidth="12" defaultColWidth="8.83203125" defaultRowHeight="17" x14ac:dyDescent="0"/>
  <sheetData>
    <row r="1" spans="1:3">
      <c r="A1" t="s">
        <v>9</v>
      </c>
      <c r="B1" t="s">
        <v>10</v>
      </c>
      <c r="C1" t="s">
        <v>11</v>
      </c>
    </row>
    <row r="2" spans="1:3">
      <c r="A2">
        <v>1</v>
      </c>
      <c r="B2">
        <v>0.99404183355026499</v>
      </c>
      <c r="C2">
        <v>0.99803488345746605</v>
      </c>
    </row>
    <row r="3" spans="1:3">
      <c r="A3">
        <v>2</v>
      </c>
      <c r="B3">
        <v>0.99003058038935199</v>
      </c>
      <c r="C3">
        <v>1.00201413225424</v>
      </c>
    </row>
    <row r="4" spans="1:3">
      <c r="A4">
        <v>3</v>
      </c>
      <c r="B4">
        <v>0.986029916005848</v>
      </c>
      <c r="C4">
        <v>0.98202937063830098</v>
      </c>
    </row>
    <row r="5" spans="1:3">
      <c r="A5">
        <v>4</v>
      </c>
      <c r="B5">
        <v>0.97804072277457998</v>
      </c>
      <c r="C5">
        <v>0.97807332201889996</v>
      </c>
    </row>
    <row r="6" spans="1:3">
      <c r="A6">
        <v>5</v>
      </c>
      <c r="B6">
        <v>1.0299597709844499</v>
      </c>
      <c r="C6">
        <v>0.95611238021683198</v>
      </c>
    </row>
    <row r="7" spans="1:3">
      <c r="A7">
        <v>6</v>
      </c>
      <c r="B7">
        <v>0.962116113210983</v>
      </c>
      <c r="C7">
        <v>1.02195582481451</v>
      </c>
    </row>
    <row r="8" spans="1:3">
      <c r="A8">
        <v>7</v>
      </c>
      <c r="B8">
        <v>0.98802739276274798</v>
      </c>
      <c r="C8">
        <v>1.0300954028674101</v>
      </c>
    </row>
    <row r="9" spans="1:3">
      <c r="A9">
        <v>8</v>
      </c>
      <c r="B9">
        <v>0.98402149352347001</v>
      </c>
      <c r="C9">
        <v>0.97207732246710798</v>
      </c>
    </row>
    <row r="10" spans="1:3">
      <c r="A10">
        <v>9</v>
      </c>
      <c r="B10">
        <v>1.0059702998397</v>
      </c>
      <c r="C10">
        <v>0.98600814352094901</v>
      </c>
    </row>
    <row r="11" spans="1:3">
      <c r="A11">
        <v>10</v>
      </c>
      <c r="B11">
        <v>1.0159397184024099</v>
      </c>
      <c r="C11">
        <v>1.0319702160394899</v>
      </c>
    </row>
    <row r="12" spans="1:3">
      <c r="A12">
        <v>20</v>
      </c>
      <c r="B12">
        <v>0.96608156084742902</v>
      </c>
      <c r="C12">
        <v>0.99597649133925203</v>
      </c>
    </row>
    <row r="13" spans="1:3">
      <c r="A13">
        <v>30</v>
      </c>
      <c r="B13">
        <v>0.99401078096447604</v>
      </c>
      <c r="C13">
        <v>0.99205209013592</v>
      </c>
    </row>
    <row r="14" spans="1:3">
      <c r="A14">
        <v>40</v>
      </c>
      <c r="B14">
        <v>0.96805928769208704</v>
      </c>
      <c r="C14">
        <v>1.00596792031897</v>
      </c>
    </row>
    <row r="15" spans="1:3">
      <c r="A15">
        <v>45</v>
      </c>
      <c r="B15">
        <v>0.97801002713686103</v>
      </c>
      <c r="C15">
        <v>1.01200687001028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31" sqref="G31:H31"/>
    </sheetView>
  </sheetViews>
  <sheetFormatPr baseColWidth="12" defaultColWidth="8.83203125" defaultRowHeight="17" x14ac:dyDescent="0"/>
  <sheetData>
    <row r="1" spans="1:3">
      <c r="A1" t="s">
        <v>9</v>
      </c>
      <c r="B1" t="s">
        <v>10</v>
      </c>
      <c r="C1" t="s">
        <v>11</v>
      </c>
    </row>
    <row r="2" spans="1:3">
      <c r="A2">
        <v>1</v>
      </c>
      <c r="B2">
        <v>1.0658197846392301</v>
      </c>
      <c r="C2">
        <v>1.0610598232489099</v>
      </c>
    </row>
    <row r="3" spans="1:3">
      <c r="A3">
        <v>2</v>
      </c>
      <c r="B3">
        <v>1.10414985132537</v>
      </c>
      <c r="C3">
        <v>1.0744527598397799</v>
      </c>
    </row>
    <row r="4" spans="1:3">
      <c r="A4">
        <v>3</v>
      </c>
      <c r="B4">
        <v>1.0105945385478901</v>
      </c>
      <c r="C4">
        <v>0.99249166080208595</v>
      </c>
    </row>
    <row r="5" spans="1:3">
      <c r="A5">
        <v>4</v>
      </c>
      <c r="B5">
        <v>1.0734243314313501</v>
      </c>
      <c r="C5">
        <v>0.98475649532749798</v>
      </c>
    </row>
    <row r="6" spans="1:3">
      <c r="A6">
        <v>5</v>
      </c>
      <c r="B6">
        <v>1.0519711886090499</v>
      </c>
      <c r="C6">
        <v>1.0350473479089799</v>
      </c>
    </row>
    <row r="7" spans="1:3">
      <c r="A7">
        <v>6</v>
      </c>
      <c r="B7">
        <v>1.0517578720976</v>
      </c>
      <c r="C7">
        <v>1.0275792616292201</v>
      </c>
    </row>
    <row r="8" spans="1:3">
      <c r="A8">
        <v>7</v>
      </c>
      <c r="B8">
        <v>1.0626439516822701</v>
      </c>
      <c r="C8">
        <v>1.05819889910773</v>
      </c>
    </row>
    <row r="9" spans="1:3">
      <c r="A9">
        <v>8</v>
      </c>
      <c r="B9">
        <v>1.0016596159444799</v>
      </c>
      <c r="C9">
        <v>1.0561054398225</v>
      </c>
    </row>
    <row r="10" spans="1:3">
      <c r="A10">
        <v>9</v>
      </c>
      <c r="B10">
        <v>1.0687806580952099</v>
      </c>
      <c r="C10">
        <v>1.0276670710067199</v>
      </c>
    </row>
    <row r="11" spans="1:3">
      <c r="A11">
        <v>10</v>
      </c>
      <c r="B11">
        <v>0.97990863325058297</v>
      </c>
      <c r="C11">
        <v>1.0795289992995301</v>
      </c>
    </row>
    <row r="12" spans="1:3">
      <c r="A12">
        <v>20</v>
      </c>
      <c r="B12">
        <v>1.0857241235902799</v>
      </c>
      <c r="C12">
        <v>1.1438173222115799</v>
      </c>
    </row>
    <row r="13" spans="1:3">
      <c r="A13">
        <v>30</v>
      </c>
      <c r="B13">
        <v>1.0153137899768501</v>
      </c>
      <c r="C13">
        <v>1.0847068310636101</v>
      </c>
    </row>
    <row r="14" spans="1:3">
      <c r="A14">
        <v>40</v>
      </c>
      <c r="B14">
        <v>1.03063707223337</v>
      </c>
      <c r="C14">
        <v>1.0689237818748001</v>
      </c>
    </row>
    <row r="15" spans="1:3">
      <c r="A15">
        <v>45</v>
      </c>
      <c r="B15">
        <v>1.0168679792856301</v>
      </c>
      <c r="C15">
        <v>1.05351369433461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グラフ</vt:lpstr>
      </vt:variant>
      <vt:variant>
        <vt:i4>12</vt:i4>
      </vt:variant>
    </vt:vector>
  </HeadingPairs>
  <TitlesOfParts>
    <vt:vector size="17" baseType="lpstr">
      <vt:lpstr>scalability</vt:lpstr>
      <vt:lpstr>sep vs con t</vt:lpstr>
      <vt:lpstr>cont. st</vt:lpstr>
      <vt:lpstr>cont. b</vt:lpstr>
      <vt:lpstr>cont. a</vt:lpstr>
      <vt:lpstr>t_st</vt:lpstr>
      <vt:lpstr>t_b</vt:lpstr>
      <vt:lpstr>t_a</vt:lpstr>
      <vt:lpstr>k_st</vt:lpstr>
      <vt:lpstr>k_b</vt:lpstr>
      <vt:lpstr>k_a</vt:lpstr>
      <vt:lpstr>Stencil</vt:lpstr>
      <vt:lpstr>Barrier</vt:lpstr>
      <vt:lpstr>Allreduce</vt:lpstr>
      <vt:lpstr>g_st</vt:lpstr>
      <vt:lpstr>g_b</vt:lpstr>
      <vt:lpstr>g_a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</dc:creator>
  <cp:lastModifiedBy>Hori Atsushi</cp:lastModifiedBy>
  <dcterms:created xsi:type="dcterms:W3CDTF">2015-12-22T01:44:55Z</dcterms:created>
  <dcterms:modified xsi:type="dcterms:W3CDTF">2016-02-25T08:09:49Z</dcterms:modified>
</cp:coreProperties>
</file>