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ole_de_investimentos" sheetId="1" r:id="rId4"/>
    <sheet state="visible" name="planilha_auxiliar" sheetId="2" r:id="rId5"/>
  </sheets>
  <definedNames>
    <definedName name="qtd_anos">controle_de_investimentos!$D$14</definedName>
    <definedName name="taxa_mensal_basica">controle_de_investimentos!$D$15</definedName>
    <definedName name="patrimonio">controle_de_investimentos!$D$16</definedName>
    <definedName name="salario">controle_de_investimentos!$D$8</definedName>
    <definedName name="sugestao_investimento">controle_de_investimentos!$D$10</definedName>
    <definedName name="rendimento_carteira">controle_de_investimentos!$D$9</definedName>
    <definedName name="aporte">controle_de_investimentos!$D$13</definedName>
  </definedNames>
  <calcPr/>
</workbook>
</file>

<file path=xl/sharedStrings.xml><?xml version="1.0" encoding="utf-8"?>
<sst xmlns="http://schemas.openxmlformats.org/spreadsheetml/2006/main" count="72" uniqueCount="37">
  <si>
    <t>CONFIGURAÇÕES</t>
  </si>
  <si>
    <t>- Salário</t>
  </si>
  <si>
    <t>- Rendimento da Carteira</t>
  </si>
  <si>
    <t>- Sugestão de Investimento (30% do Salário)</t>
  </si>
  <si>
    <t>INVESTIMENTO MENSAL</t>
  </si>
  <si>
    <t xml:space="preserve">- Investimento Mensal? </t>
  </si>
  <si>
    <t xml:space="preserve">- Tempo de Investimento (anos)? </t>
  </si>
  <si>
    <t xml:space="preserve">- Taxa de Rendimento Mensal? </t>
  </si>
  <si>
    <t xml:space="preserve">- Patrimônio Acumulado? </t>
  </si>
  <si>
    <t>- Total de Dividendos Mensais?</t>
  </si>
  <si>
    <t>CENÁRIOS</t>
  </si>
  <si>
    <t>Dividendos</t>
  </si>
  <si>
    <t>- Patrimômio Acumulado em 2 Anos?</t>
  </si>
  <si>
    <t>- Patrimômio Acumulado em 5 Anos?</t>
  </si>
  <si>
    <t>- Patrimômio Acumulado em 10 Anos?</t>
  </si>
  <si>
    <t>- Patrimômio Acumulado em 20 Anos?</t>
  </si>
  <si>
    <t>- Patrimômio Acumulado em 30 Anos?</t>
  </si>
  <si>
    <t>PERFIL</t>
  </si>
  <si>
    <t>Moderado</t>
  </si>
  <si>
    <t>Investimento Mensal</t>
  </si>
  <si>
    <t xml:space="preserve">TIPO DE FII (Fundos de Investimentos Imobiliários) </t>
  </si>
  <si>
    <t xml:space="preserve">Percentual Sugerido </t>
  </si>
  <si>
    <t>Valores</t>
  </si>
  <si>
    <t>PAPEL</t>
  </si>
  <si>
    <t>TIJOLO</t>
  </si>
  <si>
    <t>HÍBRIDOS</t>
  </si>
  <si>
    <t>FOFs</t>
  </si>
  <si>
    <t>DESENVOLVIMENTO</t>
  </si>
  <si>
    <t>HOTELARIA</t>
  </si>
  <si>
    <t>CHAVE</t>
  </si>
  <si>
    <t>TIPOS de FIIs</t>
  </si>
  <si>
    <t>%</t>
  </si>
  <si>
    <t>Conservador</t>
  </si>
  <si>
    <t>Teste de Procura com:</t>
  </si>
  <si>
    <t>PROCV()</t>
  </si>
  <si>
    <t>Moderado-TIJOLO</t>
  </si>
  <si>
    <t>Agressivo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</si>
</sst>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24">
    <font>
      <sz val="10.0"/>
      <color rgb="FF000000"/>
      <name val="Verdana"/>
      <scheme val="minor"/>
    </font>
    <font>
      <color theme="1"/>
      <name val="Verdana"/>
      <scheme val="minor"/>
    </font>
    <font>
      <sz val="16.0"/>
      <color rgb="FFCC4125"/>
      <name val="Impact"/>
    </font>
    <font/>
    <font>
      <b/>
      <sz val="14.0"/>
      <color rgb="FFFFFFFF"/>
      <name val="Verdana"/>
      <scheme val="minor"/>
    </font>
    <font>
      <b/>
      <sz val="12.0"/>
      <color theme="1"/>
      <name val="Comic Sans MS"/>
    </font>
    <font>
      <sz val="12.0"/>
      <color theme="1"/>
      <name val="Comic Sans MS"/>
    </font>
    <font>
      <b/>
      <sz val="12.0"/>
      <color theme="1"/>
      <name val="Verdana"/>
      <scheme val="minor"/>
    </font>
    <font>
      <sz val="12.0"/>
      <color rgb="FF000000"/>
      <name val="Comic Sans MS"/>
    </font>
    <font>
      <b/>
      <sz val="12.0"/>
      <color rgb="FFEFEFEF"/>
      <name val="Comic Sans MS"/>
    </font>
    <font>
      <sz val="20.0"/>
      <color rgb="FF004147"/>
      <name val="Impact"/>
    </font>
    <font>
      <sz val="14.0"/>
      <color rgb="FF000000"/>
      <name val="Comic Sans MS"/>
    </font>
    <font>
      <b/>
      <sz val="14.0"/>
      <color rgb="FFEFEFEF"/>
      <name val="Comic Sans MS"/>
    </font>
    <font>
      <sz val="14.0"/>
      <color rgb="FF004147"/>
      <name val="Impact"/>
    </font>
    <font>
      <color rgb="FFB6D7A8"/>
      <name val="Verdana"/>
      <scheme val="minor"/>
    </font>
    <font>
      <b/>
      <sz val="12.0"/>
      <color rgb="FF000000"/>
      <name val="Verdana"/>
      <scheme val="minor"/>
    </font>
    <font>
      <sz val="12.0"/>
      <color rgb="FF000000"/>
      <name val="Arial"/>
    </font>
    <font>
      <b/>
      <sz val="14.0"/>
      <color rgb="FF9C5700"/>
      <name val="Verdana"/>
      <scheme val="minor"/>
    </font>
    <font>
      <b/>
      <sz val="12.0"/>
      <color rgb="FFEFEFEF"/>
      <name val="Verdana"/>
      <scheme val="minor"/>
    </font>
    <font>
      <b/>
      <color theme="1"/>
      <name val="Verdana"/>
      <scheme val="minor"/>
    </font>
    <font>
      <b/>
      <sz val="14.0"/>
      <color theme="1"/>
      <name val="Verdana"/>
      <scheme val="minor"/>
    </font>
    <font>
      <sz val="12.0"/>
      <color theme="1"/>
      <name val="Verdana"/>
      <scheme val="minor"/>
    </font>
    <font>
      <b/>
      <sz val="11.0"/>
      <color rgb="FFFFFFFF"/>
      <name val="Verdana"/>
      <scheme val="minor"/>
    </font>
    <font>
      <sz val="11.0"/>
      <color theme="1"/>
      <name val="Verdana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004147"/>
        <bgColor rgb="FF004147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B9C"/>
        <bgColor rgb="FFFFEB9C"/>
      </patternFill>
    </fill>
    <fill>
      <patternFill patternType="solid">
        <fgColor rgb="FF999999"/>
        <bgColor rgb="FF999999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30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  <bottom style="hair">
        <color rgb="FF666666"/>
      </bottom>
    </border>
    <border>
      <right style="hair">
        <color rgb="FF666666"/>
      </right>
      <top style="thick">
        <color rgb="FF000000"/>
      </top>
      <bottom style="hair">
        <color rgb="FF666666"/>
      </bottom>
    </border>
    <border>
      <left style="hair">
        <color rgb="FF666666"/>
      </left>
      <right style="thick">
        <color rgb="FF000000"/>
      </right>
      <top style="thick">
        <color rgb="FF000000"/>
      </top>
      <bottom style="hair">
        <color rgb="FF666666"/>
      </bottom>
    </border>
    <border>
      <left style="thick">
        <color rgb="FF000000"/>
      </left>
      <top style="hair">
        <color rgb="FF666666"/>
      </top>
      <bottom style="hair">
        <color rgb="FF666666"/>
      </bottom>
    </border>
    <border>
      <right style="hair">
        <color rgb="FF666666"/>
      </right>
      <top style="hair">
        <color rgb="FF666666"/>
      </top>
      <bottom style="hair">
        <color rgb="FF666666"/>
      </bottom>
    </border>
    <border>
      <left style="hair">
        <color rgb="FF999999"/>
      </left>
      <right style="thick">
        <color rgb="FF000000"/>
      </right>
      <top style="hair">
        <color rgb="FF999999"/>
      </top>
      <bottom style="hair">
        <color rgb="FF999999"/>
      </bottom>
    </border>
    <border>
      <left style="thick">
        <color rgb="FF000000"/>
      </left>
      <top style="hair">
        <color rgb="FF666666"/>
      </top>
      <bottom style="thick">
        <color rgb="FF000000"/>
      </bottom>
    </border>
    <border>
      <right style="hair">
        <color rgb="FF666666"/>
      </right>
      <top style="hair">
        <color rgb="FF666666"/>
      </top>
      <bottom style="thick">
        <color rgb="FF000000"/>
      </bottom>
    </border>
    <border>
      <left style="hair">
        <color rgb="FF666666"/>
      </left>
      <right style="thick">
        <color rgb="FF000000"/>
      </right>
      <top style="hair">
        <color rgb="FF666666"/>
      </top>
      <bottom style="thick">
        <color rgb="FF000000"/>
      </bottom>
    </border>
    <border>
      <left style="thick">
        <color rgb="FF000000"/>
      </left>
      <bottom style="hair">
        <color rgb="FF999999"/>
      </bottom>
    </border>
    <border>
      <right style="hair">
        <color rgb="FF999999"/>
      </right>
      <bottom style="hair">
        <color rgb="FF999999"/>
      </bottom>
    </border>
    <border>
      <left style="hair">
        <color rgb="FF999999"/>
      </left>
      <right style="thick">
        <color rgb="FF000000"/>
      </right>
      <bottom style="hair">
        <color rgb="FF999999"/>
      </bottom>
    </border>
    <border>
      <left style="thick">
        <color rgb="FF000000"/>
      </left>
      <top style="hair">
        <color rgb="FF999999"/>
      </top>
      <bottom style="hair">
        <color rgb="FF999999"/>
      </bottom>
    </border>
    <border>
      <right style="hair">
        <color rgb="FF999999"/>
      </right>
      <top style="hair">
        <color rgb="FF999999"/>
      </top>
      <bottom style="hair">
        <color rgb="FF999999"/>
      </bottom>
    </border>
    <border>
      <left style="thick">
        <color rgb="FF000000"/>
      </left>
      <top style="hair">
        <color rgb="FF999999"/>
      </top>
      <bottom style="thick">
        <color rgb="FF000000"/>
      </bottom>
    </border>
    <border>
      <right style="hair">
        <color rgb="FF999999"/>
      </right>
      <top style="hair">
        <color rgb="FF999999"/>
      </top>
      <bottom style="thick">
        <color rgb="FF000000"/>
      </bottom>
    </border>
    <border>
      <left style="hair">
        <color rgb="FF999999"/>
      </left>
      <right style="thick">
        <color rgb="FF000000"/>
      </right>
      <top style="hair">
        <color rgb="FF999999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hair">
        <color rgb="FF999999"/>
      </right>
      <bottom style="hair">
        <color rgb="FF999999"/>
      </bottom>
    </border>
    <border>
      <left style="hair">
        <color rgb="FF999999"/>
      </left>
      <right style="hair">
        <color rgb="FF999999"/>
      </right>
      <bottom style="hair">
        <color rgb="FF999999"/>
      </bottom>
    </border>
    <border>
      <left style="thick">
        <color rgb="FF000000"/>
      </left>
      <right style="hair">
        <color rgb="FF999999"/>
      </right>
      <top style="hair">
        <color rgb="FF999999"/>
      </top>
      <bottom style="hair">
        <color rgb="FF999999"/>
      </bottom>
    </border>
    <border>
      <left style="hair">
        <color rgb="FF999999"/>
      </left>
      <right style="hair">
        <color rgb="FF999999"/>
      </right>
      <top style="hair">
        <color rgb="FF999999"/>
      </top>
      <bottom style="hair">
        <color rgb="FF999999"/>
      </bottom>
    </border>
    <border>
      <left style="thick">
        <color rgb="FF000000"/>
      </left>
      <right style="hair">
        <color rgb="FF999999"/>
      </right>
      <top style="hair">
        <color rgb="FF999999"/>
      </top>
      <bottom style="thick">
        <color rgb="FF000000"/>
      </bottom>
    </border>
    <border>
      <left style="hair">
        <color rgb="FF999999"/>
      </left>
      <right style="hair">
        <color rgb="FF999999"/>
      </right>
      <top style="hair">
        <color rgb="FF999999"/>
      </top>
      <bottom style="thick">
        <color rgb="FF000000"/>
      </bottom>
    </border>
    <border>
      <left style="hair">
        <color rgb="FF999999"/>
      </left>
      <right style="thick">
        <color rgb="FF000000"/>
      </right>
      <bottom style="thick">
        <color rgb="FF000000"/>
      </bottom>
    </border>
    <border>
      <bottom style="thick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Fill="1" applyFont="1"/>
    <xf borderId="1" fillId="4" fontId="2" numFmtId="0" xfId="0" applyAlignment="1" applyBorder="1" applyFill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0" fillId="3" fontId="4" numFmtId="0" xfId="0" applyAlignment="1" applyFont="1">
      <alignment horizontal="center" readingOrder="0"/>
    </xf>
    <xf borderId="4" fillId="5" fontId="5" numFmtId="0" xfId="0" applyAlignment="1" applyBorder="1" applyFill="1" applyFont="1">
      <alignment readingOrder="0"/>
    </xf>
    <xf borderId="5" fillId="0" fontId="3" numFmtId="0" xfId="0" applyBorder="1" applyFont="1"/>
    <xf borderId="6" fillId="5" fontId="6" numFmtId="164" xfId="0" applyAlignment="1" applyBorder="1" applyFont="1" applyNumberFormat="1">
      <alignment horizontal="center" readingOrder="0"/>
    </xf>
    <xf borderId="0" fillId="3" fontId="7" numFmtId="0" xfId="0" applyAlignment="1" applyFont="1">
      <alignment readingOrder="0"/>
    </xf>
    <xf borderId="7" fillId="5" fontId="5" numFmtId="0" xfId="0" applyAlignment="1" applyBorder="1" applyFont="1">
      <alignment readingOrder="0"/>
    </xf>
    <xf borderId="8" fillId="0" fontId="3" numFmtId="0" xfId="0" applyBorder="1" applyFont="1"/>
    <xf borderId="9" fillId="5" fontId="8" numFmtId="10" xfId="0" applyAlignment="1" applyBorder="1" applyFont="1" applyNumberFormat="1">
      <alignment horizontal="center" readingOrder="0"/>
    </xf>
    <xf borderId="10" fillId="2" fontId="9" numFmtId="0" xfId="0" applyAlignment="1" applyBorder="1" applyFont="1">
      <alignment readingOrder="0"/>
    </xf>
    <xf borderId="11" fillId="0" fontId="3" numFmtId="0" xfId="0" applyBorder="1" applyFont="1"/>
    <xf borderId="12" fillId="2" fontId="9" numFmtId="164" xfId="0" applyAlignment="1" applyBorder="1" applyFont="1" applyNumberFormat="1">
      <alignment horizontal="center"/>
    </xf>
    <xf borderId="0" fillId="3" fontId="1" numFmtId="0" xfId="0" applyAlignment="1" applyFont="1">
      <alignment readingOrder="0"/>
    </xf>
    <xf borderId="1" fillId="4" fontId="10" numFmtId="0" xfId="0" applyAlignment="1" applyBorder="1" applyFont="1">
      <alignment horizontal="center" readingOrder="0"/>
    </xf>
    <xf borderId="13" fillId="5" fontId="11" numFmtId="0" xfId="0" applyAlignment="1" applyBorder="1" applyFont="1">
      <alignment horizontal="left" readingOrder="0"/>
    </xf>
    <xf borderId="14" fillId="0" fontId="3" numFmtId="0" xfId="0" applyBorder="1" applyFont="1"/>
    <xf borderId="15" fillId="5" fontId="8" numFmtId="164" xfId="0" applyAlignment="1" applyBorder="1" applyFont="1" applyNumberFormat="1">
      <alignment horizontal="center" readingOrder="0"/>
    </xf>
    <xf borderId="16" fillId="5" fontId="11" numFmtId="0" xfId="0" applyAlignment="1" applyBorder="1" applyFont="1">
      <alignment horizontal="left" readingOrder="0"/>
    </xf>
    <xf borderId="17" fillId="0" fontId="3" numFmtId="0" xfId="0" applyBorder="1" applyFont="1"/>
    <xf borderId="9" fillId="5" fontId="8" numFmtId="0" xfId="0" applyAlignment="1" applyBorder="1" applyFont="1">
      <alignment horizontal="center" readingOrder="0"/>
    </xf>
    <xf borderId="16" fillId="2" fontId="12" numFmtId="0" xfId="0" applyAlignment="1" applyBorder="1" applyFont="1">
      <alignment horizontal="left" readingOrder="0"/>
    </xf>
    <xf borderId="9" fillId="2" fontId="9" numFmtId="164" xfId="0" applyAlignment="1" applyBorder="1" applyFont="1" applyNumberFormat="1">
      <alignment horizontal="center"/>
    </xf>
    <xf borderId="18" fillId="2" fontId="12" numFmtId="0" xfId="0" applyAlignment="1" applyBorder="1" applyFont="1">
      <alignment horizontal="left" readingOrder="0"/>
    </xf>
    <xf borderId="19" fillId="0" fontId="3" numFmtId="0" xfId="0" applyBorder="1" applyFont="1"/>
    <xf borderId="20" fillId="2" fontId="9" numFmtId="164" xfId="0" applyAlignment="1" applyBorder="1" applyFont="1" applyNumberFormat="1">
      <alignment horizontal="center"/>
    </xf>
    <xf borderId="1" fillId="4" fontId="10" numFmtId="0" xfId="0" applyAlignment="1" applyBorder="1" applyFont="1">
      <alignment horizontal="center" readingOrder="0" vertical="bottom"/>
    </xf>
    <xf borderId="21" fillId="4" fontId="13" numFmtId="0" xfId="0" applyAlignment="1" applyBorder="1" applyFont="1">
      <alignment horizontal="center" readingOrder="0" vertical="bottom"/>
    </xf>
    <xf borderId="0" fillId="3" fontId="14" numFmtId="0" xfId="0" applyAlignment="1" applyFont="1">
      <alignment readingOrder="0"/>
    </xf>
    <xf borderId="22" fillId="2" fontId="12" numFmtId="0" xfId="0" applyAlignment="1" applyBorder="1" applyFont="1">
      <alignment readingOrder="0"/>
    </xf>
    <xf borderId="23" fillId="2" fontId="12" numFmtId="164" xfId="0" applyAlignment="1" applyBorder="1" applyFont="1" applyNumberFormat="1">
      <alignment horizontal="center"/>
    </xf>
    <xf borderId="15" fillId="2" fontId="12" numFmtId="164" xfId="0" applyAlignment="1" applyBorder="1" applyFont="1" applyNumberFormat="1">
      <alignment horizontal="center"/>
    </xf>
    <xf borderId="24" fillId="2" fontId="12" numFmtId="0" xfId="0" applyAlignment="1" applyBorder="1" applyFont="1">
      <alignment readingOrder="0"/>
    </xf>
    <xf borderId="25" fillId="2" fontId="12" numFmtId="164" xfId="0" applyAlignment="1" applyBorder="1" applyFont="1" applyNumberFormat="1">
      <alignment horizontal="center"/>
    </xf>
    <xf borderId="26" fillId="2" fontId="12" numFmtId="0" xfId="0" applyAlignment="1" applyBorder="1" applyFont="1">
      <alignment readingOrder="0"/>
    </xf>
    <xf borderId="27" fillId="2" fontId="12" numFmtId="164" xfId="0" applyAlignment="1" applyBorder="1" applyFont="1" applyNumberFormat="1">
      <alignment horizontal="center"/>
    </xf>
    <xf borderId="28" fillId="2" fontId="12" numFmtId="164" xfId="0" applyAlignment="1" applyBorder="1" applyFont="1" applyNumberFormat="1">
      <alignment horizontal="center"/>
    </xf>
    <xf borderId="0" fillId="3" fontId="15" numFmtId="0" xfId="0" applyAlignment="1" applyFont="1">
      <alignment horizontal="center" readingOrder="0"/>
    </xf>
    <xf borderId="0" fillId="3" fontId="15" numFmtId="0" xfId="0" applyAlignment="1" applyFont="1">
      <alignment horizontal="left" readingOrder="0"/>
    </xf>
    <xf borderId="0" fillId="3" fontId="16" numFmtId="0" xfId="0" applyAlignment="1" applyFont="1">
      <alignment horizontal="center" readingOrder="0" vertical="bottom"/>
    </xf>
    <xf borderId="0" fillId="6" fontId="17" numFmtId="0" xfId="0" applyAlignment="1" applyFill="1" applyFont="1">
      <alignment horizontal="center" readingOrder="0"/>
    </xf>
    <xf borderId="0" fillId="6" fontId="17" numFmtId="0" xfId="0" applyAlignment="1" applyFont="1">
      <alignment horizontal="left" readingOrder="0"/>
    </xf>
    <xf borderId="0" fillId="2" fontId="18" numFmtId="0" xfId="0" applyAlignment="1" applyFont="1">
      <alignment horizontal="center" readingOrder="0"/>
    </xf>
    <xf borderId="0" fillId="2" fontId="18" numFmtId="164" xfId="0" applyAlignment="1" applyFont="1" applyNumberFormat="1">
      <alignment horizontal="left"/>
    </xf>
    <xf borderId="0" fillId="3" fontId="19" numFmtId="0" xfId="0" applyFont="1"/>
    <xf borderId="0" fillId="7" fontId="20" numFmtId="0" xfId="0" applyAlignment="1" applyFill="1" applyFont="1">
      <alignment horizontal="center" readingOrder="0"/>
    </xf>
    <xf borderId="0" fillId="3" fontId="21" numFmtId="0" xfId="0" applyAlignment="1" applyFont="1">
      <alignment horizontal="center" readingOrder="0"/>
    </xf>
    <xf borderId="0" fillId="3" fontId="21" numFmtId="9" xfId="0" applyAlignment="1" applyFont="1" applyNumberFormat="1">
      <alignment horizontal="center" readingOrder="0"/>
    </xf>
    <xf borderId="0" fillId="3" fontId="21" numFmtId="164" xfId="0" applyAlignment="1" applyFont="1" applyNumberFormat="1">
      <alignment horizontal="center"/>
    </xf>
    <xf borderId="0" fillId="7" fontId="21" numFmtId="0" xfId="0" applyFont="1"/>
    <xf borderId="0" fillId="7" fontId="21" numFmtId="0" xfId="0" applyAlignment="1" applyFont="1">
      <alignment horizontal="center"/>
    </xf>
    <xf borderId="0" fillId="7" fontId="7" numFmtId="164" xfId="0" applyAlignment="1" applyFont="1" applyNumberFormat="1">
      <alignment horizontal="center"/>
    </xf>
    <xf borderId="0" fillId="8" fontId="22" numFmtId="0" xfId="0" applyAlignment="1" applyFill="1" applyFont="1">
      <alignment horizontal="center" readingOrder="0"/>
    </xf>
    <xf borderId="0" fillId="0" fontId="23" numFmtId="0" xfId="0" applyFont="1"/>
    <xf borderId="0" fillId="0" fontId="23" numFmtId="0" xfId="0" applyAlignment="1" applyFont="1">
      <alignment horizontal="center" readingOrder="0"/>
    </xf>
    <xf borderId="0" fillId="9" fontId="23" numFmtId="9" xfId="0" applyAlignment="1" applyFill="1" applyFont="1" applyNumberFormat="1">
      <alignment horizontal="center" readingOrder="0"/>
    </xf>
    <xf borderId="0" fillId="4" fontId="21" numFmtId="0" xfId="0" applyAlignment="1" applyFont="1">
      <alignment readingOrder="0"/>
    </xf>
    <xf borderId="0" fillId="4" fontId="1" numFmtId="0" xfId="0" applyAlignment="1" applyFont="1">
      <alignment readingOrder="0"/>
    </xf>
    <xf borderId="0" fillId="4" fontId="1" numFmtId="9" xfId="0" applyFont="1" applyNumberFormat="1"/>
    <xf borderId="29" fillId="0" fontId="23" numFmtId="0" xfId="0" applyBorder="1" applyFont="1"/>
    <xf borderId="29" fillId="0" fontId="23" numFmtId="0" xfId="0" applyAlignment="1" applyBorder="1" applyFont="1">
      <alignment horizontal="center" readingOrder="0"/>
    </xf>
    <xf borderId="29" fillId="9" fontId="23" numFmtId="9" xfId="0" applyAlignment="1" applyBorder="1" applyFont="1" applyNumberFormat="1">
      <alignment horizontal="center" readingOrder="0"/>
    </xf>
    <xf borderId="0" fillId="0" fontId="23" numFmtId="9" xfId="0" applyAlignment="1" applyFont="1" applyNumberFormat="1">
      <alignment horizontal="center" readingOrder="0"/>
    </xf>
    <xf borderId="0" fillId="4" fontId="23" numFmtId="0" xfId="0" applyFont="1"/>
    <xf borderId="0" fillId="4" fontId="23" numFmtId="0" xfId="0" applyAlignment="1" applyFont="1">
      <alignment horizontal="center" readingOrder="0"/>
    </xf>
    <xf borderId="0" fillId="4" fontId="23" numFmtId="9" xfId="0" applyAlignment="1" applyFont="1" applyNumberFormat="1">
      <alignment horizontal="center" readingOrder="0"/>
    </xf>
    <xf borderId="29" fillId="0" fontId="23" numFmtId="9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1A9988"/>
              </a:solidFill>
            </c:spPr>
          </c:dPt>
          <c:dPt>
            <c:idx val="1"/>
            <c:spPr>
              <a:solidFill>
                <a:srgbClr val="2D729D"/>
              </a:solidFill>
            </c:spPr>
          </c:dPt>
          <c:dPt>
            <c:idx val="2"/>
            <c:spPr>
              <a:solidFill>
                <a:srgbClr val="1F3E78"/>
              </a:solidFill>
            </c:spPr>
          </c:dPt>
          <c:dPt>
            <c:idx val="3"/>
            <c:spPr>
              <a:solidFill>
                <a:srgbClr val="EB5600"/>
              </a:solidFill>
            </c:spPr>
          </c:dPt>
          <c:dPt>
            <c:idx val="4"/>
            <c:spPr>
              <a:solidFill>
                <a:srgbClr val="FF99AC"/>
              </a:solidFill>
            </c:spPr>
          </c:dPt>
          <c:dPt>
            <c:idx val="5"/>
            <c:spPr>
              <a:solidFill>
                <a:srgbClr val="FFD4B8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controle_de_investimentos!$B$31:$B$36</c:f>
            </c:strRef>
          </c:cat>
          <c:val>
            <c:numRef>
              <c:f>controle_de_investimentos!$C$31:$C$36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38</xdr:row>
      <xdr:rowOff>28575</xdr:rowOff>
    </xdr:from>
    <xdr:ext cx="10791825" cy="40290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10239375" cy="990600"/>
    <xdr:sp>
      <xdr:nvSpPr>
        <xdr:cNvPr id="3" name="Shape 3"/>
        <xdr:cNvSpPr/>
      </xdr:nvSpPr>
      <xdr:spPr>
        <a:xfrm>
          <a:off x="2396825" y="945225"/>
          <a:ext cx="3309300" cy="598800"/>
        </a:xfrm>
        <a:prstGeom prst="roundRect">
          <a:avLst>
            <a:gd fmla="val 16667" name="adj"/>
          </a:avLst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2300">
              <a:solidFill>
                <a:srgbClr val="FFF2CC"/>
              </a:solidFill>
              <a:latin typeface="Impact"/>
              <a:ea typeface="Impact"/>
              <a:cs typeface="Impact"/>
              <a:sym typeface="Impact"/>
            </a:rPr>
            <a:t>Controle</a:t>
          </a:r>
          <a:r>
            <a:rPr lang="en-US" sz="2300">
              <a:solidFill>
                <a:srgbClr val="FFF2CC"/>
              </a:solidFill>
              <a:latin typeface="Impact"/>
              <a:ea typeface="Impact"/>
              <a:cs typeface="Impact"/>
              <a:sym typeface="Impact"/>
            </a:rPr>
            <a:t> de Investimento</a:t>
          </a:r>
          <a:endParaRPr sz="2300">
            <a:solidFill>
              <a:srgbClr val="FFF2CC"/>
            </a:solidFill>
            <a:latin typeface="Impact"/>
            <a:ea typeface="Impact"/>
            <a:cs typeface="Impact"/>
            <a:sym typeface="Impact"/>
          </a:endParaRPr>
        </a:p>
      </xdr:txBody>
    </xdr:sp>
    <xdr:clientData fLocksWithSheet="0"/>
  </xdr:oneCellAnchor>
  <xdr:oneCellAnchor>
    <xdr:from>
      <xdr:col>3</xdr:col>
      <xdr:colOff>866775</xdr:colOff>
      <xdr:row>0</xdr:row>
      <xdr:rowOff>104775</xdr:rowOff>
    </xdr:from>
    <xdr:ext cx="1943100" cy="790575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5.0" topLeftCell="A6" activePane="bottomLeft" state="frozen"/>
      <selection activeCell="B7" sqref="B7" pane="bottomLeft"/>
    </sheetView>
  </sheetViews>
  <sheetFormatPr customHeight="1" defaultColWidth="11.22" defaultRowHeight="15.75"/>
  <cols>
    <col customWidth="1" min="1" max="1" width="4.44"/>
    <col customWidth="1" min="2" max="2" width="76.56"/>
    <col customWidth="1" min="3" max="3" width="28.33"/>
    <col customWidth="1" min="4" max="4" width="25.44"/>
    <col customWidth="1" min="5" max="5" width="8.11"/>
    <col customWidth="1" hidden="1" min="6" max="6" width="19.11"/>
    <col customWidth="1" hidden="1" min="7" max="7" width="39.11"/>
    <col customWidth="1" hidden="1" min="8" max="8" width="19.78"/>
    <col customWidth="1" hidden="1" min="9" max="9" width="39.11"/>
    <col customWidth="1" hidden="1" min="10" max="10" width="20.89"/>
    <col customWidth="1" hidden="1" min="11" max="11" width="17.11"/>
    <col hidden="1" min="12" max="29" width="11.22"/>
  </cols>
  <sheetData>
    <row r="1">
      <c r="A1" s="1"/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1"/>
      <c r="B2" s="1"/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A3" s="1"/>
      <c r="B3" s="1"/>
      <c r="C3" s="1"/>
      <c r="D3" s="1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>
      <c r="A4" s="1"/>
      <c r="B4" s="1"/>
      <c r="C4" s="1"/>
      <c r="D4" s="1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>
      <c r="A5" s="1"/>
      <c r="B5" s="1"/>
      <c r="C5" s="1"/>
      <c r="D5" s="1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ht="26.25" customHeight="1">
      <c r="A7" s="3"/>
      <c r="B7" s="4" t="s">
        <v>0</v>
      </c>
      <c r="C7" s="5"/>
      <c r="D7" s="6"/>
      <c r="E7" s="7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ht="18.75" customHeight="1">
      <c r="A8" s="3"/>
      <c r="B8" s="8" t="s">
        <v>1</v>
      </c>
      <c r="C8" s="9"/>
      <c r="D8" s="10">
        <v>2000.0</v>
      </c>
      <c r="E8" s="11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ht="18.75" customHeight="1">
      <c r="A9" s="3"/>
      <c r="B9" s="12" t="s">
        <v>2</v>
      </c>
      <c r="C9" s="13"/>
      <c r="D9" s="14">
        <v>0.006</v>
      </c>
      <c r="E9" s="11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ht="18.75" customHeight="1">
      <c r="A10" s="3"/>
      <c r="B10" s="15" t="s">
        <v>3</v>
      </c>
      <c r="C10" s="16"/>
      <c r="D10" s="17">
        <f>salario*30%</f>
        <v>600</v>
      </c>
      <c r="E10" s="11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>
      <c r="A11" s="3"/>
      <c r="B11" s="3"/>
      <c r="C11" s="3"/>
      <c r="D11" s="3"/>
      <c r="E11" s="18"/>
      <c r="F11" s="18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ht="30.0" customHeight="1">
      <c r="A12" s="3"/>
      <c r="B12" s="19" t="s">
        <v>4</v>
      </c>
      <c r="C12" s="5"/>
      <c r="D12" s="6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ht="30.0" customHeight="1">
      <c r="A13" s="3"/>
      <c r="B13" s="20" t="s">
        <v>5</v>
      </c>
      <c r="C13" s="21"/>
      <c r="D13" s="22">
        <v>100.0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ht="30.0" customHeight="1">
      <c r="A14" s="3"/>
      <c r="B14" s="23" t="s">
        <v>6</v>
      </c>
      <c r="C14" s="24"/>
      <c r="D14" s="25">
        <v>5.0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ht="30.0" customHeight="1">
      <c r="A15" s="3"/>
      <c r="B15" s="23" t="s">
        <v>7</v>
      </c>
      <c r="C15" s="24"/>
      <c r="D15" s="14">
        <v>0.01079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ht="30.0" customHeight="1">
      <c r="A16" s="3"/>
      <c r="B16" s="26" t="s">
        <v>8</v>
      </c>
      <c r="C16" s="24"/>
      <c r="D16" s="27">
        <f>FV(taxa_mensal_basica,qtd_anos*12,aporte*-1)</f>
        <v>8377.6914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ht="30.0" customHeight="1">
      <c r="A17" s="3"/>
      <c r="B17" s="28" t="s">
        <v>9</v>
      </c>
      <c r="C17" s="29"/>
      <c r="D17" s="30">
        <f>patrimonio*rendimento_carteira</f>
        <v>50.2661484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>
      <c r="A19" s="3"/>
      <c r="B19" s="31" t="s">
        <v>10</v>
      </c>
      <c r="C19" s="6"/>
      <c r="D19" s="32" t="s">
        <v>11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>
      <c r="A20" s="33">
        <v>2.0</v>
      </c>
      <c r="B20" s="34" t="s">
        <v>12</v>
      </c>
      <c r="C20" s="35">
        <f t="shared" ref="C20:C24" si="1">FV($D$15,$A20*12,$D$13*-1)</f>
        <v>2722.76273</v>
      </c>
      <c r="D20" s="36">
        <f>$C20*rendimento_carteira</f>
        <v>16.33657638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>
      <c r="A21" s="33">
        <v>5.0</v>
      </c>
      <c r="B21" s="37" t="s">
        <v>13</v>
      </c>
      <c r="C21" s="38">
        <f t="shared" si="1"/>
        <v>8377.6914</v>
      </c>
      <c r="D21" s="36">
        <f>$C21*rendimento_carteira</f>
        <v>50.2661484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>
      <c r="A22" s="33">
        <v>10.0</v>
      </c>
      <c r="B22" s="37" t="s">
        <v>14</v>
      </c>
      <c r="C22" s="38">
        <f t="shared" si="1"/>
        <v>24328.42125</v>
      </c>
      <c r="D22" s="36">
        <f>$C22*rendimento_carteira</f>
        <v>145.9705275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>
      <c r="A23" s="33">
        <v>20.0</v>
      </c>
      <c r="B23" s="37" t="s">
        <v>15</v>
      </c>
      <c r="C23" s="38">
        <f t="shared" si="1"/>
        <v>112519.84</v>
      </c>
      <c r="D23" s="36">
        <f>$C23*rendimento_carteira</f>
        <v>675.1190401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>
      <c r="A24" s="33">
        <v>30.0</v>
      </c>
      <c r="B24" s="39" t="s">
        <v>16</v>
      </c>
      <c r="C24" s="40">
        <f t="shared" si="1"/>
        <v>432216.9655</v>
      </c>
      <c r="D24" s="41">
        <f>$C24*rendimento_carteira</f>
        <v>2593.301793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ht="15.75" customHeight="1">
      <c r="A25" s="3"/>
      <c r="B25" s="42"/>
      <c r="C25" s="43"/>
      <c r="D25" s="43"/>
      <c r="E25" s="3"/>
      <c r="F25" s="3"/>
      <c r="G25" s="4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ht="15.75" customHeight="1">
      <c r="A26" s="3"/>
      <c r="B26" s="42"/>
      <c r="C26" s="43"/>
      <c r="D26" s="43"/>
      <c r="E26" s="3"/>
      <c r="F26" s="3"/>
      <c r="G26" s="44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ht="21.0" customHeight="1">
      <c r="A27" s="3"/>
      <c r="B27" s="45" t="s">
        <v>17</v>
      </c>
      <c r="C27" s="46" t="s">
        <v>18</v>
      </c>
      <c r="D27" s="46"/>
      <c r="E27" s="3"/>
      <c r="F27" s="3"/>
      <c r="G27" s="44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ht="18.75" customHeight="1">
      <c r="A28" s="3"/>
      <c r="B28" s="47" t="s">
        <v>19</v>
      </c>
      <c r="C28" s="48">
        <f>aporte</f>
        <v>100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ht="15.75" customHeight="1">
      <c r="A29" s="3"/>
      <c r="B29" s="49"/>
      <c r="C29" s="49"/>
      <c r="D29" s="4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ht="21.0" customHeight="1">
      <c r="A30" s="3"/>
      <c r="B30" s="50" t="s">
        <v>20</v>
      </c>
      <c r="C30" s="50" t="s">
        <v>21</v>
      </c>
      <c r="D30" s="50" t="s">
        <v>22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ht="18.75" customHeight="1">
      <c r="A31" s="3"/>
      <c r="B31" s="51" t="s">
        <v>23</v>
      </c>
      <c r="C31" s="52">
        <f>VLOOKUP($C$27&amp;"-"&amp;B31,planilha_auxiliar!B3:E21,4,FALSE)</f>
        <v>0.32</v>
      </c>
      <c r="D31" s="53">
        <f t="shared" ref="D31:D36" si="2">$C31*$C$28</f>
        <v>32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ht="15.75" customHeight="1">
      <c r="A32" s="3"/>
      <c r="B32" s="51" t="s">
        <v>24</v>
      </c>
      <c r="C32" s="52">
        <f>VLOOKUP($C$27&amp;"-"&amp;B32,planilha_auxiliar!B4:E22,4,FALSE)</f>
        <v>0.35</v>
      </c>
      <c r="D32" s="53">
        <f t="shared" si="2"/>
        <v>35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>
      <c r="A33" s="3"/>
      <c r="B33" s="51" t="s">
        <v>25</v>
      </c>
      <c r="C33" s="52">
        <f>VLOOKUP($C$27&amp;"-"&amp;B33,planilha_auxiliar!B5:E23,4,FALSE)</f>
        <v>0.08</v>
      </c>
      <c r="D33" s="53">
        <f t="shared" si="2"/>
        <v>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>
      <c r="A34" s="3"/>
      <c r="B34" s="51" t="s">
        <v>26</v>
      </c>
      <c r="C34" s="52">
        <f>VLOOKUP($C$27&amp;"-"&amp;B34,planilha_auxiliar!B6:E24,4,FALSE)</f>
        <v>0.05</v>
      </c>
      <c r="D34" s="53">
        <f t="shared" si="2"/>
        <v>5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>
      <c r="A35" s="3"/>
      <c r="B35" s="51" t="s">
        <v>27</v>
      </c>
      <c r="C35" s="52">
        <f>VLOOKUP($C$27&amp;"-"&amp;B35,planilha_auxiliar!B7:E25,4,FALSE)</f>
        <v>0.1</v>
      </c>
      <c r="D35" s="53">
        <f t="shared" si="2"/>
        <v>10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>
      <c r="A36" s="3"/>
      <c r="B36" s="51" t="s">
        <v>28</v>
      </c>
      <c r="C36" s="52">
        <f>VLOOKUP($C$27&amp;"-"&amp;B36,planilha_auxiliar!B8:E26,4,FALSE)</f>
        <v>0.1</v>
      </c>
      <c r="D36" s="53">
        <f t="shared" si="2"/>
        <v>10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>
      <c r="A37" s="3"/>
      <c r="B37" s="54"/>
      <c r="C37" s="55"/>
      <c r="D37" s="56">
        <f>SUM(D31:D36)</f>
        <v>100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</row>
  </sheetData>
  <mergeCells count="12">
    <mergeCell ref="B15:C15"/>
    <mergeCell ref="B16:C16"/>
    <mergeCell ref="B17:C17"/>
    <mergeCell ref="B19:C19"/>
    <mergeCell ref="C28:D28"/>
    <mergeCell ref="B7:D7"/>
    <mergeCell ref="B8:C8"/>
    <mergeCell ref="B9:C9"/>
    <mergeCell ref="B10:C10"/>
    <mergeCell ref="B12:D12"/>
    <mergeCell ref="B13:C13"/>
    <mergeCell ref="B14:C14"/>
  </mergeCells>
  <dataValidations>
    <dataValidation type="list" allowBlank="1" showErrorMessage="1" sqref="C27">
      <formula1>"Conservador,Moderado,Agressivo"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75"/>
  <cols>
    <col customWidth="1" min="2" max="2" width="27.0"/>
    <col customWidth="1" min="3" max="3" width="15.56"/>
    <col customWidth="1" min="4" max="4" width="16.67"/>
    <col customWidth="1" min="7" max="7" width="18.67"/>
  </cols>
  <sheetData>
    <row r="3">
      <c r="B3" s="57" t="s">
        <v>29</v>
      </c>
      <c r="C3" s="57" t="s">
        <v>17</v>
      </c>
      <c r="D3" s="57" t="s">
        <v>30</v>
      </c>
      <c r="E3" s="57" t="s">
        <v>31</v>
      </c>
    </row>
    <row r="4">
      <c r="B4" s="58" t="str">
        <f t="shared" ref="B4:B21" si="1">C4&amp;"-"&amp;D4</f>
        <v>Conservador-PAPEL</v>
      </c>
      <c r="C4" s="59" t="s">
        <v>32</v>
      </c>
      <c r="D4" s="59" t="s">
        <v>23</v>
      </c>
      <c r="E4" s="60">
        <v>0.3</v>
      </c>
      <c r="G4" s="61" t="s">
        <v>33</v>
      </c>
      <c r="H4" s="61" t="s">
        <v>34</v>
      </c>
    </row>
    <row r="5">
      <c r="B5" s="58" t="str">
        <f t="shared" si="1"/>
        <v>Conservador-TIJOLO</v>
      </c>
      <c r="C5" s="59" t="s">
        <v>32</v>
      </c>
      <c r="D5" s="59" t="s">
        <v>24</v>
      </c>
      <c r="E5" s="60">
        <v>0.5</v>
      </c>
      <c r="G5" s="62" t="s">
        <v>35</v>
      </c>
      <c r="H5" s="63">
        <f>VLOOKUP(G5,$B3:$E21,4,FALSE())</f>
        <v>0.35</v>
      </c>
    </row>
    <row r="6">
      <c r="B6" s="58" t="str">
        <f t="shared" si="1"/>
        <v>Conservador-HÍBRIDOS</v>
      </c>
      <c r="C6" s="59" t="s">
        <v>32</v>
      </c>
      <c r="D6" s="59" t="s">
        <v>25</v>
      </c>
      <c r="E6" s="60">
        <v>0.1</v>
      </c>
    </row>
    <row r="7">
      <c r="B7" s="58" t="str">
        <f t="shared" si="1"/>
        <v>Conservador-FOFs</v>
      </c>
      <c r="C7" s="59" t="s">
        <v>32</v>
      </c>
      <c r="D7" s="59" t="s">
        <v>26</v>
      </c>
      <c r="E7" s="60">
        <v>0.1</v>
      </c>
    </row>
    <row r="8">
      <c r="B8" s="58" t="str">
        <f t="shared" si="1"/>
        <v>Conservador-DESENVOLVIMENTO</v>
      </c>
      <c r="C8" s="59" t="s">
        <v>32</v>
      </c>
      <c r="D8" s="59" t="s">
        <v>27</v>
      </c>
      <c r="E8" s="60">
        <v>0.0</v>
      </c>
    </row>
    <row r="9">
      <c r="B9" s="64" t="str">
        <f t="shared" si="1"/>
        <v>Conservador-HOTELARIA</v>
      </c>
      <c r="C9" s="65" t="s">
        <v>32</v>
      </c>
      <c r="D9" s="65" t="s">
        <v>28</v>
      </c>
      <c r="E9" s="66">
        <v>0.0</v>
      </c>
    </row>
    <row r="10">
      <c r="B10" s="58" t="str">
        <f t="shared" si="1"/>
        <v>Moderado-PAPEL</v>
      </c>
      <c r="C10" s="59" t="s">
        <v>18</v>
      </c>
      <c r="D10" s="59" t="s">
        <v>23</v>
      </c>
      <c r="E10" s="67">
        <v>0.32</v>
      </c>
    </row>
    <row r="11">
      <c r="B11" s="68" t="str">
        <f t="shared" si="1"/>
        <v>Moderado-TIJOLO</v>
      </c>
      <c r="C11" s="69" t="s">
        <v>18</v>
      </c>
      <c r="D11" s="69" t="s">
        <v>24</v>
      </c>
      <c r="E11" s="70">
        <v>0.35</v>
      </c>
    </row>
    <row r="12">
      <c r="B12" s="58" t="str">
        <f t="shared" si="1"/>
        <v>Moderado-HÍBRIDOS</v>
      </c>
      <c r="C12" s="59" t="s">
        <v>18</v>
      </c>
      <c r="D12" s="59" t="s">
        <v>25</v>
      </c>
      <c r="E12" s="67">
        <v>0.08</v>
      </c>
    </row>
    <row r="13">
      <c r="B13" s="58" t="str">
        <f t="shared" si="1"/>
        <v>Moderado-FOFs</v>
      </c>
      <c r="C13" s="59" t="s">
        <v>18</v>
      </c>
      <c r="D13" s="59" t="s">
        <v>26</v>
      </c>
      <c r="E13" s="67">
        <v>0.05</v>
      </c>
    </row>
    <row r="14">
      <c r="B14" s="58" t="str">
        <f t="shared" si="1"/>
        <v>Moderado-DESENVOLVIMENTO</v>
      </c>
      <c r="C14" s="59" t="s">
        <v>18</v>
      </c>
      <c r="D14" s="59" t="s">
        <v>27</v>
      </c>
      <c r="E14" s="67">
        <v>0.1</v>
      </c>
    </row>
    <row r="15">
      <c r="B15" s="64" t="str">
        <f t="shared" si="1"/>
        <v>Moderado-HOTELARIA</v>
      </c>
      <c r="C15" s="65" t="s">
        <v>18</v>
      </c>
      <c r="D15" s="65" t="s">
        <v>28</v>
      </c>
      <c r="E15" s="71">
        <v>0.1</v>
      </c>
    </row>
    <row r="16">
      <c r="B16" s="58" t="str">
        <f t="shared" si="1"/>
        <v>Agressivo-PAPEL</v>
      </c>
      <c r="C16" s="59" t="s">
        <v>36</v>
      </c>
      <c r="D16" s="59" t="s">
        <v>23</v>
      </c>
      <c r="E16" s="67">
        <v>0.5</v>
      </c>
    </row>
    <row r="17">
      <c r="B17" s="58" t="str">
        <f t="shared" si="1"/>
        <v>Agressivo-TIJOLO</v>
      </c>
      <c r="C17" s="59" t="s">
        <v>36</v>
      </c>
      <c r="D17" s="59" t="s">
        <v>24</v>
      </c>
      <c r="E17" s="67">
        <v>0.1</v>
      </c>
    </row>
    <row r="18">
      <c r="B18" s="58" t="str">
        <f t="shared" si="1"/>
        <v>Agressivo-HÍBRIDOS</v>
      </c>
      <c r="C18" s="59" t="s">
        <v>36</v>
      </c>
      <c r="D18" s="59" t="s">
        <v>25</v>
      </c>
      <c r="E18" s="67">
        <v>0.05</v>
      </c>
    </row>
    <row r="19">
      <c r="B19" s="58" t="str">
        <f t="shared" si="1"/>
        <v>Agressivo-FOFs</v>
      </c>
      <c r="C19" s="59" t="s">
        <v>36</v>
      </c>
      <c r="D19" s="59" t="s">
        <v>26</v>
      </c>
      <c r="E19" s="67">
        <v>0.05</v>
      </c>
    </row>
    <row r="20">
      <c r="B20" s="58" t="str">
        <f t="shared" si="1"/>
        <v>Agressivo-DESENVOLVIMENTO</v>
      </c>
      <c r="C20" s="59" t="s">
        <v>36</v>
      </c>
      <c r="D20" s="59" t="s">
        <v>27</v>
      </c>
      <c r="E20" s="67">
        <v>0.2</v>
      </c>
    </row>
    <row r="21">
      <c r="B21" s="58" t="str">
        <f t="shared" si="1"/>
        <v>Agressivo-HOTELARIA</v>
      </c>
      <c r="C21" s="59" t="s">
        <v>36</v>
      </c>
      <c r="D21" s="59" t="s">
        <v>28</v>
      </c>
      <c r="E21" s="67">
        <v>0.1</v>
      </c>
    </row>
  </sheetData>
  <drawing r:id="rId1"/>
</worksheet>
</file>