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uipamento B" sheetId="1" state="visible" r:id="rId3"/>
    <sheet name="Equipamento A" sheetId="2" state="visible" r:id="rId4"/>
    <sheet name="Plan2" sheetId="3" state="visible" r:id="rId5"/>
    <sheet name="Plan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<sst xmlns="http://schemas.openxmlformats.org/spreadsheetml/2006/main" count="63" uniqueCount="43">
  <si>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Periodo</t>
  </si>
  <si>
    <t xml:space="preserve">Equipamento B</t>
  </si>
  <si>
    <t xml:space="preserve">Mm3</t>
  </si>
  <si>
    <t xml:space="preserve">erro</t>
  </si>
  <si>
    <t xml:space="preserve">Mm6</t>
  </si>
  <si>
    <t xml:space="preserve">Mm12</t>
  </si>
  <si>
    <t xml:space="preserve">Erro</t>
  </si>
  <si>
    <t xml:space="preserve">OK</t>
  </si>
  <si>
    <t xml:space="preserve">Questão A para equiapemnto B</t>
  </si>
  <si>
    <t xml:space="preserve">Erro Acumulado</t>
  </si>
  <si>
    <t xml:space="preserve">MAD</t>
  </si>
  <si>
    <t xml:space="preserve">Errado</t>
  </si>
  <si>
    <t xml:space="preserve">erros</t>
  </si>
  <si>
    <t xml:space="preserve">4MAD</t>
  </si>
  <si>
    <t xml:space="preserve">Nota</t>
  </si>
  <si>
    <t xml:space="preserve">a)</t>
  </si>
  <si>
    <t xml:space="preserve">b)</t>
  </si>
  <si>
    <t xml:space="preserve">c)</t>
  </si>
  <si>
    <t xml:space="preserve">A</t>
  </si>
  <si>
    <t xml:space="preserve">B</t>
  </si>
  <si>
    <t xml:space="preserve">TOTAL</t>
  </si>
  <si>
    <t xml:space="preserve">consequentemente, erraram as médias de IS</t>
  </si>
  <si>
    <t xml:space="preserve">daqui pra frente acertaram o uso </t>
  </si>
  <si>
    <t xml:space="preserve">D. Prev. = Tend. + (Tend. * (IS-1))</t>
  </si>
  <si>
    <t xml:space="preserve">Equipamento A</t>
  </si>
  <si>
    <t xml:space="preserve">MMC1/2</t>
  </si>
  <si>
    <t xml:space="preserve">IS</t>
  </si>
  <si>
    <t xml:space="preserve">Período</t>
  </si>
  <si>
    <t xml:space="preserve">Ciclo 1</t>
  </si>
  <si>
    <t xml:space="preserve">Ciclo 2</t>
  </si>
  <si>
    <t xml:space="preserve">Ciclo 3</t>
  </si>
  <si>
    <t xml:space="preserve">Ciclo 4</t>
  </si>
  <si>
    <t xml:space="preserve">IS médio</t>
  </si>
  <si>
    <t xml:space="preserve">IS Correto</t>
  </si>
  <si>
    <t xml:space="preserve">D. Real</t>
  </si>
  <si>
    <t xml:space="preserve">Tend1</t>
  </si>
  <si>
    <t xml:space="preserve">Tend2</t>
  </si>
  <si>
    <t xml:space="preserve">D. Prev.</t>
  </si>
  <si>
    <t xml:space="preserve">Erro Abs</t>
  </si>
  <si>
    <t xml:space="preserve">começaram errado</t>
  </si>
  <si>
    <t xml:space="preserve">calcularam MMC para todos os períodos</t>
  </si>
  <si>
    <t xml:space="preserve">Questão A para Equipamento A</t>
  </si>
  <si>
    <t xml:space="preserve">MAD X 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</si>
</sst>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Demanda Real e Demanda Prevista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"Demanda Real"</c:f>
              <c:strCache>
                <c:ptCount val="1"/>
                <c:pt idx="0">
                  <c:v>Demanda Real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'Equipamento B'!$M$3:$M$24</c:f>
              <c:numCache>
                <c:formatCode>General</c:formatCode>
                <c:ptCount val="22"/>
                <c:pt idx="0">
                  <c:v>3410</c:v>
                </c:pt>
                <c:pt idx="1">
                  <c:v>2970</c:v>
                </c:pt>
                <c:pt idx="2">
                  <c:v>3575</c:v>
                </c:pt>
                <c:pt idx="3">
                  <c:v>3927</c:v>
                </c:pt>
                <c:pt idx="4">
                  <c:v>3630</c:v>
                </c:pt>
                <c:pt idx="5">
                  <c:v>4070</c:v>
                </c:pt>
                <c:pt idx="6">
                  <c:v>3410</c:v>
                </c:pt>
                <c:pt idx="7">
                  <c:v>3135</c:v>
                </c:pt>
                <c:pt idx="8">
                  <c:v>3564</c:v>
                </c:pt>
                <c:pt idx="9">
                  <c:v>3554</c:v>
                </c:pt>
                <c:pt idx="10">
                  <c:v>3176</c:v>
                </c:pt>
                <c:pt idx="11">
                  <c:v>3960</c:v>
                </c:pt>
                <c:pt idx="12">
                  <c:v>3598</c:v>
                </c:pt>
                <c:pt idx="13">
                  <c:v>3380</c:v>
                </c:pt>
                <c:pt idx="14">
                  <c:v>2860</c:v>
                </c:pt>
                <c:pt idx="15">
                  <c:v>3273</c:v>
                </c:pt>
                <c:pt idx="16">
                  <c:v>3516</c:v>
                </c:pt>
                <c:pt idx="17">
                  <c:v>4206</c:v>
                </c:pt>
                <c:pt idx="18">
                  <c:v>3794</c:v>
                </c:pt>
                <c:pt idx="19">
                  <c:v>3230</c:v>
                </c:pt>
                <c:pt idx="20">
                  <c:v>3516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"Mm3"</c:f>
              <c:strCache>
                <c:ptCount val="1"/>
                <c:pt idx="0">
                  <c:v>Mm3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'Equipamento B'!$N$3:$N$24</c:f>
              <c:numCache>
                <c:formatCode>General</c:formatCode>
                <c:ptCount val="22"/>
                <c:pt idx="3">
                  <c:v>3318.33333333333</c:v>
                </c:pt>
                <c:pt idx="4">
                  <c:v>3490.66666666667</c:v>
                </c:pt>
                <c:pt idx="5">
                  <c:v>3710.66666666667</c:v>
                </c:pt>
                <c:pt idx="6">
                  <c:v>3875.66666666667</c:v>
                </c:pt>
                <c:pt idx="7">
                  <c:v>3703.33333333333</c:v>
                </c:pt>
                <c:pt idx="8">
                  <c:v>3538.33333333333</c:v>
                </c:pt>
                <c:pt idx="9">
                  <c:v>3369.66666666667</c:v>
                </c:pt>
                <c:pt idx="10">
                  <c:v>3417.66666666667</c:v>
                </c:pt>
                <c:pt idx="11">
                  <c:v>3431.33333333333</c:v>
                </c:pt>
                <c:pt idx="12">
                  <c:v>3563.33333333333</c:v>
                </c:pt>
                <c:pt idx="13">
                  <c:v>3578</c:v>
                </c:pt>
                <c:pt idx="14">
                  <c:v>3646</c:v>
                </c:pt>
                <c:pt idx="15">
                  <c:v>3279.33333333333</c:v>
                </c:pt>
                <c:pt idx="16">
                  <c:v>3171</c:v>
                </c:pt>
                <c:pt idx="17">
                  <c:v>3216.33333333333</c:v>
                </c:pt>
                <c:pt idx="18">
                  <c:v>3665</c:v>
                </c:pt>
                <c:pt idx="19">
                  <c:v>3838.66666666667</c:v>
                </c:pt>
                <c:pt idx="20">
                  <c:v>3743.33333333333</c:v>
                </c:pt>
                <c:pt idx="21">
                  <c:v>3513.33333333333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"Mm6"</c:f>
              <c:strCache>
                <c:ptCount val="1"/>
                <c:pt idx="0">
                  <c:v>Mm6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'Equipamento B'!$O$3:$O$24</c:f>
              <c:numCache>
                <c:formatCode>General</c:formatCode>
                <c:ptCount val="22"/>
                <c:pt idx="6">
                  <c:v>3597</c:v>
                </c:pt>
                <c:pt idx="7">
                  <c:v>3597</c:v>
                </c:pt>
                <c:pt idx="8">
                  <c:v>3624.5</c:v>
                </c:pt>
                <c:pt idx="9">
                  <c:v>3622.66666666667</c:v>
                </c:pt>
                <c:pt idx="10">
                  <c:v>3560.5</c:v>
                </c:pt>
                <c:pt idx="11">
                  <c:v>3484.83333333333</c:v>
                </c:pt>
                <c:pt idx="12">
                  <c:v>3466.5</c:v>
                </c:pt>
                <c:pt idx="13">
                  <c:v>3497.83333333333</c:v>
                </c:pt>
                <c:pt idx="14">
                  <c:v>3538.66666666667</c:v>
                </c:pt>
                <c:pt idx="15">
                  <c:v>3421.33333333333</c:v>
                </c:pt>
                <c:pt idx="16">
                  <c:v>3374.5</c:v>
                </c:pt>
                <c:pt idx="17">
                  <c:v>3431.16666666667</c:v>
                </c:pt>
                <c:pt idx="18">
                  <c:v>3472.16666666667</c:v>
                </c:pt>
                <c:pt idx="19">
                  <c:v>3504.83333333333</c:v>
                </c:pt>
                <c:pt idx="20">
                  <c:v>3479.83333333333</c:v>
                </c:pt>
                <c:pt idx="21">
                  <c:v>3589.16666666667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"Mm12"</c:f>
              <c:strCache>
                <c:ptCount val="1"/>
                <c:pt idx="0">
                  <c:v>Mm12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'Equipamento B'!$P$3:$P$24</c:f>
              <c:numCache>
                <c:formatCode>General</c:formatCode>
                <c:ptCount val="22"/>
                <c:pt idx="12">
                  <c:v>3531.75</c:v>
                </c:pt>
                <c:pt idx="13">
                  <c:v>3547.41666666667</c:v>
                </c:pt>
                <c:pt idx="14">
                  <c:v>3581.58333333333</c:v>
                </c:pt>
                <c:pt idx="15">
                  <c:v>3522</c:v>
                </c:pt>
                <c:pt idx="16">
                  <c:v>3467.5</c:v>
                </c:pt>
                <c:pt idx="17">
                  <c:v>3458</c:v>
                </c:pt>
                <c:pt idx="18">
                  <c:v>3469.33333333333</c:v>
                </c:pt>
                <c:pt idx="19">
                  <c:v>3501.33333333333</c:v>
                </c:pt>
                <c:pt idx="20">
                  <c:v>3509.25</c:v>
                </c:pt>
                <c:pt idx="21">
                  <c:v>3505.25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431355"/>
        <c:axId val="24085273"/>
      </c:lineChart>
      <c:catAx>
        <c:axId val="634313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085273"/>
        <c:crosses val="autoZero"/>
        <c:auto val="1"/>
        <c:lblAlgn val="ctr"/>
        <c:lblOffset val="100"/>
        <c:noMultiLvlLbl val="0"/>
      </c:catAx>
      <c:valAx>
        <c:axId val="240852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4313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Linha de Tendência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val>
            <c:numRef>
              <c:f>'Equipamento A'!$E$4:$E$23</c:f>
              <c:numCache>
                <c:formatCode>General</c:formatCode>
                <c:ptCount val="20"/>
                <c:pt idx="0">
                  <c:v>8072.4</c:v>
                </c:pt>
                <c:pt idx="1">
                  <c:v>7798.2</c:v>
                </c:pt>
                <c:pt idx="2">
                  <c:v>7566.4</c:v>
                </c:pt>
                <c:pt idx="3">
                  <c:v>7341.4</c:v>
                </c:pt>
                <c:pt idx="4">
                  <c:v>7191</c:v>
                </c:pt>
                <c:pt idx="5">
                  <c:v>7120.6</c:v>
                </c:pt>
                <c:pt idx="6">
                  <c:v>6954.2</c:v>
                </c:pt>
                <c:pt idx="7">
                  <c:v>6759.4</c:v>
                </c:pt>
                <c:pt idx="8">
                  <c:v>6580.2</c:v>
                </c:pt>
                <c:pt idx="9">
                  <c:v>6357.8</c:v>
                </c:pt>
                <c:pt idx="10">
                  <c:v>6073.8</c:v>
                </c:pt>
                <c:pt idx="11">
                  <c:v>5913.2</c:v>
                </c:pt>
                <c:pt idx="12">
                  <c:v>5699.6</c:v>
                </c:pt>
                <c:pt idx="13">
                  <c:v>5342.6</c:v>
                </c:pt>
                <c:pt idx="14">
                  <c:v>5050.4</c:v>
                </c:pt>
                <c:pt idx="15">
                  <c:v>4844.8</c:v>
                </c:pt>
                <c:pt idx="16">
                  <c:v>4648</c:v>
                </c:pt>
                <c:pt idx="17">
                  <c:v>4628.75</c:v>
                </c:pt>
                <c:pt idx="18">
                  <c:v>4433.33333333333</c:v>
                </c:pt>
                <c:pt idx="19">
                  <c:v>4025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'Equipamento A'!$F$4:$F$23</c:f>
              <c:numCache>
                <c:formatCode>0.00</c:formatCode>
                <c:ptCount val="20"/>
                <c:pt idx="0">
                  <c:v>0.981864129626877</c:v>
                </c:pt>
                <c:pt idx="1">
                  <c:v>1.15680541663461</c:v>
                </c:pt>
                <c:pt idx="2">
                  <c:v>1.13329985197716</c:v>
                </c:pt>
                <c:pt idx="3">
                  <c:v>1.00117143869017</c:v>
                </c:pt>
                <c:pt idx="4">
                  <c:v>0.850924767069949</c:v>
                </c:pt>
                <c:pt idx="5">
                  <c:v>0.950341263376682</c:v>
                </c:pt>
                <c:pt idx="6">
                  <c:v>1.13542894941187</c:v>
                </c:pt>
                <c:pt idx="7">
                  <c:v>1.15735124419327</c:v>
                </c:pt>
                <c:pt idx="8">
                  <c:v>1.06349351083554</c:v>
                </c:pt>
                <c:pt idx="9">
                  <c:v>0.83157696058385</c:v>
                </c:pt>
                <c:pt idx="10">
                  <c:v>0.953768645658402</c:v>
                </c:pt>
                <c:pt idx="11">
                  <c:v>1.18379219373605</c:v>
                </c:pt>
                <c:pt idx="12">
                  <c:v>1.17745104919643</c:v>
                </c:pt>
                <c:pt idx="13">
                  <c:v>1.04406094410961</c:v>
                </c:pt>
                <c:pt idx="14">
                  <c:v>0.88785046728972</c:v>
                </c:pt>
                <c:pt idx="15">
                  <c:v>0.975272457067371</c:v>
                </c:pt>
                <c:pt idx="16">
                  <c:v>1.12198795180723</c:v>
                </c:pt>
                <c:pt idx="17">
                  <c:v>1.13421550094518</c:v>
                </c:pt>
                <c:pt idx="18">
                  <c:v>1.02631578947368</c:v>
                </c:pt>
                <c:pt idx="19">
                  <c:v>0.869565217391304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5467619"/>
        <c:axId val="97872781"/>
      </c:lineChart>
      <c:catAx>
        <c:axId val="654676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72781"/>
        <c:crosses val="autoZero"/>
        <c:auto val="1"/>
        <c:lblAlgn val="ctr"/>
        <c:lblOffset val="100"/>
        <c:noMultiLvlLbl val="0"/>
      </c:catAx>
      <c:valAx>
        <c:axId val="978727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676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Demanda Real e Demanda Prevista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'Equipamento A'!$C$2</c:f>
              <c:strCache>
                <c:ptCount val="1"/>
                <c:pt idx="0">
                  <c:v>Periodo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'Equipamento A'!$C$3:$C$23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"Demanda Real"</c:f>
              <c:strCache>
                <c:ptCount val="1"/>
                <c:pt idx="0">
                  <c:v>Demanda Real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'Equipamento A'!$D$3:$D$23</c:f>
              <c:numCache>
                <c:formatCode>General</c:formatCode>
                <c:ptCount val="21"/>
                <c:pt idx="0">
                  <c:v>7490</c:v>
                </c:pt>
                <c:pt idx="1">
                  <c:v>7926</c:v>
                </c:pt>
                <c:pt idx="2">
                  <c:v>9021</c:v>
                </c:pt>
                <c:pt idx="3">
                  <c:v>8575</c:v>
                </c:pt>
                <c:pt idx="4">
                  <c:v>7350</c:v>
                </c:pt>
                <c:pt idx="5">
                  <c:v>6119</c:v>
                </c:pt>
                <c:pt idx="6">
                  <c:v>6767</c:v>
                </c:pt>
                <c:pt idx="7">
                  <c:v>7896</c:v>
                </c:pt>
                <c:pt idx="8">
                  <c:v>7823</c:v>
                </c:pt>
                <c:pt idx="9">
                  <c:v>6998</c:v>
                </c:pt>
                <c:pt idx="10">
                  <c:v>5287</c:v>
                </c:pt>
                <c:pt idx="11">
                  <c:v>5793</c:v>
                </c:pt>
                <c:pt idx="12">
                  <c:v>7000</c:v>
                </c:pt>
                <c:pt idx="13">
                  <c:v>6711</c:v>
                </c:pt>
                <c:pt idx="14">
                  <c:v>5578</c:v>
                </c:pt>
                <c:pt idx="15">
                  <c:v>4484</c:v>
                </c:pt>
                <c:pt idx="16">
                  <c:v>4725</c:v>
                </c:pt>
                <c:pt idx="17">
                  <c:v>5215</c:v>
                </c:pt>
                <c:pt idx="18">
                  <c:v>5250</c:v>
                </c:pt>
                <c:pt idx="19">
                  <c:v>4550</c:v>
                </c:pt>
                <c:pt idx="20">
                  <c:v>3500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"Demanda Prevista"</c:f>
              <c:strCache>
                <c:ptCount val="1"/>
                <c:pt idx="0">
                  <c:v>Demanda Prevista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'Equipamento A'!$X$3:$X$24</c:f>
              <c:numCache>
                <c:formatCode>General</c:formatCode>
                <c:ptCount val="22"/>
                <c:pt idx="0">
                  <c:v>7947.40463802587</c:v>
                </c:pt>
                <c:pt idx="1">
                  <c:v>9123.03023774717</c:v>
                </c:pt>
                <c:pt idx="2">
                  <c:v>8702.15624339184</c:v>
                </c:pt>
                <c:pt idx="3">
                  <c:v>7479.55158416651</c:v>
                </c:pt>
                <c:pt idx="4">
                  <c:v>6180.26658322904</c:v>
                </c:pt>
                <c:pt idx="5">
                  <c:v>6704.84768137516</c:v>
                </c:pt>
                <c:pt idx="6">
                  <c:v>7774.73618820281</c:v>
                </c:pt>
                <c:pt idx="7">
                  <c:v>7684.34932094565</c:v>
                </c:pt>
                <c:pt idx="8">
                  <c:v>6840.17756299201</c:v>
                </c:pt>
                <c:pt idx="9">
                  <c:v>5175.73500267388</c:v>
                </c:pt>
                <c:pt idx="10">
                  <c:v>5738.06292601008</c:v>
                </c:pt>
                <c:pt idx="11">
                  <c:v>6875.93857809646</c:v>
                </c:pt>
                <c:pt idx="12">
                  <c:v>6594.43234612955</c:v>
                </c:pt>
                <c:pt idx="13">
                  <c:v>5630.4118593943</c:v>
                </c:pt>
                <c:pt idx="14">
                  <c:v>4603.5046728972</c:v>
                </c:pt>
                <c:pt idx="15">
                  <c:v>4854.12607331572</c:v>
                </c:pt>
                <c:pt idx="16">
                  <c:v>5351.2093373494</c:v>
                </c:pt>
                <c:pt idx="17">
                  <c:v>5173.83742911153</c:v>
                </c:pt>
                <c:pt idx="18">
                  <c:v>4468.37368421053</c:v>
                </c:pt>
                <c:pt idx="19">
                  <c:v>3605.21739130435</c:v>
                </c:pt>
                <c:pt idx="20">
                  <c:v>3859.436</c:v>
                </c:pt>
                <c:pt idx="21">
                  <c:v>4327.264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750474"/>
        <c:axId val="79650422"/>
      </c:lineChart>
      <c:catAx>
        <c:axId val="937504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650422"/>
        <c:crosses val="autoZero"/>
        <c:auto val="1"/>
        <c:lblAlgn val="ctr"/>
        <c:lblOffset val="100"/>
        <c:noMultiLvlLbl val="0"/>
      </c:catAx>
      <c:valAx>
        <c:axId val="796504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5047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0</xdr:colOff>
      <xdr:row>1</xdr:row>
      <xdr:rowOff>181080</xdr:rowOff>
    </xdr:from>
    <xdr:to>
      <xdr:col>27</xdr:col>
      <xdr:colOff>342720</xdr:colOff>
      <xdr:row>20</xdr:row>
      <xdr:rowOff>190440</xdr:rowOff>
    </xdr:to>
    <xdr:graphicFrame>
      <xdr:nvGraphicFramePr>
        <xdr:cNvPr id="0" name="Gráfico 3"/>
        <xdr:cNvGraphicFramePr/>
      </xdr:nvGraphicFramePr>
      <xdr:xfrm>
        <a:off x="18659520" y="371520"/>
        <a:ext cx="9033120" cy="36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485640</xdr:colOff>
      <xdr:row>27</xdr:row>
      <xdr:rowOff>28440</xdr:rowOff>
    </xdr:from>
    <xdr:to>
      <xdr:col>14</xdr:col>
      <xdr:colOff>180360</xdr:colOff>
      <xdr:row>41</xdr:row>
      <xdr:rowOff>104400</xdr:rowOff>
    </xdr:to>
    <xdr:graphicFrame>
      <xdr:nvGraphicFramePr>
        <xdr:cNvPr id="1" name="Gráfico 3"/>
        <xdr:cNvGraphicFramePr/>
      </xdr:nvGraphicFramePr>
      <xdr:xfrm>
        <a:off x="5222160" y="5172120"/>
        <a:ext cx="4586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457200</xdr:colOff>
      <xdr:row>11</xdr:row>
      <xdr:rowOff>123840</xdr:rowOff>
    </xdr:from>
    <xdr:to>
      <xdr:col>14</xdr:col>
      <xdr:colOff>151920</xdr:colOff>
      <xdr:row>26</xdr:row>
      <xdr:rowOff>9360</xdr:rowOff>
    </xdr:to>
    <xdr:graphicFrame>
      <xdr:nvGraphicFramePr>
        <xdr:cNvPr id="2" name="Gráfico 4"/>
        <xdr:cNvGraphicFramePr/>
      </xdr:nvGraphicFramePr>
      <xdr:xfrm>
        <a:off x="5193720" y="2219400"/>
        <a:ext cx="4586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S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9" activeCellId="0" sqref="A19"/>
    </sheetView>
  </sheetViews>
  <sheetFormatPr defaultColWidth="11.53515625" defaultRowHeight="15" zeroHeight="false" outlineLevelRow="0" outlineLevelCol="0"/>
  <cols>
    <col collapsed="false" customWidth="true" hidden="false" outlineLevel="0" max="3" min="3" style="1" width="8.11"/>
    <col collapsed="false" customWidth="true" hidden="false" outlineLevel="0" max="4" min="4" style="1" width="14.37"/>
    <col collapsed="false" customWidth="true" hidden="false" outlineLevel="0" max="5" min="5" style="1" width="18.82"/>
    <col collapsed="false" customWidth="true" hidden="false" outlineLevel="0" max="6" min="6" style="0" width="19.52"/>
    <col collapsed="false" customWidth="true" hidden="false" outlineLevel="0" max="7" min="7" style="0" width="18.82"/>
    <col collapsed="false" customWidth="true" hidden="false" outlineLevel="0" max="8" min="8" style="0" width="19.52"/>
    <col collapsed="false" customWidth="true" hidden="false" outlineLevel="0" max="9" min="9" style="0" width="18.82"/>
    <col collapsed="false" customWidth="true" hidden="false" outlineLevel="0" max="10" min="10" style="0" width="19.52"/>
    <col collapsed="false" customWidth="true" hidden="false" outlineLevel="0" max="11" min="11" style="0" width="7.14"/>
    <col collapsed="false" customWidth="true" hidden="false" outlineLevel="0" max="12" min="12" style="0" width="8.11"/>
    <col collapsed="false" customWidth="true" hidden="false" outlineLevel="0" max="13" min="13" style="0" width="27.72"/>
    <col collapsed="false" customWidth="true" hidden="false" outlineLevel="0" max="14" min="14" style="0" width="19.52"/>
    <col collapsed="false" customWidth="true" hidden="false" outlineLevel="0" max="16" min="15" style="0" width="18.82"/>
    <col collapsed="false" customWidth="true" hidden="false" outlineLevel="0" max="17" min="17" style="0" width="4.07"/>
    <col collapsed="false" customWidth="true" hidden="false" outlineLevel="0" max="18" min="18" style="0" width="19.52"/>
  </cols>
  <sheetData>
    <row r="2" customFormat="false" ht="15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3</v>
      </c>
      <c r="I2" s="1" t="s">
        <v>5</v>
      </c>
      <c r="J2" s="1" t="s">
        <v>6</v>
      </c>
      <c r="L2" s="1" t="s">
        <v>0</v>
      </c>
      <c r="M2" s="1" t="s">
        <v>1</v>
      </c>
      <c r="N2" s="1" t="s">
        <v>2</v>
      </c>
      <c r="O2" s="1" t="s">
        <v>4</v>
      </c>
      <c r="P2" s="1" t="s">
        <v>5</v>
      </c>
      <c r="Q2" s="1"/>
      <c r="S2" s="1"/>
    </row>
    <row r="3" customFormat="false" ht="15" hidden="false" customHeight="false" outlineLevel="0" collapsed="false">
      <c r="C3" s="1" t="n">
        <v>1</v>
      </c>
      <c r="D3" s="1" t="n">
        <v>3410</v>
      </c>
      <c r="L3" s="1" t="n">
        <v>1</v>
      </c>
      <c r="M3" s="1" t="n">
        <v>3410</v>
      </c>
      <c r="N3" s="1"/>
    </row>
    <row r="4" customFormat="false" ht="15" hidden="false" customHeight="false" outlineLevel="0" collapsed="false">
      <c r="C4" s="1" t="n">
        <v>2</v>
      </c>
      <c r="D4" s="1" t="n">
        <v>2970</v>
      </c>
      <c r="L4" s="1" t="n">
        <v>2</v>
      </c>
      <c r="M4" s="1" t="n">
        <v>2970</v>
      </c>
      <c r="N4" s="1"/>
    </row>
    <row r="5" customFormat="false" ht="15" hidden="false" customHeight="false" outlineLevel="0" collapsed="false">
      <c r="C5" s="1" t="n">
        <v>3</v>
      </c>
      <c r="D5" s="1" t="n">
        <v>3575</v>
      </c>
      <c r="L5" s="1" t="n">
        <v>3</v>
      </c>
      <c r="M5" s="1" t="n">
        <v>3575</v>
      </c>
      <c r="N5" s="1"/>
    </row>
    <row r="6" customFormat="false" ht="15" hidden="false" customHeight="false" outlineLevel="0" collapsed="false">
      <c r="C6" s="1" t="n">
        <v>4</v>
      </c>
      <c r="D6" s="1" t="n">
        <v>3927</v>
      </c>
      <c r="E6" s="1" t="n">
        <f aca="false">SUM(D3:D5)/3</f>
        <v>3318.33333333333</v>
      </c>
      <c r="F6" s="2" t="n">
        <f aca="false">D6-E6</f>
        <v>608.666666666667</v>
      </c>
      <c r="L6" s="1" t="n">
        <v>4</v>
      </c>
      <c r="M6" s="1" t="n">
        <v>3927</v>
      </c>
      <c r="N6" s="1" t="n">
        <f aca="false">SUM(M3:M5)/3</f>
        <v>3318.33333333333</v>
      </c>
    </row>
    <row r="7" customFormat="false" ht="15" hidden="false" customHeight="false" outlineLevel="0" collapsed="false">
      <c r="C7" s="1" t="n">
        <v>5</v>
      </c>
      <c r="D7" s="1" t="n">
        <v>3630</v>
      </c>
      <c r="E7" s="1" t="n">
        <f aca="false">SUM(D4:D6)/3</f>
        <v>3490.66666666667</v>
      </c>
      <c r="F7" s="2" t="n">
        <f aca="false">D7-E7</f>
        <v>139.333333333333</v>
      </c>
      <c r="L7" s="1" t="n">
        <v>5</v>
      </c>
      <c r="M7" s="1" t="n">
        <v>3630</v>
      </c>
      <c r="N7" s="1" t="n">
        <f aca="false">SUM(M4:M6)/3</f>
        <v>3490.66666666667</v>
      </c>
    </row>
    <row r="8" customFormat="false" ht="15" hidden="false" customHeight="false" outlineLevel="0" collapsed="false">
      <c r="C8" s="1" t="n">
        <v>6</v>
      </c>
      <c r="D8" s="1" t="n">
        <v>4070</v>
      </c>
      <c r="E8" s="1" t="n">
        <f aca="false">SUM(D5:D7)/3</f>
        <v>3710.66666666667</v>
      </c>
      <c r="F8" s="2" t="n">
        <f aca="false">D8-E8</f>
        <v>359.333333333334</v>
      </c>
      <c r="L8" s="1" t="n">
        <v>6</v>
      </c>
      <c r="M8" s="1" t="n">
        <v>4070</v>
      </c>
      <c r="N8" s="1" t="n">
        <f aca="false">SUM(M5:M7)/3</f>
        <v>3710.66666666667</v>
      </c>
    </row>
    <row r="9" customFormat="false" ht="15" hidden="false" customHeight="false" outlineLevel="0" collapsed="false">
      <c r="C9" s="1" t="n">
        <v>7</v>
      </c>
      <c r="D9" s="1" t="n">
        <v>3410</v>
      </c>
      <c r="E9" s="1" t="n">
        <f aca="false">SUM(D6:D8)/3</f>
        <v>3875.66666666667</v>
      </c>
      <c r="F9" s="2" t="n">
        <f aca="false">D9-E9</f>
        <v>-465.666666666667</v>
      </c>
      <c r="G9" s="2" t="n">
        <f aca="false">SUM(D3:D8)/6</f>
        <v>3597</v>
      </c>
      <c r="H9" s="2" t="n">
        <f aca="false">D9-G9</f>
        <v>-187</v>
      </c>
      <c r="L9" s="1" t="n">
        <v>7</v>
      </c>
      <c r="M9" s="1" t="n">
        <v>3410</v>
      </c>
      <c r="N9" s="1" t="n">
        <f aca="false">SUM(M6:M8)/3</f>
        <v>3875.66666666667</v>
      </c>
      <c r="O9" s="2" t="n">
        <f aca="false">SUM(M3:M8)/6</f>
        <v>3597</v>
      </c>
    </row>
    <row r="10" customFormat="false" ht="15" hidden="false" customHeight="false" outlineLevel="0" collapsed="false">
      <c r="C10" s="1" t="n">
        <v>8</v>
      </c>
      <c r="D10" s="1" t="n">
        <v>3135</v>
      </c>
      <c r="E10" s="1" t="n">
        <f aca="false">SUM(D7:D9)/3</f>
        <v>3703.33333333333</v>
      </c>
      <c r="F10" s="2" t="n">
        <f aca="false">D10-E10</f>
        <v>-568.333333333334</v>
      </c>
      <c r="G10" s="2" t="n">
        <f aca="false">SUM(D4:D9)/6</f>
        <v>3597</v>
      </c>
      <c r="H10" s="2" t="n">
        <f aca="false">D10-G10</f>
        <v>-462</v>
      </c>
      <c r="L10" s="1" t="n">
        <v>8</v>
      </c>
      <c r="M10" s="1" t="n">
        <v>3135</v>
      </c>
      <c r="N10" s="1" t="n">
        <f aca="false">SUM(M7:M9)/3</f>
        <v>3703.33333333333</v>
      </c>
      <c r="O10" s="2" t="n">
        <f aca="false">SUM(M4:M9)/6</f>
        <v>3597</v>
      </c>
    </row>
    <row r="11" customFormat="false" ht="15" hidden="false" customHeight="false" outlineLevel="0" collapsed="false">
      <c r="C11" s="1" t="n">
        <v>9</v>
      </c>
      <c r="D11" s="1" t="n">
        <v>3564</v>
      </c>
      <c r="E11" s="1" t="n">
        <f aca="false">SUM(D8:D10)/3</f>
        <v>3538.33333333333</v>
      </c>
      <c r="F11" s="2" t="n">
        <f aca="false">D11-E11</f>
        <v>25.6666666666665</v>
      </c>
      <c r="G11" s="2" t="n">
        <f aca="false">SUM(D5:D10)/6</f>
        <v>3624.5</v>
      </c>
      <c r="H11" s="2" t="n">
        <f aca="false">D11-G11</f>
        <v>-60.5</v>
      </c>
      <c r="L11" s="1" t="n">
        <v>9</v>
      </c>
      <c r="M11" s="1" t="n">
        <v>3564</v>
      </c>
      <c r="N11" s="1" t="n">
        <f aca="false">SUM(M8:M10)/3</f>
        <v>3538.33333333333</v>
      </c>
      <c r="O11" s="2" t="n">
        <f aca="false">SUM(M5:M10)/6</f>
        <v>3624.5</v>
      </c>
    </row>
    <row r="12" customFormat="false" ht="15" hidden="false" customHeight="false" outlineLevel="0" collapsed="false">
      <c r="C12" s="1" t="n">
        <v>10</v>
      </c>
      <c r="D12" s="1" t="n">
        <v>3554</v>
      </c>
      <c r="E12" s="1" t="n">
        <f aca="false">SUM(D9:D11)/3</f>
        <v>3369.66666666667</v>
      </c>
      <c r="F12" s="2" t="n">
        <f aca="false">D12-E12</f>
        <v>184.333333333333</v>
      </c>
      <c r="G12" s="2" t="n">
        <f aca="false">SUM(D6:D11)/6</f>
        <v>3622.66666666667</v>
      </c>
      <c r="H12" s="2" t="n">
        <f aca="false">D12-G12</f>
        <v>-68.6666666666665</v>
      </c>
      <c r="L12" s="1" t="n">
        <v>10</v>
      </c>
      <c r="M12" s="1" t="n">
        <v>3554</v>
      </c>
      <c r="N12" s="1" t="n">
        <f aca="false">SUM(M9:M11)/3</f>
        <v>3369.66666666667</v>
      </c>
      <c r="O12" s="2" t="n">
        <f aca="false">SUM(M6:M11)/6</f>
        <v>3622.66666666667</v>
      </c>
    </row>
    <row r="13" customFormat="false" ht="15" hidden="false" customHeight="false" outlineLevel="0" collapsed="false">
      <c r="C13" s="1" t="n">
        <v>11</v>
      </c>
      <c r="D13" s="1" t="n">
        <v>3176</v>
      </c>
      <c r="E13" s="1" t="n">
        <f aca="false">SUM(D10:D12)/3</f>
        <v>3417.66666666667</v>
      </c>
      <c r="F13" s="2" t="n">
        <f aca="false">D13-E13</f>
        <v>-241.666666666667</v>
      </c>
      <c r="G13" s="2" t="n">
        <f aca="false">SUM(D7:D12)/6</f>
        <v>3560.5</v>
      </c>
      <c r="H13" s="2" t="n">
        <f aca="false">D13-G13</f>
        <v>-384.5</v>
      </c>
      <c r="L13" s="1" t="n">
        <v>11</v>
      </c>
      <c r="M13" s="1" t="n">
        <v>3176</v>
      </c>
      <c r="N13" s="1" t="n">
        <f aca="false">SUM(M10:M12)/3</f>
        <v>3417.66666666667</v>
      </c>
      <c r="O13" s="2" t="n">
        <f aca="false">SUM(M7:M12)/6</f>
        <v>3560.5</v>
      </c>
    </row>
    <row r="14" customFormat="false" ht="15" hidden="false" customHeight="false" outlineLevel="0" collapsed="false">
      <c r="C14" s="1" t="n">
        <v>12</v>
      </c>
      <c r="D14" s="1" t="n">
        <v>3960</v>
      </c>
      <c r="E14" s="1" t="n">
        <f aca="false">SUM(D11:D13)/3</f>
        <v>3431.33333333333</v>
      </c>
      <c r="F14" s="2" t="n">
        <f aca="false">D14-E14</f>
        <v>528.666666666667</v>
      </c>
      <c r="G14" s="2" t="n">
        <f aca="false">SUM(D8:D13)/6</f>
        <v>3484.83333333333</v>
      </c>
      <c r="H14" s="2" t="n">
        <f aca="false">D14-G14</f>
        <v>475.166666666667</v>
      </c>
      <c r="L14" s="1" t="n">
        <v>12</v>
      </c>
      <c r="M14" s="1" t="n">
        <v>3960</v>
      </c>
      <c r="N14" s="1" t="n">
        <f aca="false">SUM(M11:M13)/3</f>
        <v>3431.33333333333</v>
      </c>
      <c r="O14" s="2" t="n">
        <f aca="false">SUM(M8:M13)/6</f>
        <v>3484.83333333333</v>
      </c>
    </row>
    <row r="15" customFormat="false" ht="15" hidden="false" customHeight="false" outlineLevel="0" collapsed="false">
      <c r="C15" s="1" t="n">
        <v>13</v>
      </c>
      <c r="D15" s="1" t="n">
        <v>3598</v>
      </c>
      <c r="E15" s="1" t="n">
        <f aca="false">SUM(D12:D14)/3</f>
        <v>3563.33333333333</v>
      </c>
      <c r="F15" s="2" t="n">
        <f aca="false">D15-E15</f>
        <v>34.6666666666665</v>
      </c>
      <c r="G15" s="2" t="n">
        <f aca="false">SUM(D9:D14)/6</f>
        <v>3466.5</v>
      </c>
      <c r="H15" s="2" t="n">
        <f aca="false">D15-G15</f>
        <v>131.5</v>
      </c>
      <c r="I15" s="2" t="n">
        <f aca="false">SUM(D3:D14)/12</f>
        <v>3531.75</v>
      </c>
      <c r="J15" s="2" t="n">
        <f aca="false">D15-I15</f>
        <v>66.25</v>
      </c>
      <c r="L15" s="1" t="n">
        <v>13</v>
      </c>
      <c r="M15" s="1" t="n">
        <v>3598</v>
      </c>
      <c r="N15" s="1" t="n">
        <f aca="false">SUM(M12:M14)/3</f>
        <v>3563.33333333333</v>
      </c>
      <c r="O15" s="2" t="n">
        <f aca="false">SUM(M9:M14)/6</f>
        <v>3466.5</v>
      </c>
      <c r="P15" s="2" t="n">
        <f aca="false">SUM(M3:M14)/12</f>
        <v>3531.75</v>
      </c>
    </row>
    <row r="16" customFormat="false" ht="15" hidden="false" customHeight="false" outlineLevel="0" collapsed="false">
      <c r="C16" s="1" t="n">
        <v>14</v>
      </c>
      <c r="D16" s="1" t="n">
        <v>3380</v>
      </c>
      <c r="E16" s="1" t="n">
        <f aca="false">SUM(D13:D15)/3</f>
        <v>3578</v>
      </c>
      <c r="F16" s="2" t="n">
        <f aca="false">D16-E16</f>
        <v>-198</v>
      </c>
      <c r="G16" s="2" t="n">
        <f aca="false">SUM(D10:D15)/6</f>
        <v>3497.83333333333</v>
      </c>
      <c r="H16" s="2" t="n">
        <f aca="false">D16-G16</f>
        <v>-117.833333333333</v>
      </c>
      <c r="I16" s="2" t="n">
        <f aca="false">SUM(D4:D15)/12</f>
        <v>3547.41666666667</v>
      </c>
      <c r="J16" s="2" t="n">
        <f aca="false">D16-I16</f>
        <v>-167.416666666667</v>
      </c>
      <c r="L16" s="1" t="n">
        <v>14</v>
      </c>
      <c r="M16" s="1" t="n">
        <v>3380</v>
      </c>
      <c r="N16" s="1" t="n">
        <f aca="false">SUM(M13:M15)/3</f>
        <v>3578</v>
      </c>
      <c r="O16" s="2" t="n">
        <f aca="false">SUM(M10:M15)/6</f>
        <v>3497.83333333333</v>
      </c>
      <c r="P16" s="2" t="n">
        <f aca="false">SUM(M4:M15)/12</f>
        <v>3547.41666666667</v>
      </c>
    </row>
    <row r="17" customFormat="false" ht="15" hidden="false" customHeight="false" outlineLevel="0" collapsed="false">
      <c r="C17" s="1" t="n">
        <v>15</v>
      </c>
      <c r="D17" s="1" t="n">
        <v>2860</v>
      </c>
      <c r="E17" s="1" t="n">
        <f aca="false">SUM(D14:D16)/3</f>
        <v>3646</v>
      </c>
      <c r="F17" s="2" t="n">
        <f aca="false">D17-E17</f>
        <v>-786</v>
      </c>
      <c r="G17" s="2" t="n">
        <f aca="false">SUM(D11:D16)/6</f>
        <v>3538.66666666667</v>
      </c>
      <c r="H17" s="2" t="n">
        <f aca="false">D17-G17</f>
        <v>-678.666666666667</v>
      </c>
      <c r="I17" s="2" t="n">
        <f aca="false">SUM(D5:D16)/12</f>
        <v>3581.58333333333</v>
      </c>
      <c r="J17" s="2" t="n">
        <f aca="false">D17-I17</f>
        <v>-721.583333333334</v>
      </c>
      <c r="L17" s="1" t="n">
        <v>15</v>
      </c>
      <c r="M17" s="1" t="n">
        <v>2860</v>
      </c>
      <c r="N17" s="1" t="n">
        <f aca="false">SUM(M14:M16)/3</f>
        <v>3646</v>
      </c>
      <c r="O17" s="2" t="n">
        <f aca="false">SUM(M11:M16)/6</f>
        <v>3538.66666666667</v>
      </c>
      <c r="P17" s="2" t="n">
        <f aca="false">SUM(M5:M16)/12</f>
        <v>3581.58333333333</v>
      </c>
    </row>
    <row r="18" customFormat="false" ht="15" hidden="false" customHeight="false" outlineLevel="0" collapsed="false">
      <c r="C18" s="1" t="n">
        <v>16</v>
      </c>
      <c r="D18" s="1" t="n">
        <v>3273</v>
      </c>
      <c r="E18" s="1" t="n">
        <f aca="false">SUM(D15:D17)/3</f>
        <v>3279.33333333333</v>
      </c>
      <c r="F18" s="2" t="n">
        <f aca="false">D18-E18</f>
        <v>-6.33333333333349</v>
      </c>
      <c r="G18" s="2" t="n">
        <f aca="false">SUM(D12:D17)/6</f>
        <v>3421.33333333333</v>
      </c>
      <c r="H18" s="2" t="n">
        <f aca="false">D18-G18</f>
        <v>-148.333333333333</v>
      </c>
      <c r="I18" s="2" t="n">
        <f aca="false">SUM(D6:D17)/12</f>
        <v>3522</v>
      </c>
      <c r="J18" s="2" t="n">
        <f aca="false">D18-I18</f>
        <v>-249</v>
      </c>
      <c r="L18" s="1" t="n">
        <v>16</v>
      </c>
      <c r="M18" s="1" t="n">
        <v>3273</v>
      </c>
      <c r="N18" s="1" t="n">
        <f aca="false">SUM(M15:M17)/3</f>
        <v>3279.33333333333</v>
      </c>
      <c r="O18" s="2" t="n">
        <f aca="false">SUM(M12:M17)/6</f>
        <v>3421.33333333333</v>
      </c>
      <c r="P18" s="2" t="n">
        <f aca="false">SUM(M6:M17)/12</f>
        <v>3522</v>
      </c>
    </row>
    <row r="19" customFormat="false" ht="15" hidden="false" customHeight="false" outlineLevel="0" collapsed="false">
      <c r="C19" s="1" t="n">
        <v>17</v>
      </c>
      <c r="D19" s="1" t="n">
        <v>3516</v>
      </c>
      <c r="E19" s="1" t="n">
        <f aca="false">SUM(D16:D18)/3</f>
        <v>3171</v>
      </c>
      <c r="F19" s="2" t="n">
        <f aca="false">D19-E19</f>
        <v>345</v>
      </c>
      <c r="G19" s="2" t="n">
        <f aca="false">SUM(D13:D18)/6</f>
        <v>3374.5</v>
      </c>
      <c r="H19" s="2" t="n">
        <f aca="false">D19-G19</f>
        <v>141.5</v>
      </c>
      <c r="I19" s="2" t="n">
        <f aca="false">SUM(D7:D18)/12</f>
        <v>3467.5</v>
      </c>
      <c r="J19" s="2" t="n">
        <f aca="false">D19-I19</f>
        <v>48.5</v>
      </c>
      <c r="L19" s="1" t="n">
        <v>17</v>
      </c>
      <c r="M19" s="1" t="n">
        <v>3516</v>
      </c>
      <c r="N19" s="1" t="n">
        <f aca="false">SUM(M16:M18)/3</f>
        <v>3171</v>
      </c>
      <c r="O19" s="2" t="n">
        <f aca="false">SUM(M13:M18)/6</f>
        <v>3374.5</v>
      </c>
      <c r="P19" s="2" t="n">
        <f aca="false">SUM(M7:M18)/12</f>
        <v>3467.5</v>
      </c>
    </row>
    <row r="20" customFormat="false" ht="15" hidden="false" customHeight="false" outlineLevel="0" collapsed="false">
      <c r="C20" s="1" t="n">
        <v>18</v>
      </c>
      <c r="D20" s="1" t="n">
        <v>4206</v>
      </c>
      <c r="E20" s="1" t="n">
        <f aca="false">SUM(D17:D19)/3</f>
        <v>3216.33333333333</v>
      </c>
      <c r="F20" s="2" t="n">
        <f aca="false">D20-E20</f>
        <v>989.666666666667</v>
      </c>
      <c r="G20" s="2" t="n">
        <f aca="false">SUM(D14:D19)/6</f>
        <v>3431.16666666667</v>
      </c>
      <c r="H20" s="2" t="n">
        <f aca="false">D20-G20</f>
        <v>774.833333333334</v>
      </c>
      <c r="I20" s="2" t="n">
        <f aca="false">SUM(D8:D19)/12</f>
        <v>3458</v>
      </c>
      <c r="J20" s="2" t="n">
        <f aca="false">D20-I20</f>
        <v>748</v>
      </c>
      <c r="L20" s="1" t="n">
        <v>18</v>
      </c>
      <c r="M20" s="1" t="n">
        <v>4206</v>
      </c>
      <c r="N20" s="1" t="n">
        <f aca="false">SUM(M17:M19)/3</f>
        <v>3216.33333333333</v>
      </c>
      <c r="O20" s="2" t="n">
        <f aca="false">SUM(M14:M19)/6</f>
        <v>3431.16666666667</v>
      </c>
      <c r="P20" s="2" t="n">
        <f aca="false">SUM(M8:M19)/12</f>
        <v>3458</v>
      </c>
    </row>
    <row r="21" customFormat="false" ht="15" hidden="false" customHeight="false" outlineLevel="0" collapsed="false">
      <c r="C21" s="1" t="n">
        <v>19</v>
      </c>
      <c r="D21" s="1" t="n">
        <v>3794</v>
      </c>
      <c r="E21" s="1" t="n">
        <f aca="false">SUM(D18:D20)/3</f>
        <v>3665</v>
      </c>
      <c r="F21" s="2" t="n">
        <f aca="false">D21-E21</f>
        <v>129</v>
      </c>
      <c r="G21" s="2" t="n">
        <f aca="false">SUM(D15:D20)/6</f>
        <v>3472.16666666667</v>
      </c>
      <c r="H21" s="2" t="n">
        <f aca="false">D21-G21</f>
        <v>321.833333333334</v>
      </c>
      <c r="I21" s="2" t="n">
        <f aca="false">SUM(D9:D20)/12</f>
        <v>3469.33333333333</v>
      </c>
      <c r="J21" s="2" t="n">
        <f aca="false">D21-I21</f>
        <v>324.666666666667</v>
      </c>
      <c r="L21" s="1" t="n">
        <v>19</v>
      </c>
      <c r="M21" s="1" t="n">
        <v>3794</v>
      </c>
      <c r="N21" s="1" t="n">
        <f aca="false">SUM(M18:M20)/3</f>
        <v>3665</v>
      </c>
      <c r="O21" s="2" t="n">
        <f aca="false">SUM(M15:M20)/6</f>
        <v>3472.16666666667</v>
      </c>
      <c r="P21" s="2" t="n">
        <f aca="false">SUM(M9:M20)/12</f>
        <v>3469.33333333333</v>
      </c>
    </row>
    <row r="22" customFormat="false" ht="15" hidden="false" customHeight="false" outlineLevel="0" collapsed="false">
      <c r="C22" s="1" t="n">
        <v>20</v>
      </c>
      <c r="D22" s="1" t="n">
        <v>3230</v>
      </c>
      <c r="E22" s="1" t="n">
        <f aca="false">SUM(D19:D21)/3</f>
        <v>3838.66666666667</v>
      </c>
      <c r="F22" s="2" t="n">
        <f aca="false">D22-E22</f>
        <v>-608.666666666667</v>
      </c>
      <c r="G22" s="2" t="n">
        <f aca="false">SUM(D16:D21)/6</f>
        <v>3504.83333333333</v>
      </c>
      <c r="H22" s="2" t="n">
        <f aca="false">D22-G22</f>
        <v>-274.833333333334</v>
      </c>
      <c r="I22" s="2" t="n">
        <f aca="false">SUM(D10:D21)/12</f>
        <v>3501.33333333333</v>
      </c>
      <c r="J22" s="2" t="n">
        <f aca="false">D22-I22</f>
        <v>-271.333333333334</v>
      </c>
      <c r="L22" s="1" t="n">
        <v>20</v>
      </c>
      <c r="M22" s="1" t="n">
        <v>3230</v>
      </c>
      <c r="N22" s="1" t="n">
        <f aca="false">SUM(M19:M21)/3</f>
        <v>3838.66666666667</v>
      </c>
      <c r="O22" s="2" t="n">
        <f aca="false">SUM(M16:M21)/6</f>
        <v>3504.83333333333</v>
      </c>
      <c r="P22" s="2" t="n">
        <f aca="false">SUM(M10:M21)/12</f>
        <v>3501.33333333333</v>
      </c>
    </row>
    <row r="23" customFormat="false" ht="15" hidden="false" customHeight="false" outlineLevel="0" collapsed="false">
      <c r="C23" s="1" t="n">
        <v>21</v>
      </c>
      <c r="D23" s="1" t="n">
        <v>3516</v>
      </c>
      <c r="E23" s="1" t="n">
        <f aca="false">SUM(D20:D22)/3</f>
        <v>3743.33333333333</v>
      </c>
      <c r="F23" s="2" t="n">
        <f aca="false">D23-E23</f>
        <v>-227.333333333333</v>
      </c>
      <c r="G23" s="2" t="n">
        <f aca="false">SUM(D17:D22)/6</f>
        <v>3479.83333333333</v>
      </c>
      <c r="H23" s="2" t="n">
        <f aca="false">D23-G23</f>
        <v>36.1666666666665</v>
      </c>
      <c r="I23" s="2" t="n">
        <f aca="false">SUM(D11:D22)/12</f>
        <v>3509.25</v>
      </c>
      <c r="J23" s="2" t="n">
        <f aca="false">D23-I23</f>
        <v>6.75</v>
      </c>
      <c r="L23" s="1" t="n">
        <v>21</v>
      </c>
      <c r="M23" s="1" t="n">
        <v>3516</v>
      </c>
      <c r="N23" s="1" t="n">
        <f aca="false">SUM(M20:M22)/3</f>
        <v>3743.33333333333</v>
      </c>
      <c r="O23" s="2" t="n">
        <f aca="false">SUM(M17:M22)/6</f>
        <v>3479.83333333333</v>
      </c>
      <c r="P23" s="2" t="n">
        <f aca="false">SUM(M11:M22)/12</f>
        <v>3509.25</v>
      </c>
    </row>
    <row r="24" customFormat="false" ht="15" hidden="false" customHeight="false" outlineLevel="0" collapsed="false">
      <c r="C24" s="1" t="n">
        <v>22</v>
      </c>
      <c r="E24" s="1" t="n">
        <f aca="false">SUM(D21:D23)/3</f>
        <v>3513.33333333333</v>
      </c>
      <c r="G24" s="2" t="n">
        <f aca="false">SUM(D18:D23)/6</f>
        <v>3589.16666666667</v>
      </c>
      <c r="I24" s="2" t="n">
        <f aca="false">SUM(D12:D23)/12</f>
        <v>3505.25</v>
      </c>
      <c r="L24" s="3" t="n">
        <v>22</v>
      </c>
      <c r="M24" s="3"/>
      <c r="N24" s="3" t="n">
        <f aca="false">SUM(M21:M23)/3</f>
        <v>3513.33333333333</v>
      </c>
      <c r="O24" s="4" t="n">
        <f aca="false">SUM(M18:M23)/6</f>
        <v>3589.16666666667</v>
      </c>
      <c r="P24" s="4" t="n">
        <f aca="false">SUM(M12:M23)/12</f>
        <v>3505.25</v>
      </c>
      <c r="Q24" s="5" t="s">
        <v>7</v>
      </c>
    </row>
    <row r="25" customFormat="false" ht="15" hidden="false" customHeight="false" outlineLevel="0" collapsed="false">
      <c r="L25" s="1"/>
      <c r="M25" s="1" t="s">
        <v>8</v>
      </c>
      <c r="N25" s="1"/>
    </row>
    <row r="26" customFormat="false" ht="15" hidden="false" customHeight="false" outlineLevel="0" collapsed="false">
      <c r="E26" s="1" t="s">
        <v>9</v>
      </c>
      <c r="F26" s="2" t="n">
        <f aca="false">SUM(F15:F23)</f>
        <v>-328</v>
      </c>
      <c r="H26" s="2" t="n">
        <f aca="false">SUM(H15:H23)</f>
        <v>186.166666666667</v>
      </c>
      <c r="J26" s="2" t="n">
        <f aca="false">SUM(J15:J23)</f>
        <v>-215.166666666667</v>
      </c>
      <c r="K26" s="5" t="s">
        <v>7</v>
      </c>
      <c r="N26" s="6" t="s">
        <v>2</v>
      </c>
      <c r="O26" s="6"/>
      <c r="P26" s="6" t="s">
        <v>4</v>
      </c>
      <c r="Q26" s="6"/>
      <c r="R26" s="6" t="s">
        <v>5</v>
      </c>
    </row>
    <row r="27" customFormat="false" ht="15" hidden="false" customHeight="false" outlineLevel="0" collapsed="false">
      <c r="E27" s="1" t="s">
        <v>10</v>
      </c>
      <c r="F27" s="2" t="n">
        <f aca="false">SUM(E15:E23)/9</f>
        <v>3522.33333333333</v>
      </c>
      <c r="H27" s="2" t="n">
        <f aca="false">SUM(G15:G23)/9</f>
        <v>3465.2037037037</v>
      </c>
      <c r="J27" s="2" t="n">
        <f aca="false">SUM(I15:I23)/9</f>
        <v>3509.7962962963</v>
      </c>
      <c r="K27" s="5" t="s">
        <v>11</v>
      </c>
      <c r="N27" s="6" t="n">
        <v>3513.03333333333</v>
      </c>
      <c r="O27" s="6"/>
      <c r="P27" s="6" t="n">
        <v>3588.93333333333</v>
      </c>
      <c r="Q27" s="6"/>
      <c r="R27" s="6" t="n">
        <v>3505.15</v>
      </c>
    </row>
    <row r="28" customFormat="false" ht="15" hidden="false" customHeight="false" outlineLevel="0" collapsed="false">
      <c r="M28" s="5" t="s">
        <v>12</v>
      </c>
      <c r="N28" s="5" t="n">
        <v>-328.533333333334</v>
      </c>
      <c r="O28" s="5"/>
      <c r="P28" s="5" t="n">
        <v>185.533333333332</v>
      </c>
      <c r="Q28" s="5"/>
      <c r="R28" s="5" t="n">
        <v>-215.966666666669</v>
      </c>
    </row>
    <row r="29" customFormat="false" ht="15" hidden="false" customHeight="false" outlineLevel="0" collapsed="false">
      <c r="M29" s="5" t="s">
        <v>10</v>
      </c>
      <c r="N29" s="5" t="n">
        <v>369.6</v>
      </c>
      <c r="O29" s="5"/>
      <c r="P29" s="5" t="n">
        <v>291.785185185185</v>
      </c>
      <c r="Q29" s="5"/>
      <c r="R29" s="5" t="n">
        <v>289.32037037037</v>
      </c>
    </row>
    <row r="30" customFormat="false" ht="15" hidden="false" customHeight="false" outlineLevel="0" collapsed="false">
      <c r="M30" s="5" t="s">
        <v>13</v>
      </c>
      <c r="N30" s="5" t="n">
        <v>1478.4</v>
      </c>
      <c r="O30" s="5"/>
      <c r="P30" s="5" t="n">
        <v>1167.14074074074</v>
      </c>
      <c r="Q30" s="5"/>
      <c r="R30" s="5" t="n">
        <v>1157.28148148148</v>
      </c>
    </row>
    <row r="32" customFormat="false" ht="15" hidden="false" customHeight="false" outlineLevel="0" collapsed="false">
      <c r="J32" s="5" t="s">
        <v>14</v>
      </c>
      <c r="K32" s="5" t="s">
        <v>15</v>
      </c>
      <c r="L32" s="5" t="s">
        <v>16</v>
      </c>
      <c r="M32" s="5" t="s">
        <v>17</v>
      </c>
    </row>
    <row r="33" customFormat="false" ht="15" hidden="false" customHeight="false" outlineLevel="0" collapsed="false">
      <c r="J33" s="5" t="s">
        <v>18</v>
      </c>
      <c r="K33" s="5" t="n">
        <v>0.2</v>
      </c>
      <c r="L33" s="5" t="n">
        <v>0.25</v>
      </c>
      <c r="M33" s="5"/>
    </row>
    <row r="34" customFormat="false" ht="15" hidden="false" customHeight="false" outlineLevel="0" collapsed="false">
      <c r="J34" s="5" t="s">
        <v>19</v>
      </c>
      <c r="K34" s="5" t="n">
        <v>0.5</v>
      </c>
      <c r="L34" s="5" t="n">
        <v>0.25</v>
      </c>
      <c r="M34" s="5" t="n">
        <v>1</v>
      </c>
    </row>
    <row r="35" customFormat="false" ht="15" hidden="false" customHeight="false" outlineLevel="0" collapsed="false">
      <c r="K35" s="7" t="s">
        <v>20</v>
      </c>
      <c r="L35" s="7"/>
      <c r="M35" s="8" t="n">
        <f aca="false">SUM(K33:M34)</f>
        <v>2.2</v>
      </c>
    </row>
  </sheetData>
  <mergeCells count="1">
    <mergeCell ref="K35:L3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AA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9" activeCellId="0" sqref="P9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9.14"/>
    <col collapsed="false" customWidth="true" hidden="false" outlineLevel="0" max="5" min="4" style="1" width="15.57"/>
    <col collapsed="false" customWidth="true" hidden="false" outlineLevel="0" max="6" min="6" style="0" width="9.57"/>
  </cols>
  <sheetData>
    <row r="1" customFormat="false" ht="15" hidden="false" customHeight="false" outlineLevel="0" collapsed="false">
      <c r="I1" s="5" t="s">
        <v>21</v>
      </c>
      <c r="Q1" s="5" t="s">
        <v>22</v>
      </c>
      <c r="U1" s="9" t="s">
        <v>23</v>
      </c>
      <c r="V1" s="9"/>
      <c r="W1" s="9"/>
      <c r="X1" s="9"/>
      <c r="Y1" s="9"/>
      <c r="Z1" s="9"/>
    </row>
    <row r="2" customFormat="false" ht="15" hidden="false" customHeight="false" outlineLevel="0" collapsed="false">
      <c r="C2" s="1" t="s">
        <v>0</v>
      </c>
      <c r="D2" s="1" t="s">
        <v>24</v>
      </c>
      <c r="E2" s="10" t="s">
        <v>25</v>
      </c>
      <c r="F2" s="10" t="s">
        <v>26</v>
      </c>
      <c r="H2" s="1"/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  <c r="O2" s="12" t="s">
        <v>33</v>
      </c>
      <c r="Q2" s="11" t="s">
        <v>27</v>
      </c>
      <c r="R2" s="11" t="s">
        <v>34</v>
      </c>
      <c r="S2" s="10" t="s">
        <v>26</v>
      </c>
      <c r="T2" s="11" t="s">
        <v>35</v>
      </c>
      <c r="U2" s="11" t="s">
        <v>27</v>
      </c>
      <c r="V2" s="11" t="s">
        <v>36</v>
      </c>
      <c r="W2" s="10" t="s">
        <v>26</v>
      </c>
      <c r="X2" s="10" t="s">
        <v>37</v>
      </c>
      <c r="Y2" s="11" t="s">
        <v>34</v>
      </c>
      <c r="Z2" s="10" t="s">
        <v>6</v>
      </c>
      <c r="AA2" s="13" t="s">
        <v>38</v>
      </c>
    </row>
    <row r="3" customFormat="false" ht="15" hidden="false" customHeight="false" outlineLevel="0" collapsed="false">
      <c r="C3" s="1" t="n">
        <v>1</v>
      </c>
      <c r="D3" s="1" t="n">
        <v>7490</v>
      </c>
      <c r="E3" s="5" t="s">
        <v>39</v>
      </c>
      <c r="I3" s="14" t="n">
        <v>1</v>
      </c>
      <c r="J3" s="15" t="n">
        <f aca="false">F4</f>
        <v>0.981864129626877</v>
      </c>
      <c r="K3" s="15" t="n">
        <f aca="false">F9</f>
        <v>0.950341263376682</v>
      </c>
      <c r="L3" s="15" t="n">
        <f aca="false">F14</f>
        <v>0.953768645658402</v>
      </c>
      <c r="M3" s="15" t="n">
        <f aca="false">F19</f>
        <v>0.975272457067371</v>
      </c>
      <c r="N3" s="15" t="n">
        <f aca="false">AVERAGE(J3:M3)</f>
        <v>0.965311623932333</v>
      </c>
      <c r="O3" s="5" t="n">
        <v>0.825422728990908</v>
      </c>
      <c r="Q3" s="1" t="n">
        <v>1</v>
      </c>
      <c r="R3" s="1" t="n">
        <v>7490</v>
      </c>
      <c r="S3" s="16" t="n">
        <v>0.981864129626877</v>
      </c>
      <c r="T3" s="2" t="n">
        <f aca="false">R3/S3</f>
        <v>7628.34670704012</v>
      </c>
      <c r="U3" s="1" t="n">
        <v>1</v>
      </c>
      <c r="V3" s="2" t="n">
        <f aca="false">-207.8*U3 + 8302</f>
        <v>8094.2</v>
      </c>
      <c r="W3" s="16" t="n">
        <v>0.981864129626877</v>
      </c>
      <c r="X3" s="2" t="n">
        <f aca="false">V3+(V3*(W3-1))</f>
        <v>7947.40463802587</v>
      </c>
      <c r="Y3" s="1" t="n">
        <v>7490</v>
      </c>
      <c r="Z3" s="2" t="n">
        <f aca="false">(Y3-X3)</f>
        <v>-457.404638025867</v>
      </c>
      <c r="AA3" s="2" t="n">
        <f aca="false">ABS(Y3-X3)</f>
        <v>457.404638025867</v>
      </c>
    </row>
    <row r="4" customFormat="false" ht="15" hidden="false" customHeight="false" outlineLevel="0" collapsed="false">
      <c r="C4" s="1" t="n">
        <v>2</v>
      </c>
      <c r="D4" s="1" t="n">
        <v>7926</v>
      </c>
      <c r="E4" s="5" t="n">
        <f aca="false">AVERAGE(D3:D7)</f>
        <v>8072.4</v>
      </c>
      <c r="F4" s="16" t="n">
        <f aca="false">D4/E4</f>
        <v>0.981864129626877</v>
      </c>
      <c r="I4" s="14" t="n">
        <v>2</v>
      </c>
      <c r="J4" s="15" t="n">
        <f aca="false">F5</f>
        <v>1.15680541663461</v>
      </c>
      <c r="K4" s="15" t="n">
        <f aca="false">F10</f>
        <v>1.13542894941187</v>
      </c>
      <c r="L4" s="15" t="n">
        <f aca="false">F15</f>
        <v>1.18379219373605</v>
      </c>
      <c r="M4" s="15" t="n">
        <f aca="false">F20</f>
        <v>1.12198795180723</v>
      </c>
      <c r="N4" s="15" t="n">
        <f aca="false">AVERAGE(J4:M4)</f>
        <v>1.14950362789744</v>
      </c>
      <c r="O4" s="5" t="n">
        <v>0.929241895037114</v>
      </c>
      <c r="Q4" s="1" t="n">
        <v>2</v>
      </c>
      <c r="R4" s="1" t="n">
        <v>7926</v>
      </c>
      <c r="S4" s="16" t="n">
        <v>1.15680541663461</v>
      </c>
      <c r="T4" s="2" t="n">
        <f aca="false">R4/S4</f>
        <v>6851.62766877286</v>
      </c>
      <c r="U4" s="1" t="n">
        <v>2</v>
      </c>
      <c r="V4" s="2" t="n">
        <f aca="false">-207.8*U4 + 8302</f>
        <v>7886.4</v>
      </c>
      <c r="W4" s="16" t="n">
        <v>1.15680541663461</v>
      </c>
      <c r="X4" s="2" t="n">
        <f aca="false">V4+(V4*(W4-1))</f>
        <v>9123.03023774717</v>
      </c>
      <c r="Y4" s="1" t="n">
        <v>7926</v>
      </c>
      <c r="Z4" s="2" t="n">
        <f aca="false">(Y4-X4)</f>
        <v>-1197.03023774717</v>
      </c>
      <c r="AA4" s="2" t="n">
        <f aca="false">ABS(Y4-X4)</f>
        <v>1197.03023774717</v>
      </c>
    </row>
    <row r="5" customFormat="false" ht="15" hidden="false" customHeight="false" outlineLevel="0" collapsed="false">
      <c r="C5" s="1" t="n">
        <v>3</v>
      </c>
      <c r="D5" s="1" t="n">
        <v>9021</v>
      </c>
      <c r="E5" s="1" t="n">
        <f aca="false">AVERAGE(D4:D8)</f>
        <v>7798.2</v>
      </c>
      <c r="F5" s="16" t="n">
        <f aca="false">D5/E5</f>
        <v>1.15680541663461</v>
      </c>
      <c r="I5" s="14" t="n">
        <v>3</v>
      </c>
      <c r="J5" s="15" t="n">
        <f aca="false">F6</f>
        <v>1.13329985197716</v>
      </c>
      <c r="K5" s="15" t="n">
        <f aca="false">F11</f>
        <v>1.15735124419327</v>
      </c>
      <c r="L5" s="15" t="n">
        <f aca="false">F16</f>
        <v>1.17745104919643</v>
      </c>
      <c r="M5" s="15" t="n">
        <f aca="false">F21</f>
        <v>1.13421550094518</v>
      </c>
      <c r="N5" s="15" t="n">
        <f aca="false">AVERAGE(J5:M5)</f>
        <v>1.15057941157801</v>
      </c>
      <c r="O5" s="5" t="n">
        <v>1.11383552992235</v>
      </c>
      <c r="Q5" s="1" t="n">
        <v>3</v>
      </c>
      <c r="R5" s="1" t="n">
        <v>9021</v>
      </c>
      <c r="S5" s="16" t="n">
        <v>1.13329985197716</v>
      </c>
      <c r="T5" s="2" t="n">
        <f aca="false">R5/S5</f>
        <v>7959.94103790087</v>
      </c>
      <c r="U5" s="1" t="n">
        <v>3</v>
      </c>
      <c r="V5" s="2" t="n">
        <f aca="false">-207.8*U5 + 8302</f>
        <v>7678.6</v>
      </c>
      <c r="W5" s="16" t="n">
        <v>1.13329985197716</v>
      </c>
      <c r="X5" s="2" t="n">
        <f aca="false">V5+(V5*(W5-1))</f>
        <v>8702.15624339184</v>
      </c>
      <c r="Y5" s="1" t="n">
        <v>9021</v>
      </c>
      <c r="Z5" s="2" t="n">
        <f aca="false">(Y5-X5)</f>
        <v>318.843756608161</v>
      </c>
      <c r="AA5" s="2" t="n">
        <f aca="false">ABS(Y5-X5)</f>
        <v>318.843756608161</v>
      </c>
    </row>
    <row r="6" customFormat="false" ht="15" hidden="false" customHeight="false" outlineLevel="0" collapsed="false">
      <c r="C6" s="1" t="n">
        <v>4</v>
      </c>
      <c r="D6" s="1" t="n">
        <v>8575</v>
      </c>
      <c r="E6" s="1" t="n">
        <f aca="false">AVERAGE(D5:D9)</f>
        <v>7566.4</v>
      </c>
      <c r="F6" s="16" t="n">
        <f aca="false">D6/E6</f>
        <v>1.13329985197716</v>
      </c>
      <c r="I6" s="14" t="n">
        <v>4</v>
      </c>
      <c r="J6" s="15" t="n">
        <f aca="false">F7</f>
        <v>1.00117143869017</v>
      </c>
      <c r="K6" s="15" t="n">
        <f aca="false">F12</f>
        <v>1.06349351083554</v>
      </c>
      <c r="L6" s="15" t="n">
        <f aca="false">F17</f>
        <v>1.04406094410961</v>
      </c>
      <c r="M6" s="15" t="n">
        <f aca="false">F22</f>
        <v>1.02631578947368</v>
      </c>
      <c r="N6" s="15" t="n">
        <f aca="false">AVERAGE(J6:M6)</f>
        <v>1.03376042077725</v>
      </c>
      <c r="O6" s="5" t="n">
        <v>1.12223834557154</v>
      </c>
      <c r="Q6" s="1" t="n">
        <v>4</v>
      </c>
      <c r="R6" s="1" t="n">
        <v>8575</v>
      </c>
      <c r="S6" s="16" t="n">
        <v>1.00117143869017</v>
      </c>
      <c r="T6" s="2" t="n">
        <f aca="false">R6/S6</f>
        <v>8564.96666666667</v>
      </c>
      <c r="U6" s="1" t="n">
        <v>4</v>
      </c>
      <c r="V6" s="2" t="n">
        <f aca="false">-207.8*U6 + 8302</f>
        <v>7470.8</v>
      </c>
      <c r="W6" s="16" t="n">
        <v>1.00117143869017</v>
      </c>
      <c r="X6" s="2" t="n">
        <f aca="false">V6+(V6*(W6-1))</f>
        <v>7479.55158416651</v>
      </c>
      <c r="Y6" s="1" t="n">
        <v>8575</v>
      </c>
      <c r="Z6" s="2" t="n">
        <f aca="false">(Y6-X6)</f>
        <v>1095.44841583349</v>
      </c>
      <c r="AA6" s="2" t="n">
        <f aca="false">ABS(Y6-X6)</f>
        <v>1095.44841583349</v>
      </c>
    </row>
    <row r="7" customFormat="false" ht="15" hidden="false" customHeight="false" outlineLevel="0" collapsed="false">
      <c r="C7" s="1" t="n">
        <v>5</v>
      </c>
      <c r="D7" s="1" t="n">
        <v>7350</v>
      </c>
      <c r="E7" s="1" t="n">
        <f aca="false">AVERAGE(D6:D10)</f>
        <v>7341.4</v>
      </c>
      <c r="F7" s="16" t="n">
        <f aca="false">D7/E7</f>
        <v>1.00117143869017</v>
      </c>
      <c r="I7" s="14" t="n">
        <v>5</v>
      </c>
      <c r="J7" s="15" t="n">
        <f aca="false">F8</f>
        <v>0.850924767069949</v>
      </c>
      <c r="K7" s="15" t="n">
        <f aca="false">F13</f>
        <v>0.83157696058385</v>
      </c>
      <c r="L7" s="15" t="n">
        <f aca="false">F18</f>
        <v>0.88785046728972</v>
      </c>
      <c r="M7" s="15" t="n">
        <f aca="false">F23</f>
        <v>0.869565217391304</v>
      </c>
      <c r="N7" s="15" t="n">
        <f aca="false">AVERAGE(J7:M7)</f>
        <v>0.859979353083706</v>
      </c>
      <c r="O7" s="5" t="n">
        <v>0.995139400231892</v>
      </c>
      <c r="Q7" s="1" t="n">
        <v>5</v>
      </c>
      <c r="R7" s="1" t="n">
        <v>7350</v>
      </c>
      <c r="S7" s="16" t="n">
        <v>0.850924767069949</v>
      </c>
      <c r="T7" s="2" t="n">
        <f aca="false">R7/S7</f>
        <v>8637.66138257885</v>
      </c>
      <c r="U7" s="1" t="n">
        <v>5</v>
      </c>
      <c r="V7" s="2" t="n">
        <f aca="false">-207.8*U7 + 8302</f>
        <v>7263</v>
      </c>
      <c r="W7" s="16" t="n">
        <v>0.850924767069949</v>
      </c>
      <c r="X7" s="2" t="n">
        <f aca="false">V7+(V7*(W7-1))</f>
        <v>6180.26658322904</v>
      </c>
      <c r="Y7" s="1" t="n">
        <v>7350</v>
      </c>
      <c r="Z7" s="2" t="n">
        <f aca="false">(Y7-X7)</f>
        <v>1169.73341677096</v>
      </c>
      <c r="AA7" s="2" t="n">
        <f aca="false">ABS(Y7-X7)</f>
        <v>1169.73341677096</v>
      </c>
    </row>
    <row r="8" customFormat="false" ht="15" hidden="false" customHeight="false" outlineLevel="0" collapsed="false">
      <c r="C8" s="1" t="n">
        <v>6</v>
      </c>
      <c r="D8" s="1" t="n">
        <v>6119</v>
      </c>
      <c r="E8" s="1" t="n">
        <f aca="false">AVERAGE(D7:D11)</f>
        <v>7191</v>
      </c>
      <c r="F8" s="16" t="n">
        <f aca="false">D8/E8</f>
        <v>0.850924767069949</v>
      </c>
      <c r="Q8" s="1" t="n">
        <v>6</v>
      </c>
      <c r="R8" s="1" t="n">
        <v>6119</v>
      </c>
      <c r="S8" s="16" t="n">
        <v>0.950341263376682</v>
      </c>
      <c r="T8" s="2" t="n">
        <f aca="false">R8/S8</f>
        <v>6438.73967784838</v>
      </c>
      <c r="U8" s="1" t="n">
        <v>6</v>
      </c>
      <c r="V8" s="2" t="n">
        <f aca="false">-207.8*U8 + 8302</f>
        <v>7055.2</v>
      </c>
      <c r="W8" s="16" t="n">
        <v>0.950341263376682</v>
      </c>
      <c r="X8" s="2" t="n">
        <f aca="false">V8+(V8*(W8-1))</f>
        <v>6704.84768137516</v>
      </c>
      <c r="Y8" s="1" t="n">
        <v>6119</v>
      </c>
      <c r="Z8" s="2" t="n">
        <f aca="false">(Y8-X8)</f>
        <v>-585.847681375164</v>
      </c>
      <c r="AA8" s="2" t="n">
        <f aca="false">ABS(Y8-X8)</f>
        <v>585.847681375164</v>
      </c>
    </row>
    <row r="9" customFormat="false" ht="15" hidden="false" customHeight="false" outlineLevel="0" collapsed="false">
      <c r="C9" s="1" t="n">
        <v>7</v>
      </c>
      <c r="D9" s="1" t="n">
        <v>6767</v>
      </c>
      <c r="E9" s="1" t="n">
        <f aca="false">AVERAGE(D8:D12)</f>
        <v>7120.6</v>
      </c>
      <c r="F9" s="16" t="n">
        <f aca="false">D9/E9</f>
        <v>0.950341263376682</v>
      </c>
      <c r="Q9" s="1" t="n">
        <v>7</v>
      </c>
      <c r="R9" s="1" t="n">
        <v>6767</v>
      </c>
      <c r="S9" s="16" t="n">
        <v>1.13542894941187</v>
      </c>
      <c r="T9" s="2" t="n">
        <f aca="false">R9/S9</f>
        <v>5959.86213272543</v>
      </c>
      <c r="U9" s="1" t="n">
        <v>7</v>
      </c>
      <c r="V9" s="2" t="n">
        <f aca="false">-207.8*U9 + 8302</f>
        <v>6847.4</v>
      </c>
      <c r="W9" s="16" t="n">
        <v>1.13542894941187</v>
      </c>
      <c r="X9" s="2" t="n">
        <f aca="false">V9+(V9*(W9-1))</f>
        <v>7774.73618820281</v>
      </c>
      <c r="Y9" s="1" t="n">
        <v>6767</v>
      </c>
      <c r="Z9" s="2" t="n">
        <f aca="false">(Y9-X9)</f>
        <v>-1007.73618820281</v>
      </c>
      <c r="AA9" s="2" t="n">
        <f aca="false">ABS(Y9-X9)</f>
        <v>1007.73618820281</v>
      </c>
    </row>
    <row r="10" customFormat="false" ht="15" hidden="false" customHeight="false" outlineLevel="0" collapsed="false">
      <c r="C10" s="1" t="n">
        <v>8</v>
      </c>
      <c r="D10" s="1" t="n">
        <v>7896</v>
      </c>
      <c r="E10" s="1" t="n">
        <f aca="false">AVERAGE(D9:D13)</f>
        <v>6954.2</v>
      </c>
      <c r="F10" s="16" t="n">
        <f aca="false">D10/E10</f>
        <v>1.13542894941187</v>
      </c>
      <c r="Q10" s="1" t="n">
        <v>8</v>
      </c>
      <c r="R10" s="1" t="n">
        <v>7896</v>
      </c>
      <c r="S10" s="16" t="n">
        <v>1.15735124419327</v>
      </c>
      <c r="T10" s="2" t="n">
        <f aca="false">R10/S10</f>
        <v>6822.47506071839</v>
      </c>
      <c r="U10" s="1" t="n">
        <v>8</v>
      </c>
      <c r="V10" s="2" t="n">
        <f aca="false">-207.8*U10 + 8302</f>
        <v>6639.6</v>
      </c>
      <c r="W10" s="16" t="n">
        <v>1.15735124419327</v>
      </c>
      <c r="X10" s="2" t="n">
        <f aca="false">V10+(V10*(W10-1))</f>
        <v>7684.34932094565</v>
      </c>
      <c r="Y10" s="1" t="n">
        <v>7896</v>
      </c>
      <c r="Z10" s="2" t="n">
        <f aca="false">(Y10-X10)</f>
        <v>211.650679054354</v>
      </c>
      <c r="AA10" s="2" t="n">
        <f aca="false">ABS(Y10-X10)</f>
        <v>211.650679054354</v>
      </c>
    </row>
    <row r="11" customFormat="false" ht="15" hidden="false" customHeight="false" outlineLevel="0" collapsed="false">
      <c r="C11" s="1" t="n">
        <v>9</v>
      </c>
      <c r="D11" s="1" t="n">
        <v>7823</v>
      </c>
      <c r="E11" s="1" t="n">
        <f aca="false">AVERAGE(D10:D14)</f>
        <v>6759.4</v>
      </c>
      <c r="F11" s="16" t="n">
        <f aca="false">D11/E11</f>
        <v>1.15735124419327</v>
      </c>
      <c r="Q11" s="1" t="n">
        <v>9</v>
      </c>
      <c r="R11" s="1" t="n">
        <v>7823</v>
      </c>
      <c r="S11" s="16" t="n">
        <v>1.06349351083554</v>
      </c>
      <c r="T11" s="2" t="n">
        <f aca="false">R11/S11</f>
        <v>7355.94521291798</v>
      </c>
      <c r="U11" s="1" t="n">
        <v>9</v>
      </c>
      <c r="V11" s="2" t="n">
        <f aca="false">-207.8*U11 + 8302</f>
        <v>6431.8</v>
      </c>
      <c r="W11" s="16" t="n">
        <v>1.06349351083554</v>
      </c>
      <c r="X11" s="2" t="n">
        <f aca="false">V11+(V11*(W11-1))</f>
        <v>6840.17756299201</v>
      </c>
      <c r="Y11" s="1" t="n">
        <v>7823</v>
      </c>
      <c r="Z11" s="2" t="n">
        <f aca="false">(Y11-X11)</f>
        <v>982.822437007993</v>
      </c>
      <c r="AA11" s="2" t="n">
        <f aca="false">ABS(Y11-X11)</f>
        <v>982.822437007993</v>
      </c>
    </row>
    <row r="12" customFormat="false" ht="15" hidden="false" customHeight="false" outlineLevel="0" collapsed="false">
      <c r="C12" s="1" t="n">
        <v>10</v>
      </c>
      <c r="D12" s="1" t="n">
        <v>6998</v>
      </c>
      <c r="E12" s="1" t="n">
        <f aca="false">AVERAGE(D11:D15)</f>
        <v>6580.2</v>
      </c>
      <c r="F12" s="16" t="n">
        <f aca="false">D12/E12</f>
        <v>1.06349351083554</v>
      </c>
      <c r="Q12" s="1" t="n">
        <v>10</v>
      </c>
      <c r="R12" s="1" t="n">
        <v>6998</v>
      </c>
      <c r="S12" s="16" t="n">
        <v>0.83157696058385</v>
      </c>
      <c r="T12" s="2" t="n">
        <f aca="false">R12/S12</f>
        <v>8415.33656137696</v>
      </c>
      <c r="U12" s="1" t="n">
        <v>10</v>
      </c>
      <c r="V12" s="2" t="n">
        <f aca="false">-207.8*U12 + 8302</f>
        <v>6224</v>
      </c>
      <c r="W12" s="16" t="n">
        <v>0.83157696058385</v>
      </c>
      <c r="X12" s="2" t="n">
        <f aca="false">V12+(V12*(W12-1))</f>
        <v>5175.73500267388</v>
      </c>
      <c r="Y12" s="1" t="n">
        <v>6998</v>
      </c>
      <c r="Z12" s="2" t="n">
        <f aca="false">(Y12-X12)</f>
        <v>1822.26499732612</v>
      </c>
      <c r="AA12" s="2" t="n">
        <f aca="false">ABS(Y12-X12)</f>
        <v>1822.26499732612</v>
      </c>
    </row>
    <row r="13" customFormat="false" ht="15" hidden="false" customHeight="false" outlineLevel="0" collapsed="false">
      <c r="C13" s="1" t="n">
        <v>11</v>
      </c>
      <c r="D13" s="1" t="n">
        <v>5287</v>
      </c>
      <c r="E13" s="1" t="n">
        <f aca="false">AVERAGE(D12:D16)</f>
        <v>6357.8</v>
      </c>
      <c r="F13" s="16" t="n">
        <f aca="false">D13/E13</f>
        <v>0.83157696058385</v>
      </c>
      <c r="Q13" s="1" t="n">
        <v>11</v>
      </c>
      <c r="R13" s="1" t="n">
        <v>5287</v>
      </c>
      <c r="S13" s="16" t="n">
        <v>0.953768645658402</v>
      </c>
      <c r="T13" s="2" t="n">
        <f aca="false">R13/S13</f>
        <v>5543.27301916106</v>
      </c>
      <c r="U13" s="1" t="n">
        <v>11</v>
      </c>
      <c r="V13" s="2" t="n">
        <f aca="false">-207.8*U13 + 8302</f>
        <v>6016.2</v>
      </c>
      <c r="W13" s="16" t="n">
        <v>0.953768645658402</v>
      </c>
      <c r="X13" s="2" t="n">
        <f aca="false">V13+(V13*(W13-1))</f>
        <v>5738.06292601008</v>
      </c>
      <c r="Y13" s="1" t="n">
        <v>5287</v>
      </c>
      <c r="Z13" s="2" t="n">
        <f aca="false">(Y13-X13)</f>
        <v>-451.062926010076</v>
      </c>
      <c r="AA13" s="2" t="n">
        <f aca="false">ABS(Y13-X13)</f>
        <v>451.062926010076</v>
      </c>
    </row>
    <row r="14" customFormat="false" ht="15" hidden="false" customHeight="false" outlineLevel="0" collapsed="false">
      <c r="C14" s="1" t="n">
        <v>12</v>
      </c>
      <c r="D14" s="1" t="n">
        <v>5793</v>
      </c>
      <c r="E14" s="1" t="n">
        <f aca="false">AVERAGE(D13:D17)</f>
        <v>6073.8</v>
      </c>
      <c r="F14" s="16" t="n">
        <f aca="false">D14/E14</f>
        <v>0.953768645658402</v>
      </c>
      <c r="Q14" s="1" t="n">
        <v>12</v>
      </c>
      <c r="R14" s="1" t="n">
        <v>5793</v>
      </c>
      <c r="S14" s="16" t="n">
        <v>1.18379219373605</v>
      </c>
      <c r="T14" s="2" t="n">
        <f aca="false">R14/S14</f>
        <v>4893.59537142857</v>
      </c>
      <c r="U14" s="1" t="n">
        <v>12</v>
      </c>
      <c r="V14" s="2" t="n">
        <f aca="false">-207.8*U14 + 8302</f>
        <v>5808.4</v>
      </c>
      <c r="W14" s="16" t="n">
        <v>1.18379219373605</v>
      </c>
      <c r="X14" s="2" t="n">
        <f aca="false">V14+(V14*(W14-1))</f>
        <v>6875.93857809646</v>
      </c>
      <c r="Y14" s="1" t="n">
        <v>5793</v>
      </c>
      <c r="Z14" s="2" t="n">
        <f aca="false">(Y14-X14)</f>
        <v>-1082.93857809646</v>
      </c>
      <c r="AA14" s="2" t="n">
        <f aca="false">ABS(Y14-X14)</f>
        <v>1082.93857809646</v>
      </c>
    </row>
    <row r="15" customFormat="false" ht="15" hidden="false" customHeight="false" outlineLevel="0" collapsed="false">
      <c r="C15" s="1" t="n">
        <v>13</v>
      </c>
      <c r="D15" s="1" t="n">
        <v>7000</v>
      </c>
      <c r="E15" s="1" t="n">
        <f aca="false">AVERAGE(D14:D18)</f>
        <v>5913.2</v>
      </c>
      <c r="F15" s="16" t="n">
        <f aca="false">D15/E15</f>
        <v>1.18379219373605</v>
      </c>
      <c r="Q15" s="1" t="n">
        <v>13</v>
      </c>
      <c r="R15" s="1" t="n">
        <v>7000</v>
      </c>
      <c r="S15" s="16" t="n">
        <v>1.17745104919643</v>
      </c>
      <c r="T15" s="2" t="n">
        <f aca="false">R15/S15</f>
        <v>5945.04544777231</v>
      </c>
      <c r="U15" s="1" t="n">
        <v>13</v>
      </c>
      <c r="V15" s="2" t="n">
        <f aca="false">-207.8*U15 + 8302</f>
        <v>5600.6</v>
      </c>
      <c r="W15" s="16" t="n">
        <v>1.17745104919643</v>
      </c>
      <c r="X15" s="2" t="n">
        <f aca="false">V15+(V15*(W15-1))</f>
        <v>6594.43234612955</v>
      </c>
      <c r="Y15" s="1" t="n">
        <v>7000</v>
      </c>
      <c r="Z15" s="2" t="n">
        <f aca="false">(Y15-X15)</f>
        <v>405.567653870447</v>
      </c>
      <c r="AA15" s="2" t="n">
        <f aca="false">ABS(Y15-X15)</f>
        <v>405.567653870447</v>
      </c>
    </row>
    <row r="16" customFormat="false" ht="15" hidden="false" customHeight="false" outlineLevel="0" collapsed="false">
      <c r="C16" s="1" t="n">
        <v>14</v>
      </c>
      <c r="D16" s="1" t="n">
        <v>6711</v>
      </c>
      <c r="E16" s="1" t="n">
        <f aca="false">AVERAGE(D15:D19)</f>
        <v>5699.6</v>
      </c>
      <c r="F16" s="16" t="n">
        <f aca="false">D16/E16</f>
        <v>1.17745104919643</v>
      </c>
      <c r="Q16" s="1" t="n">
        <v>14</v>
      </c>
      <c r="R16" s="1" t="n">
        <v>6711</v>
      </c>
      <c r="S16" s="16" t="n">
        <v>1.04406094410961</v>
      </c>
      <c r="T16" s="2" t="n">
        <f aca="false">R16/S16</f>
        <v>6427.78569379706</v>
      </c>
      <c r="U16" s="1" t="n">
        <v>14</v>
      </c>
      <c r="V16" s="2" t="n">
        <f aca="false">-207.8*U16 + 8302</f>
        <v>5392.8</v>
      </c>
      <c r="W16" s="16" t="n">
        <v>1.04406094410961</v>
      </c>
      <c r="X16" s="2" t="n">
        <f aca="false">V16+(V16*(W16-1))</f>
        <v>5630.4118593943</v>
      </c>
      <c r="Y16" s="1" t="n">
        <v>6711</v>
      </c>
      <c r="Z16" s="2" t="n">
        <f aca="false">(Y16-X16)</f>
        <v>1080.5881406057</v>
      </c>
      <c r="AA16" s="2" t="n">
        <f aca="false">ABS(Y16-X16)</f>
        <v>1080.5881406057</v>
      </c>
    </row>
    <row r="17" customFormat="false" ht="15" hidden="false" customHeight="false" outlineLevel="0" collapsed="false">
      <c r="C17" s="1" t="n">
        <v>15</v>
      </c>
      <c r="D17" s="1" t="n">
        <v>5578</v>
      </c>
      <c r="E17" s="1" t="n">
        <f aca="false">AVERAGE(D16:D20)</f>
        <v>5342.6</v>
      </c>
      <c r="F17" s="16" t="n">
        <f aca="false">D17/E17</f>
        <v>1.04406094410961</v>
      </c>
      <c r="Q17" s="1" t="n">
        <v>15</v>
      </c>
      <c r="R17" s="1" t="n">
        <v>5578</v>
      </c>
      <c r="S17" s="16" t="n">
        <v>0.88785046728972</v>
      </c>
      <c r="T17" s="2" t="n">
        <f aca="false">R17/S17</f>
        <v>6282.58947368421</v>
      </c>
      <c r="U17" s="1" t="n">
        <v>15</v>
      </c>
      <c r="V17" s="2" t="n">
        <f aca="false">-207.8*U17 + 8302</f>
        <v>5185</v>
      </c>
      <c r="W17" s="16" t="n">
        <v>0.88785046728972</v>
      </c>
      <c r="X17" s="2" t="n">
        <f aca="false">V17+(V17*(W17-1))</f>
        <v>4603.5046728972</v>
      </c>
      <c r="Y17" s="1" t="n">
        <v>5578</v>
      </c>
      <c r="Z17" s="2" t="n">
        <f aca="false">(Y17-X17)</f>
        <v>974.495327102804</v>
      </c>
      <c r="AA17" s="2" t="n">
        <f aca="false">ABS(Y17-X17)</f>
        <v>974.495327102804</v>
      </c>
    </row>
    <row r="18" customFormat="false" ht="15" hidden="false" customHeight="false" outlineLevel="0" collapsed="false">
      <c r="C18" s="1" t="n">
        <v>16</v>
      </c>
      <c r="D18" s="1" t="n">
        <v>4484</v>
      </c>
      <c r="E18" s="1" t="n">
        <f aca="false">AVERAGE(D17:D21)</f>
        <v>5050.4</v>
      </c>
      <c r="F18" s="16" t="n">
        <f aca="false">D18/E18</f>
        <v>0.88785046728972</v>
      </c>
      <c r="Q18" s="1" t="n">
        <v>16</v>
      </c>
      <c r="R18" s="1" t="n">
        <v>4484</v>
      </c>
      <c r="S18" s="16" t="n">
        <v>0.975272457067371</v>
      </c>
      <c r="T18" s="2" t="n">
        <f aca="false">R18/S18</f>
        <v>4597.68956613757</v>
      </c>
      <c r="U18" s="1" t="n">
        <v>16</v>
      </c>
      <c r="V18" s="2" t="n">
        <f aca="false">-207.8*U18 + 8302</f>
        <v>4977.2</v>
      </c>
      <c r="W18" s="16" t="n">
        <v>0.975272457067371</v>
      </c>
      <c r="X18" s="2" t="n">
        <f aca="false">V18+(V18*(W18-1))</f>
        <v>4854.12607331572</v>
      </c>
      <c r="Y18" s="1" t="n">
        <v>4484</v>
      </c>
      <c r="Z18" s="2" t="n">
        <f aca="false">(Y18-X18)</f>
        <v>-370.12607331572</v>
      </c>
      <c r="AA18" s="2" t="n">
        <f aca="false">ABS(Y18-X18)</f>
        <v>370.12607331572</v>
      </c>
    </row>
    <row r="19" customFormat="false" ht="15" hidden="false" customHeight="false" outlineLevel="0" collapsed="false">
      <c r="C19" s="1" t="n">
        <v>17</v>
      </c>
      <c r="D19" s="1" t="n">
        <v>4725</v>
      </c>
      <c r="E19" s="1" t="n">
        <f aca="false">AVERAGE(D18:D22)</f>
        <v>4844.8</v>
      </c>
      <c r="F19" s="16" t="n">
        <f aca="false">D19/E19</f>
        <v>0.975272457067371</v>
      </c>
      <c r="Q19" s="1" t="n">
        <v>17</v>
      </c>
      <c r="R19" s="1" t="n">
        <v>4725</v>
      </c>
      <c r="S19" s="16" t="n">
        <v>1.12198795180723</v>
      </c>
      <c r="T19" s="2" t="n">
        <f aca="false">R19/S19</f>
        <v>4211.27516778524</v>
      </c>
      <c r="U19" s="1" t="n">
        <v>17</v>
      </c>
      <c r="V19" s="2" t="n">
        <f aca="false">-207.8*U19 + 8302</f>
        <v>4769.4</v>
      </c>
      <c r="W19" s="16" t="n">
        <v>1.12198795180723</v>
      </c>
      <c r="X19" s="2" t="n">
        <f aca="false">V19+(V19*(W19-1))</f>
        <v>5351.2093373494</v>
      </c>
      <c r="Y19" s="1" t="n">
        <v>4725</v>
      </c>
      <c r="Z19" s="2" t="n">
        <f aca="false">(Y19-X19)</f>
        <v>-626.209337349397</v>
      </c>
      <c r="AA19" s="2" t="n">
        <f aca="false">ABS(Y19-X19)</f>
        <v>626.209337349397</v>
      </c>
    </row>
    <row r="20" customFormat="false" ht="15" hidden="false" customHeight="false" outlineLevel="0" collapsed="false">
      <c r="C20" s="1" t="n">
        <v>18</v>
      </c>
      <c r="D20" s="1" t="n">
        <v>5215</v>
      </c>
      <c r="E20" s="1" t="n">
        <f aca="false">AVERAGE(D19:D23)</f>
        <v>4648</v>
      </c>
      <c r="F20" s="16" t="n">
        <f aca="false">D20/E20</f>
        <v>1.12198795180723</v>
      </c>
      <c r="Q20" s="1" t="n">
        <v>18</v>
      </c>
      <c r="R20" s="1" t="n">
        <v>5215</v>
      </c>
      <c r="S20" s="16" t="n">
        <v>1.13421550094518</v>
      </c>
      <c r="T20" s="2" t="n">
        <f aca="false">R20/S20</f>
        <v>4597.89166666667</v>
      </c>
      <c r="U20" s="1" t="n">
        <v>18</v>
      </c>
      <c r="V20" s="2" t="n">
        <f aca="false">-207.8*U20 + 8302</f>
        <v>4561.6</v>
      </c>
      <c r="W20" s="16" t="n">
        <v>1.13421550094518</v>
      </c>
      <c r="X20" s="2" t="n">
        <f aca="false">V20+(V20*(W20-1))</f>
        <v>5173.83742911153</v>
      </c>
      <c r="Y20" s="1" t="n">
        <v>5215</v>
      </c>
      <c r="Z20" s="2" t="n">
        <f aca="false">(Y20-X20)</f>
        <v>41.1625708884685</v>
      </c>
      <c r="AA20" s="2" t="n">
        <f aca="false">ABS(Y20-X20)</f>
        <v>41.1625708884685</v>
      </c>
    </row>
    <row r="21" customFormat="false" ht="15" hidden="false" customHeight="false" outlineLevel="0" collapsed="false">
      <c r="C21" s="1" t="n">
        <v>19</v>
      </c>
      <c r="D21" s="1" t="n">
        <v>5250</v>
      </c>
      <c r="E21" s="1" t="n">
        <f aca="false">AVERAGE(D20:D24)</f>
        <v>4628.75</v>
      </c>
      <c r="F21" s="16" t="n">
        <f aca="false">D21/E21</f>
        <v>1.13421550094518</v>
      </c>
      <c r="Q21" s="1" t="n">
        <v>19</v>
      </c>
      <c r="R21" s="1" t="n">
        <v>5250</v>
      </c>
      <c r="S21" s="16" t="n">
        <v>1.02631578947368</v>
      </c>
      <c r="T21" s="2" t="n">
        <f aca="false">R21/S21</f>
        <v>5115.38461538462</v>
      </c>
      <c r="U21" s="1" t="n">
        <v>19</v>
      </c>
      <c r="V21" s="2" t="n">
        <f aca="false">-207.8*U21 + 8302</f>
        <v>4353.8</v>
      </c>
      <c r="W21" s="16" t="n">
        <v>1.02631578947368</v>
      </c>
      <c r="X21" s="2" t="n">
        <f aca="false">V21+(V21*(W21-1))</f>
        <v>4468.37368421053</v>
      </c>
      <c r="Y21" s="1" t="n">
        <v>5250</v>
      </c>
      <c r="Z21" s="2" t="n">
        <f aca="false">(Y21-X21)</f>
        <v>781.626315789474</v>
      </c>
      <c r="AA21" s="2" t="n">
        <f aca="false">ABS(Y21-X21)</f>
        <v>781.626315789474</v>
      </c>
    </row>
    <row r="22" customFormat="false" ht="15" hidden="false" customHeight="false" outlineLevel="0" collapsed="false">
      <c r="C22" s="1" t="n">
        <v>20</v>
      </c>
      <c r="D22" s="1" t="n">
        <v>4550</v>
      </c>
      <c r="E22" s="1" t="n">
        <f aca="false">AVERAGE(D21:D25)</f>
        <v>4433.33333333333</v>
      </c>
      <c r="F22" s="16" t="n">
        <f aca="false">D22/E22</f>
        <v>1.02631578947368</v>
      </c>
      <c r="Q22" s="1" t="n">
        <v>20</v>
      </c>
      <c r="R22" s="1" t="n">
        <v>4550</v>
      </c>
      <c r="S22" s="16" t="n">
        <v>0.869565217391304</v>
      </c>
      <c r="T22" s="2" t="n">
        <f aca="false">R22/S22</f>
        <v>5232.5</v>
      </c>
      <c r="U22" s="1" t="n">
        <v>20</v>
      </c>
      <c r="V22" s="2" t="n">
        <f aca="false">-207.8*U22 + 8302</f>
        <v>4146</v>
      </c>
      <c r="W22" s="16" t="n">
        <v>0.869565217391304</v>
      </c>
      <c r="X22" s="2" t="n">
        <f aca="false">V22+(V22*(W22-1))</f>
        <v>3605.21739130435</v>
      </c>
      <c r="Y22" s="1" t="n">
        <v>4550</v>
      </c>
      <c r="Z22" s="2" t="n">
        <f aca="false">(Y22-X22)</f>
        <v>944.782608695652</v>
      </c>
      <c r="AA22" s="2" t="n">
        <f aca="false">ABS(Y22-X22)</f>
        <v>944.782608695652</v>
      </c>
    </row>
    <row r="23" customFormat="false" ht="15" hidden="false" customHeight="false" outlineLevel="0" collapsed="false">
      <c r="C23" s="1" t="n">
        <v>21</v>
      </c>
      <c r="D23" s="1" t="n">
        <v>3500</v>
      </c>
      <c r="E23" s="1" t="n">
        <f aca="false">AVERAGE(D22:D26)</f>
        <v>4025</v>
      </c>
      <c r="F23" s="16" t="n">
        <f aca="false">D23/E23</f>
        <v>0.869565217391304</v>
      </c>
      <c r="Q23" s="1" t="n">
        <v>21</v>
      </c>
      <c r="R23" s="1" t="n">
        <v>3500</v>
      </c>
      <c r="S23" s="16" t="n">
        <v>0.98</v>
      </c>
      <c r="T23" s="2" t="n">
        <f aca="false">R23/S23</f>
        <v>3571.42857142857</v>
      </c>
      <c r="U23" s="1" t="n">
        <v>21</v>
      </c>
      <c r="V23" s="2" t="n">
        <f aca="false">-207.8*U23 + 8302</f>
        <v>3938.2</v>
      </c>
      <c r="W23" s="16" t="n">
        <v>0.98</v>
      </c>
      <c r="X23" s="2" t="n">
        <f aca="false">V23+(V23*(W23-1))</f>
        <v>3859.436</v>
      </c>
      <c r="Y23" s="1" t="n">
        <v>3500</v>
      </c>
      <c r="Z23" s="2" t="n">
        <f aca="false">(Y23-X23)</f>
        <v>-359.436</v>
      </c>
      <c r="AA23" s="2" t="n">
        <f aca="false">ABS(Y23-X23)</f>
        <v>359.436</v>
      </c>
    </row>
    <row r="24" customFormat="false" ht="15" hidden="false" customHeight="false" outlineLevel="0" collapsed="false">
      <c r="C24" s="1" t="n">
        <v>22</v>
      </c>
      <c r="E24" s="17" t="s">
        <v>40</v>
      </c>
      <c r="Q24" s="1"/>
      <c r="R24" s="1"/>
      <c r="U24" s="18" t="n">
        <v>22</v>
      </c>
      <c r="V24" s="19" t="n">
        <f aca="false">-207.8*U24 + 8302</f>
        <v>3730.4</v>
      </c>
      <c r="W24" s="20" t="n">
        <v>1.16</v>
      </c>
      <c r="X24" s="19" t="n">
        <f aca="false">V24+(V24*(W24-1))</f>
        <v>4327.264</v>
      </c>
    </row>
    <row r="25" customFormat="false" ht="15" hidden="false" customHeight="false" outlineLevel="0" collapsed="false">
      <c r="U25" s="2" t="s">
        <v>41</v>
      </c>
    </row>
    <row r="26" customFormat="false" ht="15" hidden="false" customHeight="false" outlineLevel="0" collapsed="false">
      <c r="X26" s="2" t="s">
        <v>9</v>
      </c>
      <c r="Z26" s="2" t="n">
        <f aca="false">SUM(Z3:Z23)</f>
        <v>3691.19465943095</v>
      </c>
    </row>
    <row r="27" customFormat="false" ht="15" hidden="false" customHeight="false" outlineLevel="0" collapsed="false">
      <c r="Y27" s="2" t="s">
        <v>10</v>
      </c>
      <c r="Z27" s="2" t="n">
        <f aca="false">SUM(AA3:AA23)/21</f>
        <v>760.322760936966</v>
      </c>
    </row>
    <row r="28" customFormat="false" ht="15" hidden="false" customHeight="false" outlineLevel="0" collapsed="false">
      <c r="Y28" s="2" t="s">
        <v>42</v>
      </c>
      <c r="Z28" s="2" t="n">
        <f aca="false">Z27*4</f>
        <v>3041.29104374787</v>
      </c>
    </row>
  </sheetData>
  <mergeCells count="1">
    <mergeCell ref="U1:Z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2024-09-25T14:11:35Z</dcterms:created>
  <dc:creator>Kator Ergosterol</dc:creator>
  <dc:description/>
  <dc:language>pt-BR</dc:language>
  <cp:lastModifiedBy>Alan Miranda</cp:lastModifiedBy>
  <dcterms:modified xsi:type="dcterms:W3CDTF">2024-09-30T18:15:03Z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