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ml.chartshape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" activeTab="11"/>
  </bookViews>
  <sheets>
    <sheet name="Exemplo" sheetId="1" r:id="rId1"/>
    <sheet name="Perfis de carga" sheetId="2" r:id="rId2"/>
    <sheet name="Exe. 1" sheetId="3" r:id="rId3"/>
    <sheet name="Exe.2" sheetId="4" r:id="rId4"/>
    <sheet name="Exe.3" sheetId="5" r:id="rId5"/>
    <sheet name="Exe. 4" sheetId="6" r:id="rId6"/>
    <sheet name="Exe.5" sheetId="7" r:id="rId7"/>
    <sheet name="Exe. 6" sheetId="8" r:id="rId8"/>
    <sheet name="Exe. 7" sheetId="9" r:id="rId9"/>
    <sheet name="Exe. 8" sheetId="10" r:id="rId10"/>
    <sheet name="Exe. 9" sheetId="11" r:id="rId11"/>
    <sheet name="Exe.10" sheetId="16" r:id="rId12"/>
  </sheets>
  <calcPr calcId="144525"/>
</workbook>
</file>

<file path=xl/calcChain.xml><?xml version="1.0" encoding="utf-8"?>
<calcChain xmlns="http://schemas.openxmlformats.org/spreadsheetml/2006/main">
  <c r="AG129" i="11" l="1"/>
  <c r="AF129" i="11"/>
  <c r="AE129" i="11"/>
  <c r="AB129" i="11"/>
  <c r="AA129" i="11"/>
  <c r="X129" i="11"/>
  <c r="W129" i="11"/>
  <c r="V129" i="11"/>
  <c r="AD129" i="11"/>
  <c r="AC129" i="11"/>
  <c r="Z129" i="11"/>
  <c r="Y129" i="11"/>
  <c r="AG116" i="11"/>
  <c r="AF116" i="11"/>
  <c r="AD116" i="11"/>
  <c r="AC116" i="11"/>
  <c r="AB116" i="11"/>
  <c r="Y116" i="11"/>
  <c r="X116" i="11"/>
  <c r="W116" i="11"/>
  <c r="V116" i="11"/>
  <c r="AE116" i="11"/>
  <c r="AA116" i="11"/>
  <c r="Z116" i="11"/>
  <c r="AG103" i="11"/>
  <c r="AF103" i="11"/>
  <c r="AE103" i="11"/>
  <c r="AB103" i="11"/>
  <c r="AA103" i="11"/>
  <c r="X103" i="11"/>
  <c r="W103" i="11"/>
  <c r="V103" i="11"/>
  <c r="AD103" i="11"/>
  <c r="AC103" i="11"/>
  <c r="Z103" i="11"/>
  <c r="Y103" i="11"/>
  <c r="AD90" i="11"/>
  <c r="AC90" i="11"/>
  <c r="Y90" i="11"/>
  <c r="X90" i="11"/>
  <c r="W90" i="11"/>
  <c r="V90" i="11"/>
  <c r="AG90" i="11"/>
  <c r="AF90" i="11"/>
  <c r="AE90" i="11"/>
  <c r="AB90" i="11"/>
  <c r="AA90" i="11"/>
  <c r="Z90" i="11"/>
  <c r="AM80" i="11"/>
  <c r="C75" i="11"/>
  <c r="J73" i="11"/>
  <c r="J74" i="11" s="1"/>
  <c r="E72" i="11"/>
  <c r="G72" i="11" s="1"/>
  <c r="G73" i="11" s="1"/>
  <c r="C72" i="11"/>
  <c r="B72" i="11" s="1"/>
  <c r="B73" i="11" s="1"/>
  <c r="J70" i="11"/>
  <c r="J71" i="11" s="1"/>
  <c r="F70" i="11"/>
  <c r="H68" i="11"/>
  <c r="H77" i="11" s="1"/>
  <c r="H78" i="11" s="1"/>
  <c r="Y9" i="10"/>
  <c r="AF8" i="10"/>
  <c r="AC7" i="10"/>
  <c r="AA6" i="10"/>
  <c r="Y6" i="10"/>
  <c r="X7" i="10"/>
  <c r="AF5" i="10"/>
  <c r="AD11" i="10"/>
  <c r="AD12" i="10" s="1"/>
  <c r="H12" i="10"/>
  <c r="B7" i="10"/>
  <c r="G7" i="10"/>
  <c r="H2" i="10"/>
  <c r="AF23" i="9"/>
  <c r="AG23" i="9"/>
  <c r="AE23" i="9"/>
  <c r="AA23" i="9"/>
  <c r="AJ23" i="9"/>
  <c r="AI23" i="9"/>
  <c r="AD23" i="9"/>
  <c r="AB23" i="9"/>
  <c r="Z23" i="9"/>
  <c r="Y23" i="9"/>
  <c r="AH23" i="9"/>
  <c r="AC23" i="9"/>
  <c r="E76" i="11" l="1"/>
  <c r="C76" i="11"/>
  <c r="Y10" i="10"/>
  <c r="AA10" i="10"/>
  <c r="E43" i="5"/>
  <c r="F43" i="5"/>
  <c r="G43" i="5"/>
  <c r="H43" i="5"/>
  <c r="I43" i="5"/>
  <c r="J43" i="5"/>
  <c r="K43" i="5"/>
  <c r="L43" i="5"/>
  <c r="M43" i="5"/>
  <c r="D43" i="5"/>
  <c r="I47" i="2" l="1"/>
  <c r="I32" i="2" l="1"/>
  <c r="R24" i="1" l="1"/>
  <c r="S24" i="1"/>
  <c r="T24" i="1"/>
  <c r="U24" i="1"/>
  <c r="V24" i="1"/>
  <c r="W24" i="1"/>
  <c r="X24" i="1"/>
  <c r="Q24" i="1"/>
  <c r="C8" i="4"/>
  <c r="D8" i="4"/>
  <c r="C24" i="1"/>
  <c r="D24" i="1" s="1"/>
  <c r="E24" i="1" s="1"/>
  <c r="F24" i="1" s="1"/>
  <c r="G24" i="1" s="1"/>
  <c r="H24" i="1" s="1"/>
  <c r="I24" i="1" s="1"/>
  <c r="J24" i="1" s="1"/>
  <c r="Q14" i="1"/>
  <c r="R14" i="1" s="1"/>
  <c r="S14" i="1" s="1"/>
  <c r="T14" i="1" s="1"/>
  <c r="U14" i="1" s="1"/>
  <c r="V14" i="1" s="1"/>
  <c r="W14" i="1" s="1"/>
  <c r="X14" i="1" s="1"/>
  <c r="Q22" i="1"/>
  <c r="S6" i="1"/>
  <c r="T6" i="1" s="1"/>
  <c r="U6" i="1" s="1"/>
  <c r="V6" i="1" s="1"/>
  <c r="W6" i="1" s="1"/>
  <c r="X6" i="1" s="1"/>
  <c r="R6" i="1"/>
  <c r="Q6" i="1"/>
  <c r="AM14" i="11" l="1"/>
  <c r="AA16" i="11"/>
  <c r="Z16" i="11"/>
  <c r="W7" i="11" l="1"/>
  <c r="V7" i="11"/>
  <c r="X7" i="11" s="1"/>
  <c r="Y7" i="11" s="1"/>
  <c r="Z7" i="11" s="1"/>
  <c r="AA7" i="11" s="1"/>
  <c r="AB7" i="11" s="1"/>
  <c r="AC7" i="11" s="1"/>
  <c r="AG63" i="16" l="1"/>
  <c r="AF63" i="16"/>
  <c r="AB63" i="16"/>
  <c r="Z63" i="16"/>
  <c r="X63" i="16"/>
  <c r="W63" i="16"/>
  <c r="V63" i="16"/>
  <c r="AE60" i="16"/>
  <c r="AE63" i="16" s="1"/>
  <c r="AD59" i="16"/>
  <c r="AD63" i="16" s="1"/>
  <c r="AC58" i="16"/>
  <c r="AC63" i="16" s="1"/>
  <c r="AA57" i="16"/>
  <c r="AA63" i="16" s="1"/>
  <c r="Z56" i="16"/>
  <c r="Y55" i="16"/>
  <c r="Y63" i="16" s="1"/>
  <c r="AG50" i="16"/>
  <c r="AF50" i="16"/>
  <c r="AC50" i="16"/>
  <c r="AB50" i="16"/>
  <c r="X50" i="16"/>
  <c r="W50" i="16"/>
  <c r="V50" i="16"/>
  <c r="AE47" i="16"/>
  <c r="AE50" i="16" s="1"/>
  <c r="AD46" i="16"/>
  <c r="AD50" i="16" s="1"/>
  <c r="AC45" i="16"/>
  <c r="AA44" i="16"/>
  <c r="AA50" i="16" s="1"/>
  <c r="Z43" i="16"/>
  <c r="Z50" i="16" s="1"/>
  <c r="Y42" i="16"/>
  <c r="Y50" i="16" s="1"/>
  <c r="AG37" i="16"/>
  <c r="AF37" i="16"/>
  <c r="AE37" i="16"/>
  <c r="AD37" i="16"/>
  <c r="AB37" i="16"/>
  <c r="Z37" i="16"/>
  <c r="X37" i="16"/>
  <c r="W37" i="16"/>
  <c r="V37" i="16"/>
  <c r="AE34" i="16"/>
  <c r="AD33" i="16"/>
  <c r="AC32" i="16"/>
  <c r="AC37" i="16" s="1"/>
  <c r="AA31" i="16"/>
  <c r="AA37" i="16" s="1"/>
  <c r="Z30" i="16"/>
  <c r="Y29" i="16"/>
  <c r="Y37" i="16" s="1"/>
  <c r="AC24" i="16"/>
  <c r="Y24" i="16"/>
  <c r="X24" i="16"/>
  <c r="W24" i="16"/>
  <c r="V24" i="16"/>
  <c r="AG21" i="16"/>
  <c r="AG24" i="16" s="1"/>
  <c r="AF21" i="16"/>
  <c r="AF24" i="16" s="1"/>
  <c r="AF20" i="16"/>
  <c r="AE20" i="16"/>
  <c r="AE19" i="16"/>
  <c r="AE24" i="16" s="1"/>
  <c r="AD19" i="16"/>
  <c r="AD24" i="16" s="1"/>
  <c r="AC18" i="16"/>
  <c r="AB18" i="16"/>
  <c r="AB17" i="16"/>
  <c r="AB24" i="16" s="1"/>
  <c r="AA17" i="16"/>
  <c r="AA16" i="16"/>
  <c r="AA24" i="16" s="1"/>
  <c r="Z16" i="16"/>
  <c r="Z24" i="16" s="1"/>
  <c r="AM14" i="16"/>
  <c r="C9" i="16"/>
  <c r="W7" i="16"/>
  <c r="X7" i="16" s="1"/>
  <c r="Y7" i="16" s="1"/>
  <c r="Z7" i="16" s="1"/>
  <c r="AA7" i="16" s="1"/>
  <c r="AB7" i="16" s="1"/>
  <c r="AC7" i="16" s="1"/>
  <c r="V7" i="16"/>
  <c r="J7" i="16"/>
  <c r="J8" i="16" s="1"/>
  <c r="G7" i="16"/>
  <c r="G6" i="16"/>
  <c r="E6" i="16"/>
  <c r="C6" i="16"/>
  <c r="B6" i="16"/>
  <c r="B7" i="16" s="1"/>
  <c r="J5" i="16"/>
  <c r="J4" i="16"/>
  <c r="F4" i="16"/>
  <c r="H2" i="16"/>
  <c r="H11" i="16" s="1"/>
  <c r="H12" i="16" s="1"/>
  <c r="AE60" i="11"/>
  <c r="AD59" i="11"/>
  <c r="AC58" i="11"/>
  <c r="AA57" i="11"/>
  <c r="Z56" i="11"/>
  <c r="Y55" i="11"/>
  <c r="AE47" i="11"/>
  <c r="Y42" i="11"/>
  <c r="AD46" i="11"/>
  <c r="AC45" i="11"/>
  <c r="AA44" i="11"/>
  <c r="Z43" i="11"/>
  <c r="AE34" i="11"/>
  <c r="AD33" i="11"/>
  <c r="AA31" i="11"/>
  <c r="AC32" i="11"/>
  <c r="Z30" i="11"/>
  <c r="Y29" i="11"/>
  <c r="C10" i="16" l="1"/>
  <c r="E10" i="16"/>
  <c r="AG21" i="11"/>
  <c r="AF21" i="11"/>
  <c r="AF20" i="11"/>
  <c r="AE20" i="11"/>
  <c r="AE19" i="11"/>
  <c r="AD19" i="11"/>
  <c r="AC18" i="11"/>
  <c r="AB18" i="11"/>
  <c r="AB17" i="11"/>
  <c r="AA17" i="11"/>
  <c r="J7" i="10"/>
  <c r="J16" i="9"/>
  <c r="I16" i="9"/>
  <c r="H16" i="9"/>
  <c r="I22" i="7"/>
  <c r="H22" i="7"/>
  <c r="J14" i="7"/>
  <c r="I14" i="7"/>
  <c r="H14" i="7"/>
  <c r="G14" i="7"/>
  <c r="F14" i="7"/>
  <c r="H6" i="6" l="1"/>
  <c r="I6" i="6" s="1"/>
  <c r="J6" i="6" s="1"/>
  <c r="G6" i="6"/>
  <c r="F6" i="6"/>
  <c r="E6" i="6"/>
  <c r="D6" i="6"/>
  <c r="C6" i="6"/>
  <c r="F8" i="4"/>
  <c r="G8" i="4"/>
  <c r="H8" i="4"/>
  <c r="I8" i="4"/>
  <c r="J8" i="4"/>
  <c r="E8" i="4"/>
  <c r="F6" i="4"/>
  <c r="G6" i="4" s="1"/>
  <c r="H6" i="4" s="1"/>
  <c r="I6" i="4" s="1"/>
  <c r="J6" i="4" s="1"/>
  <c r="E6" i="4"/>
  <c r="F7" i="4"/>
  <c r="G7" i="4"/>
  <c r="H7" i="4"/>
  <c r="I7" i="4"/>
  <c r="J7" i="4"/>
  <c r="E7" i="4"/>
  <c r="D6" i="4"/>
  <c r="C6" i="4"/>
  <c r="H17" i="3"/>
  <c r="I17" i="3"/>
  <c r="J17" i="3"/>
  <c r="K17" i="3"/>
  <c r="L17" i="3"/>
  <c r="M17" i="3"/>
  <c r="N17" i="3"/>
  <c r="G17" i="3"/>
  <c r="F16" i="3"/>
  <c r="E16" i="3"/>
  <c r="D16" i="3"/>
  <c r="C16" i="3"/>
  <c r="N7" i="3"/>
  <c r="M7" i="3"/>
  <c r="L7" i="3"/>
  <c r="K7" i="3"/>
  <c r="J7" i="3"/>
  <c r="I7" i="3"/>
  <c r="H7" i="3"/>
  <c r="G7" i="3"/>
  <c r="F7" i="3"/>
  <c r="E7" i="3"/>
  <c r="D7" i="3"/>
  <c r="C7" i="3"/>
  <c r="I42" i="2"/>
  <c r="F20" i="5" l="1"/>
  <c r="C42" i="10" l="1"/>
  <c r="E39" i="10"/>
  <c r="C39" i="10"/>
  <c r="C9" i="10"/>
  <c r="J8" i="10"/>
  <c r="E6" i="10"/>
  <c r="G6" i="10" s="1"/>
  <c r="C6" i="10"/>
  <c r="B6" i="10"/>
  <c r="J4" i="10"/>
  <c r="J5" i="10" s="1"/>
  <c r="F4" i="10"/>
  <c r="H11" i="10"/>
  <c r="AG63" i="11"/>
  <c r="AF63" i="11"/>
  <c r="AE63" i="11"/>
  <c r="AD63" i="11"/>
  <c r="AC63" i="11"/>
  <c r="AA63" i="11"/>
  <c r="Z63" i="11"/>
  <c r="Y63" i="11"/>
  <c r="W63" i="11"/>
  <c r="V63" i="11"/>
  <c r="AB63" i="11"/>
  <c r="X63" i="11"/>
  <c r="AD50" i="11"/>
  <c r="Z50" i="11"/>
  <c r="X50" i="11"/>
  <c r="AG50" i="11"/>
  <c r="AF50" i="11"/>
  <c r="AE50" i="11"/>
  <c r="AC50" i="11"/>
  <c r="AA50" i="11"/>
  <c r="Y50" i="11"/>
  <c r="W50" i="11"/>
  <c r="V50" i="11"/>
  <c r="AB50" i="11"/>
  <c r="AB37" i="11"/>
  <c r="AA37" i="11"/>
  <c r="AD37" i="11"/>
  <c r="W37" i="11"/>
  <c r="V37" i="11"/>
  <c r="AG37" i="11"/>
  <c r="AE37" i="11"/>
  <c r="AF37" i="11"/>
  <c r="AC37" i="11"/>
  <c r="Z37" i="11"/>
  <c r="Y37" i="11"/>
  <c r="X37" i="11"/>
  <c r="AF24" i="11"/>
  <c r="AB24" i="11"/>
  <c r="AA24" i="11"/>
  <c r="V24" i="11"/>
  <c r="W24" i="11"/>
  <c r="F4" i="11"/>
  <c r="C9" i="11"/>
  <c r="E6" i="11"/>
  <c r="C6" i="11"/>
  <c r="AG24" i="11"/>
  <c r="AD24" i="11"/>
  <c r="AC24" i="11"/>
  <c r="X24" i="11"/>
  <c r="J7" i="11"/>
  <c r="J8" i="11" s="1"/>
  <c r="G6" i="11"/>
  <c r="G7" i="11" s="1"/>
  <c r="B6" i="11"/>
  <c r="B7" i="11" s="1"/>
  <c r="J4" i="11"/>
  <c r="J5" i="11" s="1"/>
  <c r="H2" i="11"/>
  <c r="C10" i="10" l="1"/>
  <c r="E10" i="10"/>
  <c r="AE24" i="11"/>
  <c r="Z24" i="11"/>
  <c r="H11" i="11"/>
  <c r="H12" i="11" s="1"/>
  <c r="Y24" i="11"/>
  <c r="C10" i="11"/>
  <c r="E10" i="11"/>
  <c r="J24" i="9"/>
  <c r="N18" i="9"/>
  <c r="O18" i="9"/>
  <c r="O24" i="9" s="1"/>
  <c r="M18" i="9"/>
  <c r="M17" i="9"/>
  <c r="N17" i="9"/>
  <c r="L17" i="9"/>
  <c r="I24" i="9"/>
  <c r="H24" i="9"/>
  <c r="Q24" i="9"/>
  <c r="P24" i="9"/>
  <c r="N24" i="9"/>
  <c r="L24" i="9"/>
  <c r="K24" i="9"/>
  <c r="G24" i="9"/>
  <c r="F24" i="9"/>
  <c r="J6" i="8"/>
  <c r="I6" i="8"/>
  <c r="H6" i="8"/>
  <c r="G6" i="8"/>
  <c r="F6" i="8"/>
  <c r="E6" i="8"/>
  <c r="D6" i="8"/>
  <c r="C6" i="8"/>
  <c r="M24" i="9" l="1"/>
  <c r="R22" i="1"/>
  <c r="S22" i="1" s="1"/>
  <c r="T22" i="1" s="1"/>
  <c r="U22" i="1" s="1"/>
  <c r="V22" i="1" s="1"/>
  <c r="W22" i="1" s="1"/>
  <c r="X22" i="1" s="1"/>
  <c r="O25" i="7" l="1"/>
  <c r="N21" i="7"/>
  <c r="O21" i="7"/>
  <c r="O22" i="7" s="1"/>
  <c r="P21" i="7"/>
  <c r="P22" i="7" s="1"/>
  <c r="Q21" i="7"/>
  <c r="M21" i="7"/>
  <c r="M20" i="7"/>
  <c r="N20" i="7"/>
  <c r="O20" i="7"/>
  <c r="P20" i="7"/>
  <c r="L20" i="7"/>
  <c r="L19" i="7"/>
  <c r="M19" i="7"/>
  <c r="N19" i="7"/>
  <c r="O19" i="7"/>
  <c r="K19" i="7"/>
  <c r="K18" i="7"/>
  <c r="L18" i="7"/>
  <c r="M18" i="7"/>
  <c r="N18" i="7"/>
  <c r="J18" i="7"/>
  <c r="J17" i="7"/>
  <c r="K17" i="7"/>
  <c r="L17" i="7"/>
  <c r="M17" i="7"/>
  <c r="I17" i="7"/>
  <c r="I16" i="7"/>
  <c r="J16" i="7"/>
  <c r="K16" i="7"/>
  <c r="L16" i="7"/>
  <c r="H16" i="7"/>
  <c r="H15" i="7"/>
  <c r="I15" i="7"/>
  <c r="J15" i="7"/>
  <c r="J22" i="7" s="1"/>
  <c r="K15" i="7"/>
  <c r="G15" i="7"/>
  <c r="G22" i="7"/>
  <c r="K22" i="7"/>
  <c r="L22" i="7"/>
  <c r="M22" i="7"/>
  <c r="N22" i="7"/>
  <c r="Q22" i="7"/>
  <c r="F22" i="7"/>
  <c r="G28" i="5" l="1"/>
  <c r="H28" i="5"/>
  <c r="I28" i="5"/>
  <c r="J28" i="5"/>
  <c r="K28" i="5"/>
  <c r="L28" i="5"/>
  <c r="M28" i="5"/>
  <c r="N28" i="5"/>
  <c r="O28" i="5"/>
  <c r="F28" i="5"/>
  <c r="K23" i="5"/>
  <c r="I23" i="5"/>
  <c r="J22" i="5"/>
  <c r="H22" i="5"/>
  <c r="I21" i="5"/>
  <c r="G21" i="5"/>
  <c r="H20" i="5"/>
  <c r="L19" i="5"/>
  <c r="O16" i="3"/>
  <c r="O7" i="3"/>
  <c r="T27" i="2"/>
  <c r="T29" i="2"/>
  <c r="T28" i="2"/>
  <c r="R66" i="2"/>
  <c r="R67" i="2" s="1"/>
  <c r="Q66" i="2"/>
  <c r="P65" i="2"/>
  <c r="O65" i="2"/>
  <c r="O64" i="2"/>
  <c r="O67" i="2" s="1"/>
  <c r="N64" i="2"/>
  <c r="M63" i="2"/>
  <c r="L63" i="2"/>
  <c r="L62" i="2"/>
  <c r="L67" i="2" s="1"/>
  <c r="K62" i="2"/>
  <c r="O56" i="2"/>
  <c r="M55" i="2"/>
  <c r="L54" i="2"/>
  <c r="L57" i="2" s="1"/>
  <c r="I67" i="2"/>
  <c r="J53" i="2"/>
  <c r="I52" i="2"/>
  <c r="I57" i="2" s="1"/>
  <c r="P46" i="2"/>
  <c r="P47" i="2" s="1"/>
  <c r="O46" i="2"/>
  <c r="N45" i="2"/>
  <c r="M45" i="2"/>
  <c r="M44" i="2"/>
  <c r="M47" i="2" s="1"/>
  <c r="L44" i="2"/>
  <c r="L47" i="2" s="1"/>
  <c r="K43" i="2"/>
  <c r="J43" i="2"/>
  <c r="J42" i="2"/>
  <c r="J47" i="2" s="1"/>
  <c r="P36" i="2"/>
  <c r="P37" i="2" s="1"/>
  <c r="O36" i="2"/>
  <c r="O37" i="2" s="1"/>
  <c r="N35" i="2"/>
  <c r="N37" i="2" s="1"/>
  <c r="M35" i="2"/>
  <c r="M34" i="2"/>
  <c r="L34" i="2"/>
  <c r="K33" i="2"/>
  <c r="K37" i="2" s="1"/>
  <c r="J33" i="2"/>
  <c r="J32" i="2"/>
  <c r="J37" i="2" s="1"/>
  <c r="I37" i="2"/>
  <c r="R37" i="2"/>
  <c r="Q37" i="2"/>
  <c r="M37" i="2"/>
  <c r="L37" i="2"/>
  <c r="Q67" i="2"/>
  <c r="P67" i="2"/>
  <c r="N67" i="2"/>
  <c r="M67" i="2"/>
  <c r="K67" i="2"/>
  <c r="J67" i="2"/>
  <c r="R57" i="2"/>
  <c r="Q57" i="2"/>
  <c r="P57" i="2"/>
  <c r="O57" i="2"/>
  <c r="N57" i="2"/>
  <c r="M57" i="2"/>
  <c r="K57" i="2"/>
  <c r="J57" i="2"/>
  <c r="AF16" i="2"/>
  <c r="AE15" i="2"/>
  <c r="AE16" i="2" s="1"/>
  <c r="AD15" i="2"/>
  <c r="AD16" i="2" s="1"/>
  <c r="AC14" i="2"/>
  <c r="AC16" i="2" s="1"/>
  <c r="AB14" i="2"/>
  <c r="AB13" i="2"/>
  <c r="AB16" i="2" s="1"/>
  <c r="AA13" i="2"/>
  <c r="AA16" i="2" s="1"/>
  <c r="Z12" i="2"/>
  <c r="Z16" i="2" s="1"/>
  <c r="Y12" i="2"/>
  <c r="Y11" i="2"/>
  <c r="Y16" i="2" s="1"/>
  <c r="X11" i="2"/>
  <c r="X16" i="2" s="1"/>
  <c r="K47" i="2"/>
  <c r="N47" i="2"/>
  <c r="O47" i="2"/>
  <c r="Q47" i="2"/>
  <c r="R47" i="2"/>
</calcChain>
</file>

<file path=xl/sharedStrings.xml><?xml version="1.0" encoding="utf-8"?>
<sst xmlns="http://schemas.openxmlformats.org/spreadsheetml/2006/main" count="585" uniqueCount="78">
  <si>
    <t>Demanda prevista</t>
  </si>
  <si>
    <t>Demanda confirmada</t>
  </si>
  <si>
    <t>Recebimentos Programados</t>
  </si>
  <si>
    <t>Estoques projetados</t>
  </si>
  <si>
    <t>PMP</t>
  </si>
  <si>
    <t>Julho</t>
  </si>
  <si>
    <t>Agosto</t>
  </si>
  <si>
    <t>Períodos</t>
  </si>
  <si>
    <t>Horas</t>
  </si>
  <si>
    <t>Períodos (semanas)</t>
  </si>
  <si>
    <t>Montagem</t>
  </si>
  <si>
    <t>Usinagem</t>
  </si>
  <si>
    <t>Estamparia</t>
  </si>
  <si>
    <t>Almoxarifado</t>
  </si>
  <si>
    <t>Espaço ocu. (m^3)</t>
  </si>
  <si>
    <t>Ocup. Usi.</t>
  </si>
  <si>
    <t>Total</t>
  </si>
  <si>
    <t>OK</t>
  </si>
  <si>
    <t>TUBINO</t>
  </si>
  <si>
    <t>Ocup. do setor de Montagem (h)</t>
  </si>
  <si>
    <t>Ocup. do setor de Estamparia (h)</t>
  </si>
  <si>
    <t>Ocup. do setor de Usi. (h)</t>
  </si>
  <si>
    <t>Ocup. do almoxarifado (m^3)</t>
  </si>
  <si>
    <t>Setembro</t>
  </si>
  <si>
    <t>Outubro</t>
  </si>
  <si>
    <t>Novembro</t>
  </si>
  <si>
    <t>LETRA a)</t>
  </si>
  <si>
    <t>LETRA b)</t>
  </si>
  <si>
    <t>Disponibilidade de entrega</t>
  </si>
  <si>
    <t>Janeiro</t>
  </si>
  <si>
    <t>Fevereiro</t>
  </si>
  <si>
    <t>Tratamento térmico</t>
  </si>
  <si>
    <t>Dezembro</t>
  </si>
  <si>
    <t>Ocup. do setor de Tratamento Térmico (h)</t>
  </si>
  <si>
    <t>TOTAL</t>
  </si>
  <si>
    <t>Maio</t>
  </si>
  <si>
    <t>Junho</t>
  </si>
  <si>
    <t>Abril</t>
  </si>
  <si>
    <t>Ocup. do setor de usinagem (h)</t>
  </si>
  <si>
    <t>Capacidade disponível</t>
  </si>
  <si>
    <t>A)</t>
  </si>
  <si>
    <t>B)</t>
  </si>
  <si>
    <t>EXEMPLO 3</t>
  </si>
  <si>
    <t>EXEMPLO 4</t>
  </si>
  <si>
    <t>EXEMPLO 3 (GABARITO)</t>
  </si>
  <si>
    <t>EXEMPLO 4 (GABARITO)</t>
  </si>
  <si>
    <t>Ocup. do setor de montagem (h)</t>
  </si>
  <si>
    <t>h/unid</t>
  </si>
  <si>
    <t>Montagem Comp. A</t>
  </si>
  <si>
    <t>Montagem Comp. B</t>
  </si>
  <si>
    <t>Fabrica. Peça 1</t>
  </si>
  <si>
    <t>Fabrica. Peça 2</t>
  </si>
  <si>
    <t>Compra Peça 1</t>
  </si>
  <si>
    <t>Compra Peça 2</t>
  </si>
  <si>
    <t>dias/lote</t>
  </si>
  <si>
    <t>Fabrica. Peça 3</t>
  </si>
  <si>
    <t>Compra Peça 3</t>
  </si>
  <si>
    <t>semanas</t>
  </si>
  <si>
    <t>unid</t>
  </si>
  <si>
    <t>Fabri. Peça 1</t>
  </si>
  <si>
    <t>Fabri. Peça 2</t>
  </si>
  <si>
    <t>Fabri. Peça 3</t>
  </si>
  <si>
    <t xml:space="preserve">Considerações:  1- As ativ. De fabricação 1, 2 e 3 são realizadas em setores independentes, ou seja, podem ser realizadas simultaneamente. Podem até ser um mesmo processo, mas tem postos de trabalho diferentes. </t>
  </si>
  <si>
    <t>Ocup. do fabric. Peça 1 (h)</t>
  </si>
  <si>
    <t>Ocup. do fabric. Peça 2 (h)</t>
  </si>
  <si>
    <t>Ocup. do fabric. Peça 3 (h)</t>
  </si>
  <si>
    <t>R - Inviável. Avaliar a possibilidade de contratar horas extras, subcontratar, etc.</t>
  </si>
  <si>
    <t>R - Inviável. Remanejar as horas.</t>
  </si>
  <si>
    <t>R - Inviável. Avaliar a possibilidade de contratar horas extras, fazer subcontratação, remanejar as horas em períodos com ociosidade.</t>
  </si>
  <si>
    <t xml:space="preserve">R - Decisões de médio prazo (PMP): 1 - para o setor de Fab. Peça 3 contratar 4 horas extras por semana. Decisões de longo prazo (Plano de Produção): 1 - fazer mudanças nas subcontratações; 2 -  Avaliar a possibilidade de promover mudanças no SP para agilizar as tarefas no setor de montagem e de fabric. Da peça 3. </t>
  </si>
  <si>
    <t>RESPOSTA EXE. 10</t>
  </si>
  <si>
    <t>dias</t>
  </si>
  <si>
    <t>R - Inviável. Os gargalos estão no setor de Fab. Peça 3 e no setor de montagem nos períodos 4-11.</t>
  </si>
  <si>
    <t>EXEMPLO 2</t>
  </si>
  <si>
    <t>EXEMPLO 2 (GABARITO)</t>
  </si>
  <si>
    <t>Estampagem</t>
  </si>
  <si>
    <t>jun</t>
  </si>
  <si>
    <t>R - Inviável. Avaliar a possibilidade de fazer subcontratação, remanejar as horas em períodos com ociosidade.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</si>
</sst>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3" borderId="1" xfId="0" applyFont="1" applyFill="1" applyBorder="1"/>
    <xf numFmtId="0" fontId="0" fillId="0" borderId="1" xfId="0" applyFill="1" applyBorder="1"/>
    <xf numFmtId="0" fontId="1" fillId="0" borderId="1" xfId="0" applyFont="1" applyFill="1" applyBorder="1"/>
    <xf numFmtId="0" fontId="0" fillId="0" borderId="1" xfId="0" applyBorder="1" applyAlignment="1"/>
    <xf numFmtId="0" fontId="0" fillId="2" borderId="1" xfId="0" applyFill="1" applyBorder="1" applyAlignment="1"/>
    <xf numFmtId="0" fontId="0" fillId="7" borderId="1" xfId="0" applyFill="1" applyBorder="1"/>
    <xf numFmtId="1" fontId="0" fillId="0" borderId="0" xfId="0" applyNumberFormat="1"/>
    <xf numFmtId="0" fontId="0" fillId="0" borderId="0" xfId="0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0" borderId="0" xfId="0" applyFill="1" applyAlignment="1"/>
    <xf numFmtId="0" fontId="0" fillId="0" borderId="0" xfId="0" applyFill="1" applyAlignment="1">
      <alignment wrapText="1"/>
    </xf>
    <xf numFmtId="0" fontId="1" fillId="2" borderId="1" xfId="0" applyFont="1" applyFill="1" applyBorder="1"/>
    <xf numFmtId="0" fontId="0" fillId="14" borderId="1" xfId="0" applyFill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4" xfId="0" applyBorder="1"/>
    <xf numFmtId="0" fontId="0" fillId="0" borderId="3" xfId="0" applyBorder="1"/>
    <xf numFmtId="0" fontId="0" fillId="0" borderId="10" xfId="0" applyBorder="1"/>
    <xf numFmtId="0" fontId="3" fillId="2" borderId="0" xfId="0" applyFont="1" applyFill="1"/>
    <xf numFmtId="164" fontId="0" fillId="0" borderId="0" xfId="0" applyNumberFormat="1"/>
    <xf numFmtId="164" fontId="0" fillId="3" borderId="0" xfId="0" applyNumberFormat="1" applyFill="1"/>
    <xf numFmtId="0" fontId="0" fillId="15" borderId="1" xfId="0" applyFill="1" applyBorder="1"/>
    <xf numFmtId="0" fontId="0" fillId="2" borderId="0" xfId="0" applyFill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2" fillId="0" borderId="0" xfId="0" applyFont="1" applyFill="1"/>
    <xf numFmtId="164" fontId="0" fillId="0" borderId="0" xfId="0" applyNumberFormat="1" applyFill="1"/>
    <xf numFmtId="0" fontId="0" fillId="0" borderId="13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6" borderId="1" xfId="0" applyFill="1" applyBorder="1"/>
    <xf numFmtId="0" fontId="0" fillId="0" borderId="1" xfId="0" applyFill="1" applyBorder="1" applyAlignment="1">
      <alignment horizontal="center"/>
    </xf>
    <xf numFmtId="0" fontId="1" fillId="2" borderId="4" xfId="0" applyFont="1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'Perfis de carga'!$C$1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'Perfis de carga'!$C$3:$C$6</c:f>
              <c:numCache>
                <c:formatCode>General</c:formatCode>
                <c:ptCount val="4"/>
                <c:pt idx="2">
                  <c:v>2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'Perfis de carga'!$D$1</c:f>
              <c:strCache>
                <c:ptCount val="1"/>
                <c:pt idx="0">
                  <c:v>Usinagem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'Perfis de carga'!$D$3:$D$6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strRef>
              <c:f>'Perfis de carga'!$E$1</c:f>
              <c:strCache>
                <c:ptCount val="1"/>
                <c:pt idx="0">
                  <c:v>Estampagem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'Perfis de carga'!$E$3:$E$6</c:f>
              <c:numCache>
                <c:formatCode>General</c:formatCode>
                <c:ptCount val="4"/>
                <c:pt idx="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984128"/>
        <c:axId val="81609472"/>
        <c:axId val="0"/>
      </c:bar3DChart>
      <c:catAx>
        <c:axId val="8198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majorTickMark val="out"/>
        <c:minorTickMark val="none"/>
        <c:tickLblPos val="nextTo"/>
        <c:crossAx val="81609472"/>
        <c:crosses val="autoZero"/>
        <c:auto val="1"/>
        <c:lblAlgn val="ctr"/>
        <c:lblOffset val="100"/>
        <c:noMultiLvlLbl val="0"/>
      </c:catAx>
      <c:valAx>
        <c:axId val="81609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98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678947942594863"/>
          <c:y val="2.7201808107319914E-2"/>
          <c:w val="0.2132219873177727"/>
          <c:h val="0.172447871099445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'Perfis de carga'!$F$1</c:f>
              <c:strCache>
                <c:ptCount val="1"/>
                <c:pt idx="0">
                  <c:v>Almoxarifado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'Perfis de carga'!$F$3:$F$6</c:f>
              <c:numCache>
                <c:formatCode>General</c:formatCode>
                <c:ptCount val="4"/>
                <c:pt idx="0">
                  <c:v>0.02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634816"/>
        <c:axId val="81636736"/>
        <c:axId val="0"/>
      </c:bar3DChart>
      <c:catAx>
        <c:axId val="8163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majorTickMark val="out"/>
        <c:minorTickMark val="none"/>
        <c:tickLblPos val="nextTo"/>
        <c:crossAx val="81636736"/>
        <c:crosses val="autoZero"/>
        <c:auto val="1"/>
        <c:lblAlgn val="ctr"/>
        <c:lblOffset val="100"/>
        <c:noMultiLvlLbl val="0"/>
      </c:catAx>
      <c:valAx>
        <c:axId val="81636736"/>
        <c:scaling>
          <c:orientation val="minMax"/>
          <c:max val="0.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Espaço oucupado (m^3)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634816"/>
        <c:crosses val="autoZero"/>
        <c:crossBetween val="between"/>
        <c:majorUnit val="2.0000000000000004E-2"/>
      </c:valAx>
    </c:plotArea>
    <c:legend>
      <c:legendPos val="r"/>
      <c:layout>
        <c:manualLayout>
          <c:xMode val="edge"/>
          <c:yMode val="edge"/>
          <c:x val="0.59011338529682267"/>
          <c:y val="6.8868474773986582E-2"/>
          <c:w val="0.30979068241469815"/>
          <c:h val="0.1122626859142607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95767579261797"/>
          <c:y val="5.1400554097404488E-2"/>
          <c:w val="0.8936263301815307"/>
          <c:h val="0.804841790609507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'Perfis de carga'!$H$42</c:f>
              <c:strCache>
                <c:ptCount val="1"/>
                <c:pt idx="0">
                  <c:v>Ocup. do setor de Usi. (h)</c:v>
                </c:pt>
              </c:strCache>
            </c:strRef>
          </c:tx>
          <c:spPr>
            <a:ln w="28575">
              <a:noFill/>
            </a:ln>
          </c:spPr>
          <c:invertIfNegative val="0"/>
          <c:dLbls>
            <c:numFmt formatCode="#,##0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'Perfis de carga'!$I$40:$R$40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'Perfis de carga'!$I$47:$R$47</c:f>
              <c:numCache>
                <c:formatCode>General</c:formatCode>
                <c:ptCount val="10"/>
                <c:pt idx="0">
                  <c:v>10</c:v>
                </c:pt>
                <c:pt idx="1">
                  <c:v>40</c:v>
                </c:pt>
                <c:pt idx="2">
                  <c:v>40</c:v>
                </c:pt>
                <c:pt idx="3">
                  <c:v>10</c:v>
                </c:pt>
                <c:pt idx="4">
                  <c:v>30</c:v>
                </c:pt>
                <c:pt idx="5">
                  <c:v>20</c:v>
                </c:pt>
                <c:pt idx="6">
                  <c:v>20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'Perfis de carga'!$H$52</c:f>
              <c:strCache>
                <c:ptCount val="1"/>
                <c:pt idx="0">
                  <c:v>Ocup. do setor de Estamparia (h)</c:v>
                </c:pt>
              </c:strCache>
            </c:strRef>
          </c:tx>
          <c:spPr>
            <a:ln w="28575">
              <a:noFill/>
            </a:ln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'Perfis de carga'!$I$50:$R$50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'Perfis de carga'!$I$57:$R$57</c:f>
              <c:numCache>
                <c:formatCode>General</c:formatCode>
                <c:ptCount val="10"/>
                <c:pt idx="0">
                  <c:v>60</c:v>
                </c:pt>
                <c:pt idx="1">
                  <c:v>120</c:v>
                </c:pt>
                <c:pt idx="2">
                  <c:v>0</c:v>
                </c:pt>
                <c:pt idx="3">
                  <c:v>60</c:v>
                </c:pt>
                <c:pt idx="4">
                  <c:v>60</c:v>
                </c:pt>
                <c:pt idx="5">
                  <c:v>0</c:v>
                </c:pt>
                <c:pt idx="6">
                  <c:v>120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'Perfis de carga'!$H$62</c:f>
              <c:strCache>
                <c:ptCount val="1"/>
                <c:pt idx="0">
                  <c:v>Ocup. do setor de Montagem (h)</c:v>
                </c:pt>
              </c:strCache>
            </c:strRef>
          </c:tx>
          <c:spPr>
            <a:ln w="28575">
              <a:noFill/>
            </a:ln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'Perfis de carga'!$I$60:$R$60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'Perfis de carga'!$I$67:$R$67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120</c:v>
                </c:pt>
                <c:pt idx="4">
                  <c:v>80</c:v>
                </c:pt>
                <c:pt idx="5">
                  <c:v>40</c:v>
                </c:pt>
                <c:pt idx="6">
                  <c:v>80</c:v>
                </c:pt>
                <c:pt idx="7">
                  <c:v>40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99776"/>
        <c:axId val="88314240"/>
      </c:barChart>
      <c:catAx>
        <c:axId val="8829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314240"/>
        <c:crosses val="autoZero"/>
        <c:auto val="1"/>
        <c:lblAlgn val="ctr"/>
        <c:lblOffset val="100"/>
        <c:noMultiLvlLbl val="0"/>
      </c:catAx>
      <c:valAx>
        <c:axId val="88314240"/>
        <c:scaling>
          <c:orientation val="minMax"/>
          <c:max val="16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Horas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9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588552476965479"/>
          <c:y val="1.7366943715368913E-2"/>
          <c:w val="0.45574627439352505"/>
          <c:h val="0.1735994459025955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89474955797895E-2"/>
          <c:y val="5.1400554097404488E-2"/>
          <c:w val="0.87967932878683064"/>
          <c:h val="0.804841790609507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'Perfis de carga'!$H$32</c:f>
              <c:strCache>
                <c:ptCount val="1"/>
                <c:pt idx="0">
                  <c:v>Ocup. do almoxarifado (m^3)</c:v>
                </c:pt>
              </c:strCache>
            </c:strRef>
          </c:tx>
          <c:spPr>
            <a:ln w="28575">
              <a:noFill/>
            </a:ln>
          </c:spPr>
          <c:invertIfNegative val="0"/>
          <c:dLbls>
            <c:numFmt formatCode="#,##0.0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'Perfis de carga'!$I$40:$R$40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'Perfis de carga'!$I$37:$R$37</c:f>
              <c:numCache>
                <c:formatCode>General</c:formatCode>
                <c:ptCount val="10"/>
                <c:pt idx="0">
                  <c:v>0.4</c:v>
                </c:pt>
                <c:pt idx="1">
                  <c:v>0.8</c:v>
                </c:pt>
                <c:pt idx="2">
                  <c:v>0</c:v>
                </c:pt>
                <c:pt idx="3">
                  <c:v>0.4</c:v>
                </c:pt>
                <c:pt idx="4">
                  <c:v>0.4</c:v>
                </c:pt>
                <c:pt idx="5">
                  <c:v>0</c:v>
                </c:pt>
                <c:pt idx="6">
                  <c:v>0.8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128448"/>
        <c:axId val="101134720"/>
      </c:barChart>
      <c:catAx>
        <c:axId val="10112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134720"/>
        <c:crosses val="autoZero"/>
        <c:auto val="1"/>
        <c:lblAlgn val="ctr"/>
        <c:lblOffset val="100"/>
        <c:noMultiLvlLbl val="0"/>
      </c:catAx>
      <c:valAx>
        <c:axId val="101134720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Horas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128448"/>
        <c:crosses val="autoZero"/>
        <c:crossBetween val="between"/>
        <c:majorUnit val="0.2"/>
      </c:valAx>
    </c:plotArea>
    <c:legend>
      <c:legendPos val="r"/>
      <c:layout>
        <c:manualLayout>
          <c:xMode val="edge"/>
          <c:yMode val="edge"/>
          <c:x val="0.51635972281707465"/>
          <c:y val="6.8292869641294843E-2"/>
          <c:w val="0.42785227160412481"/>
          <c:h val="7.6377223680373293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25814002979358"/>
          <c:y val="0.1111111111111111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Exe.3!$B$1</c:f>
              <c:strCache>
                <c:ptCount val="1"/>
                <c:pt idx="0">
                  <c:v>Tratamento térmico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Exe.3!$B$3:$B$6</c:f>
              <c:numCache>
                <c:formatCode>General</c:formatCode>
                <c:ptCount val="4"/>
                <c:pt idx="1">
                  <c:v>1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259136"/>
        <c:axId val="101265408"/>
        <c:axId val="0"/>
      </c:bar3DChart>
      <c:catAx>
        <c:axId val="10125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majorTickMark val="out"/>
        <c:minorTickMark val="none"/>
        <c:tickLblPos val="nextTo"/>
        <c:crossAx val="101265408"/>
        <c:crosses val="autoZero"/>
        <c:auto val="1"/>
        <c:lblAlgn val="ctr"/>
        <c:lblOffset val="100"/>
        <c:noMultiLvlLbl val="0"/>
      </c:catAx>
      <c:valAx>
        <c:axId val="101265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259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Tratamento Térmico </a:t>
            </a:r>
          </a:p>
        </c:rich>
      </c:tx>
      <c:layout>
        <c:manualLayout>
          <c:xMode val="edge"/>
          <c:yMode val="edge"/>
          <c:x val="0.29229717906883262"/>
          <c:y val="7.870370370370370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Exe.3!$D$20</c:f>
              <c:strCache>
                <c:ptCount val="1"/>
                <c:pt idx="0">
                  <c:v>Ocup. do setor de Tratamento Térmico (h)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Exe.3!$F$28:$O$28</c:f>
              <c:numCache>
                <c:formatCode>General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45</c:v>
                </c:pt>
                <c:pt idx="3">
                  <c:v>42</c:v>
                </c:pt>
                <c:pt idx="4">
                  <c:v>42</c:v>
                </c:pt>
                <c:pt idx="5">
                  <c:v>36</c:v>
                </c:pt>
                <c:pt idx="6">
                  <c:v>34</c:v>
                </c:pt>
                <c:pt idx="7">
                  <c:v>34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277056"/>
        <c:axId val="101291520"/>
        <c:axId val="0"/>
      </c:bar3DChart>
      <c:catAx>
        <c:axId val="101277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majorTickMark val="out"/>
        <c:minorTickMark val="none"/>
        <c:tickLblPos val="nextTo"/>
        <c:crossAx val="101291520"/>
        <c:crosses val="autoZero"/>
        <c:auto val="1"/>
        <c:lblAlgn val="ctr"/>
        <c:lblOffset val="100"/>
        <c:noMultiLvlLbl val="0"/>
      </c:catAx>
      <c:valAx>
        <c:axId val="101291520"/>
        <c:scaling>
          <c:orientation val="minMax"/>
          <c:max val="6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277056"/>
        <c:crosses val="autoZero"/>
        <c:crossBetween val="between"/>
        <c:majorUnit val="10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25814002979358"/>
          <c:y val="0.1111111111111111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Exe.3!$B$1</c:f>
              <c:strCache>
                <c:ptCount val="1"/>
                <c:pt idx="0">
                  <c:v>Tratamento térmico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Exe.3!$B$3:$B$6</c:f>
              <c:numCache>
                <c:formatCode>General</c:formatCode>
                <c:ptCount val="4"/>
                <c:pt idx="1">
                  <c:v>1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591296"/>
        <c:axId val="101601664"/>
        <c:axId val="0"/>
      </c:bar3DChart>
      <c:catAx>
        <c:axId val="10159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majorTickMark val="out"/>
        <c:minorTickMark val="none"/>
        <c:tickLblPos val="nextTo"/>
        <c:crossAx val="101601664"/>
        <c:crosses val="autoZero"/>
        <c:auto val="1"/>
        <c:lblAlgn val="ctr"/>
        <c:lblOffset val="100"/>
        <c:noMultiLvlLbl val="0"/>
      </c:catAx>
      <c:valAx>
        <c:axId val="101601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591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5563888888888888"/>
          <c:y val="9.2592592592592587E-3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329396325459317"/>
          <c:y val="9.7581291921843102E-2"/>
          <c:w val="0.83892825896762901"/>
          <c:h val="0.7216240157480314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Exe.5!$B$1</c:f>
              <c:strCache>
                <c:ptCount val="1"/>
                <c:pt idx="0">
                  <c:v>Usinagem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Exe.5!$F$22:$Q$22</c:f>
              <c:numCache>
                <c:formatCode>General</c:formatCode>
                <c:ptCount val="12"/>
                <c:pt idx="0">
                  <c:v>25</c:v>
                </c:pt>
                <c:pt idx="1">
                  <c:v>50</c:v>
                </c:pt>
                <c:pt idx="2">
                  <c:v>85</c:v>
                </c:pt>
                <c:pt idx="3">
                  <c:v>160</c:v>
                </c:pt>
                <c:pt idx="4">
                  <c:v>180</c:v>
                </c:pt>
                <c:pt idx="5">
                  <c:v>165</c:v>
                </c:pt>
                <c:pt idx="6">
                  <c:v>160</c:v>
                </c:pt>
                <c:pt idx="7">
                  <c:v>180</c:v>
                </c:pt>
                <c:pt idx="8">
                  <c:v>165</c:v>
                </c:pt>
                <c:pt idx="9">
                  <c:v>170</c:v>
                </c:pt>
                <c:pt idx="10">
                  <c:v>130</c:v>
                </c:pt>
                <c:pt idx="11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750272"/>
        <c:axId val="101752192"/>
        <c:axId val="0"/>
      </c:bar3DChart>
      <c:catAx>
        <c:axId val="10175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majorTickMark val="out"/>
        <c:minorTickMark val="none"/>
        <c:tickLblPos val="nextTo"/>
        <c:crossAx val="101752192"/>
        <c:crosses val="autoZero"/>
        <c:auto val="1"/>
        <c:lblAlgn val="ctr"/>
        <c:lblOffset val="100"/>
        <c:noMultiLvlLbl val="0"/>
      </c:catAx>
      <c:valAx>
        <c:axId val="101752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Horas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750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5563888888888888"/>
          <c:y val="9.2592592592592587E-3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329396325459317"/>
          <c:y val="9.7581291921843102E-2"/>
          <c:w val="0.83892825896762901"/>
          <c:h val="0.7216240157480314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Exe.5!$B$1</c:f>
              <c:strCache>
                <c:ptCount val="1"/>
                <c:pt idx="0">
                  <c:v>Usinagem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Exe.5!$X$22:$AI$22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855616"/>
        <c:axId val="101857536"/>
        <c:axId val="0"/>
      </c:bar3DChart>
      <c:catAx>
        <c:axId val="10185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majorTickMark val="out"/>
        <c:minorTickMark val="none"/>
        <c:tickLblPos val="nextTo"/>
        <c:crossAx val="101857536"/>
        <c:crosses val="autoZero"/>
        <c:auto val="1"/>
        <c:lblAlgn val="ctr"/>
        <c:lblOffset val="100"/>
        <c:noMultiLvlLbl val="0"/>
      </c:catAx>
      <c:valAx>
        <c:axId val="1018575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Horas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855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Montagem</a:t>
            </a:r>
          </a:p>
        </c:rich>
      </c:tx>
      <c:layout>
        <c:manualLayout>
          <c:xMode val="edge"/>
          <c:yMode val="edge"/>
          <c:x val="0.15563888888888888"/>
          <c:y val="9.2592592592592587E-3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329396325459317"/>
          <c:y val="9.7581291921843102E-2"/>
          <c:w val="0.83892825896762901"/>
          <c:h val="0.7216240157480314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7'!$B$1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7'!$F$24:$Q$24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36</c:v>
                </c:pt>
                <c:pt idx="3">
                  <c:v>24</c:v>
                </c:pt>
                <c:pt idx="4">
                  <c:v>48</c:v>
                </c:pt>
                <c:pt idx="5">
                  <c:v>0</c:v>
                </c:pt>
                <c:pt idx="6">
                  <c:v>36</c:v>
                </c:pt>
                <c:pt idx="7">
                  <c:v>60</c:v>
                </c:pt>
                <c:pt idx="8">
                  <c:v>72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420032"/>
        <c:axId val="101430400"/>
        <c:axId val="0"/>
      </c:bar3DChart>
      <c:catAx>
        <c:axId val="10142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01430400"/>
        <c:crosses val="autoZero"/>
        <c:auto val="1"/>
        <c:lblAlgn val="ctr"/>
        <c:lblOffset val="100"/>
        <c:noMultiLvlLbl val="0"/>
      </c:catAx>
      <c:valAx>
        <c:axId val="101430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Horas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420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Montagem</a:t>
            </a:r>
          </a:p>
        </c:rich>
      </c:tx>
      <c:layout>
        <c:manualLayout>
          <c:xMode val="edge"/>
          <c:yMode val="edge"/>
          <c:x val="0.15563888888888888"/>
          <c:y val="9.2592592592592587E-3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329396325459317"/>
          <c:y val="9.7581291921843102E-2"/>
          <c:w val="0.83892825896762901"/>
          <c:h val="0.7216240157480314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7'!$B$1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7'!$Y$23:$AJ$23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894016"/>
        <c:axId val="161742848"/>
        <c:axId val="0"/>
      </c:bar3DChart>
      <c:catAx>
        <c:axId val="10189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61742848"/>
        <c:crosses val="autoZero"/>
        <c:auto val="1"/>
        <c:lblAlgn val="ctr"/>
        <c:lblOffset val="100"/>
        <c:noMultiLvlLbl val="0"/>
      </c:catAx>
      <c:valAx>
        <c:axId val="161742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Horas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894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8'!$F$1:$G$1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8'!$N$3:$N$8</c:f>
              <c:numCache>
                <c:formatCode>General</c:formatCode>
                <c:ptCount val="6"/>
                <c:pt idx="1">
                  <c:v>0.9</c:v>
                </c:pt>
                <c:pt idx="2">
                  <c:v>1.1000000000000001</c:v>
                </c:pt>
              </c:numCache>
            </c:numRef>
          </c:val>
        </c:ser>
        <c:ser>
          <c:idx val="1"/>
          <c:order val="1"/>
          <c:tx>
            <c:strRef>
              <c:f>'Exe. 8'!$O$1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8'!$O$3:$O$8</c:f>
              <c:numCache>
                <c:formatCode>General</c:formatCode>
                <c:ptCount val="6"/>
                <c:pt idx="0">
                  <c:v>0.7</c:v>
                </c:pt>
              </c:numCache>
            </c:numRef>
          </c:val>
        </c:ser>
        <c:ser>
          <c:idx val="2"/>
          <c:order val="2"/>
          <c:tx>
            <c:strRef>
              <c:f>'Exe. 8'!$P$1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8'!$P$3:$P$8</c:f>
              <c:numCache>
                <c:formatCode>General</c:formatCode>
                <c:ptCount val="6"/>
                <c:pt idx="0">
                  <c:v>0.45</c:v>
                </c:pt>
              </c:numCache>
            </c:numRef>
          </c:val>
        </c:ser>
        <c:ser>
          <c:idx val="3"/>
          <c:order val="3"/>
          <c:tx>
            <c:strRef>
              <c:f>'Exe. 8'!$Q$1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8'!$Q$3:$Q$8</c:f>
              <c:numCache>
                <c:formatCode>General</c:formatCode>
                <c:ptCount val="6"/>
                <c:pt idx="0">
                  <c:v>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059776"/>
        <c:axId val="118061696"/>
        <c:axId val="0"/>
      </c:bar3DChart>
      <c:catAx>
        <c:axId val="11805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8061696"/>
        <c:crosses val="autoZero"/>
        <c:auto val="1"/>
        <c:lblAlgn val="ctr"/>
        <c:lblOffset val="100"/>
        <c:noMultiLvlLbl val="0"/>
      </c:catAx>
      <c:valAx>
        <c:axId val="118061696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05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9013796361269389"/>
          <c:h val="0.3348687664041994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8'!$R$1</c:f>
              <c:strCache>
                <c:ptCount val="1"/>
                <c:pt idx="0">
                  <c:v>Almoxarifado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8'!$R$3:$R$8</c:f>
              <c:numCache>
                <c:formatCode>General</c:formatCode>
                <c:ptCount val="6"/>
                <c:pt idx="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522816"/>
        <c:axId val="101524992"/>
        <c:axId val="0"/>
      </c:bar3DChart>
      <c:catAx>
        <c:axId val="10152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01524992"/>
        <c:crosses val="autoZero"/>
        <c:auto val="1"/>
        <c:lblAlgn val="ctr"/>
        <c:lblOffset val="100"/>
        <c:noMultiLvlLbl val="0"/>
      </c:catAx>
      <c:valAx>
        <c:axId val="101524992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Espaço (m^3)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52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9013796361269389"/>
          <c:h val="0.1450539515893846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9'!$F$1:$G$1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9'!$N$3:$N$5</c:f>
              <c:numCache>
                <c:formatCode>General</c:formatCode>
                <c:ptCount val="3"/>
                <c:pt idx="1">
                  <c:v>0.9</c:v>
                </c:pt>
                <c:pt idx="2">
                  <c:v>1.1000000000000001</c:v>
                </c:pt>
              </c:numCache>
            </c:numRef>
          </c:val>
        </c:ser>
        <c:ser>
          <c:idx val="1"/>
          <c:order val="1"/>
          <c:tx>
            <c:strRef>
              <c:f>'Exe. 9'!$O$1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9'!$O$3:$O$5</c:f>
              <c:numCache>
                <c:formatCode>General</c:formatCode>
                <c:ptCount val="3"/>
                <c:pt idx="0">
                  <c:v>0.7</c:v>
                </c:pt>
              </c:numCache>
            </c:numRef>
          </c:val>
        </c:ser>
        <c:ser>
          <c:idx val="2"/>
          <c:order val="2"/>
          <c:tx>
            <c:strRef>
              <c:f>'Exe. 9'!$P$1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9'!$P$3:$P$5</c:f>
              <c:numCache>
                <c:formatCode>General</c:formatCode>
                <c:ptCount val="3"/>
                <c:pt idx="0">
                  <c:v>0.45</c:v>
                </c:pt>
              </c:numCache>
            </c:numRef>
          </c:val>
        </c:ser>
        <c:ser>
          <c:idx val="3"/>
          <c:order val="3"/>
          <c:tx>
            <c:strRef>
              <c:f>'Exe. 9'!$Q$1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9'!$Q$3:$Q$8</c:f>
              <c:numCache>
                <c:formatCode>General</c:formatCode>
                <c:ptCount val="6"/>
                <c:pt idx="0">
                  <c:v>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562240"/>
        <c:axId val="101576704"/>
        <c:axId val="0"/>
      </c:bar3DChart>
      <c:catAx>
        <c:axId val="10156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576704"/>
        <c:crosses val="autoZero"/>
        <c:auto val="1"/>
        <c:lblAlgn val="ctr"/>
        <c:lblOffset val="100"/>
        <c:noMultiLvlLbl val="0"/>
      </c:catAx>
      <c:valAx>
        <c:axId val="101576704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56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8807062407889957"/>
          <c:h val="0.3348687664041994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9'!$R$1</c:f>
              <c:strCache>
                <c:ptCount val="1"/>
                <c:pt idx="0">
                  <c:v>Almoxarifado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9'!$R$3:$R$8</c:f>
              <c:numCache>
                <c:formatCode>General</c:formatCode>
                <c:ptCount val="6"/>
                <c:pt idx="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137600"/>
        <c:axId val="118139520"/>
        <c:axId val="0"/>
      </c:bar3DChart>
      <c:catAx>
        <c:axId val="118137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8139520"/>
        <c:crosses val="autoZero"/>
        <c:auto val="1"/>
        <c:lblAlgn val="ctr"/>
        <c:lblOffset val="100"/>
        <c:noMultiLvlLbl val="0"/>
      </c:catAx>
      <c:valAx>
        <c:axId val="118139520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Espaço (m^3)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13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9013796361269389"/>
          <c:h val="0.1450539515893846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8'!$F$1:$G$1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8'!$N$3:$N$8</c:f>
              <c:numCache>
                <c:formatCode>General</c:formatCode>
                <c:ptCount val="6"/>
                <c:pt idx="1">
                  <c:v>0.9</c:v>
                </c:pt>
                <c:pt idx="2">
                  <c:v>1.1000000000000001</c:v>
                </c:pt>
              </c:numCache>
            </c:numRef>
          </c:val>
        </c:ser>
        <c:ser>
          <c:idx val="1"/>
          <c:order val="1"/>
          <c:tx>
            <c:strRef>
              <c:f>'Exe. 8'!$O$1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8'!$O$3:$O$8</c:f>
              <c:numCache>
                <c:formatCode>General</c:formatCode>
                <c:ptCount val="6"/>
                <c:pt idx="0">
                  <c:v>0.7</c:v>
                </c:pt>
              </c:numCache>
            </c:numRef>
          </c:val>
        </c:ser>
        <c:ser>
          <c:idx val="2"/>
          <c:order val="2"/>
          <c:tx>
            <c:strRef>
              <c:f>'Exe. 8'!$P$1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8'!$P$3:$P$8</c:f>
              <c:numCache>
                <c:formatCode>General</c:formatCode>
                <c:ptCount val="6"/>
                <c:pt idx="0">
                  <c:v>0.45</c:v>
                </c:pt>
              </c:numCache>
            </c:numRef>
          </c:val>
        </c:ser>
        <c:ser>
          <c:idx val="3"/>
          <c:order val="3"/>
          <c:tx>
            <c:strRef>
              <c:f>'Exe. 8'!$Q$1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8'!$Q$3:$Q$8</c:f>
              <c:numCache>
                <c:formatCode>General</c:formatCode>
                <c:ptCount val="6"/>
                <c:pt idx="0">
                  <c:v>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574080"/>
        <c:axId val="118592640"/>
        <c:axId val="0"/>
      </c:bar3DChart>
      <c:catAx>
        <c:axId val="11857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8592640"/>
        <c:crosses val="autoZero"/>
        <c:auto val="1"/>
        <c:lblAlgn val="ctr"/>
        <c:lblOffset val="100"/>
        <c:noMultiLvlLbl val="0"/>
      </c:catAx>
      <c:valAx>
        <c:axId val="118592640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57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9013796361269389"/>
          <c:h val="0.3348687664041994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9'!$F$1:$G$1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8'!$AJ$3:$AJ$5</c:f>
              <c:numCache>
                <c:formatCode>General</c:formatCode>
                <c:ptCount val="3"/>
              </c:numCache>
            </c:numRef>
          </c:val>
        </c:ser>
        <c:ser>
          <c:idx val="1"/>
          <c:order val="1"/>
          <c:tx>
            <c:strRef>
              <c:f>'Exe. 9'!$O$1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8'!$AK$3:$AK$5</c:f>
              <c:numCache>
                <c:formatCode>General</c:formatCode>
                <c:ptCount val="3"/>
              </c:numCache>
            </c:numRef>
          </c:val>
        </c:ser>
        <c:ser>
          <c:idx val="2"/>
          <c:order val="2"/>
          <c:tx>
            <c:strRef>
              <c:f>'Exe. 9'!$P$1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8'!$AL$3:$AL$5</c:f>
              <c:numCache>
                <c:formatCode>General</c:formatCode>
                <c:ptCount val="3"/>
              </c:numCache>
            </c:numRef>
          </c:val>
        </c:ser>
        <c:ser>
          <c:idx val="3"/>
          <c:order val="3"/>
          <c:tx>
            <c:strRef>
              <c:f>'Exe. 9'!$Q$1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8'!$AM$3:$AM$5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244864"/>
        <c:axId val="118246784"/>
        <c:axId val="0"/>
      </c:bar3DChart>
      <c:catAx>
        <c:axId val="11824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246784"/>
        <c:crosses val="autoZero"/>
        <c:auto val="1"/>
        <c:lblAlgn val="ctr"/>
        <c:lblOffset val="100"/>
        <c:noMultiLvlLbl val="0"/>
      </c:catAx>
      <c:valAx>
        <c:axId val="118246784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24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8807062407889957"/>
          <c:h val="0.3348687664041994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9'!$F$1:$G$1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9'!$N$3:$N$5</c:f>
              <c:numCache>
                <c:formatCode>General</c:formatCode>
                <c:ptCount val="3"/>
                <c:pt idx="1">
                  <c:v>0.9</c:v>
                </c:pt>
                <c:pt idx="2">
                  <c:v>1.1000000000000001</c:v>
                </c:pt>
              </c:numCache>
            </c:numRef>
          </c:val>
        </c:ser>
        <c:ser>
          <c:idx val="1"/>
          <c:order val="1"/>
          <c:tx>
            <c:strRef>
              <c:f>'Exe. 9'!$O$1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9'!$O$3:$O$5</c:f>
              <c:numCache>
                <c:formatCode>General</c:formatCode>
                <c:ptCount val="3"/>
                <c:pt idx="0">
                  <c:v>0.7</c:v>
                </c:pt>
              </c:numCache>
            </c:numRef>
          </c:val>
        </c:ser>
        <c:ser>
          <c:idx val="2"/>
          <c:order val="2"/>
          <c:tx>
            <c:strRef>
              <c:f>'Exe. 9'!$P$1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9'!$P$3:$P$5</c:f>
              <c:numCache>
                <c:formatCode>General</c:formatCode>
                <c:ptCount val="3"/>
                <c:pt idx="0">
                  <c:v>0.45</c:v>
                </c:pt>
              </c:numCache>
            </c:numRef>
          </c:val>
        </c:ser>
        <c:ser>
          <c:idx val="3"/>
          <c:order val="3"/>
          <c:tx>
            <c:strRef>
              <c:f>'Exe. 9'!$Q$1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9'!$Q$3:$Q$8</c:f>
              <c:numCache>
                <c:formatCode>General</c:formatCode>
                <c:ptCount val="6"/>
                <c:pt idx="0">
                  <c:v>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884288"/>
        <c:axId val="101886208"/>
        <c:axId val="0"/>
      </c:bar3DChart>
      <c:catAx>
        <c:axId val="10188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886208"/>
        <c:crosses val="autoZero"/>
        <c:auto val="1"/>
        <c:lblAlgn val="ctr"/>
        <c:lblOffset val="100"/>
        <c:noMultiLvlLbl val="0"/>
      </c:catAx>
      <c:valAx>
        <c:axId val="101886208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8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8807062407889957"/>
          <c:h val="0.3348687664041994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9'!$R$1</c:f>
              <c:strCache>
                <c:ptCount val="1"/>
                <c:pt idx="0">
                  <c:v>Almoxarifado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9'!$R$3:$R$8</c:f>
              <c:numCache>
                <c:formatCode>General</c:formatCode>
                <c:ptCount val="6"/>
                <c:pt idx="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034432"/>
        <c:axId val="102036608"/>
        <c:axId val="0"/>
      </c:bar3DChart>
      <c:catAx>
        <c:axId val="10203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overlay val="0"/>
        </c:title>
        <c:majorTickMark val="out"/>
        <c:minorTickMark val="none"/>
        <c:tickLblPos val="nextTo"/>
        <c:crossAx val="102036608"/>
        <c:crosses val="autoZero"/>
        <c:auto val="1"/>
        <c:lblAlgn val="ctr"/>
        <c:lblOffset val="100"/>
        <c:noMultiLvlLbl val="0"/>
      </c:catAx>
      <c:valAx>
        <c:axId val="102036608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Espaço (m^3)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03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9013796361269389"/>
          <c:h val="0.1450539515893846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2791244818729048E-2"/>
          <c:y val="5.1400554097404488E-2"/>
          <c:w val="0.9000206565235912"/>
          <c:h val="0.832619568387284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9'!$AH$3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9'!$V$24:$AG$24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</c:v>
                </c:pt>
                <c:pt idx="5">
                  <c:v>80</c:v>
                </c:pt>
                <c:pt idx="6">
                  <c:v>80</c:v>
                </c:pt>
                <c:pt idx="7">
                  <c:v>44</c:v>
                </c:pt>
                <c:pt idx="8">
                  <c:v>36</c:v>
                </c:pt>
                <c:pt idx="9">
                  <c:v>80</c:v>
                </c:pt>
                <c:pt idx="10">
                  <c:v>80</c:v>
                </c:pt>
                <c:pt idx="11">
                  <c:v>44</c:v>
                </c:pt>
              </c:numCache>
            </c:numRef>
          </c:val>
        </c:ser>
        <c:ser>
          <c:idx val="1"/>
          <c:order val="1"/>
          <c:tx>
            <c:strRef>
              <c:f>'Exe. 9'!$AH$4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9'!$V$37:$AG$37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0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'Exe. 9'!$AH$5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9'!$V$50:$AG$50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0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'Exe. 9'!$AH$6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9'!$V$63:$AG$63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959168"/>
        <c:axId val="101961088"/>
        <c:axId val="0"/>
      </c:bar3DChart>
      <c:catAx>
        <c:axId val="10195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01961088"/>
        <c:crosses val="autoZero"/>
        <c:auto val="1"/>
        <c:lblAlgn val="ctr"/>
        <c:lblOffset val="100"/>
        <c:noMultiLvlLbl val="0"/>
      </c:catAx>
      <c:valAx>
        <c:axId val="101961088"/>
        <c:scaling>
          <c:orientation val="minMax"/>
          <c:max val="9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(horas)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9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807505984002239"/>
          <c:y val="8.8171969736275238E-2"/>
          <c:w val="0.12413947500182886"/>
          <c:h val="0.23711764118266107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9'!$F$1:$G$1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9'!$N$3:$N$5</c:f>
              <c:numCache>
                <c:formatCode>General</c:formatCode>
                <c:ptCount val="3"/>
                <c:pt idx="1">
                  <c:v>0.9</c:v>
                </c:pt>
                <c:pt idx="2">
                  <c:v>1.1000000000000001</c:v>
                </c:pt>
              </c:numCache>
            </c:numRef>
          </c:val>
        </c:ser>
        <c:ser>
          <c:idx val="1"/>
          <c:order val="1"/>
          <c:tx>
            <c:strRef>
              <c:f>'Exe. 9'!$O$1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9'!$O$3:$O$5</c:f>
              <c:numCache>
                <c:formatCode>General</c:formatCode>
                <c:ptCount val="3"/>
                <c:pt idx="0">
                  <c:v>0.7</c:v>
                </c:pt>
              </c:numCache>
            </c:numRef>
          </c:val>
        </c:ser>
        <c:ser>
          <c:idx val="2"/>
          <c:order val="2"/>
          <c:tx>
            <c:strRef>
              <c:f>'Exe. 9'!$P$1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9'!$P$3:$P$5</c:f>
              <c:numCache>
                <c:formatCode>General</c:formatCode>
                <c:ptCount val="3"/>
                <c:pt idx="0">
                  <c:v>0.45</c:v>
                </c:pt>
              </c:numCache>
            </c:numRef>
          </c:val>
        </c:ser>
        <c:ser>
          <c:idx val="3"/>
          <c:order val="3"/>
          <c:tx>
            <c:strRef>
              <c:f>'Exe. 9'!$Q$1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'Exe. 9'!$M$3:$M$5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'Exe. 9'!$Q$3:$Q$8</c:f>
              <c:numCache>
                <c:formatCode>General</c:formatCode>
                <c:ptCount val="6"/>
                <c:pt idx="0">
                  <c:v>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166912"/>
        <c:axId val="102168832"/>
        <c:axId val="0"/>
      </c:bar3DChart>
      <c:catAx>
        <c:axId val="10216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2168832"/>
        <c:crosses val="autoZero"/>
        <c:auto val="1"/>
        <c:lblAlgn val="ctr"/>
        <c:lblOffset val="100"/>
        <c:noMultiLvlLbl val="0"/>
      </c:catAx>
      <c:valAx>
        <c:axId val="102168832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216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8807062407889957"/>
          <c:h val="0.3348687664041994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9'!$R$1</c:f>
              <c:strCache>
                <c:ptCount val="1"/>
                <c:pt idx="0">
                  <c:v>Almoxarifado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9'!$R$3:$R$8</c:f>
              <c:numCache>
                <c:formatCode>General</c:formatCode>
                <c:ptCount val="6"/>
                <c:pt idx="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373760"/>
        <c:axId val="118384128"/>
        <c:axId val="0"/>
      </c:bar3DChart>
      <c:catAx>
        <c:axId val="11837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8384128"/>
        <c:crosses val="autoZero"/>
        <c:auto val="1"/>
        <c:lblAlgn val="ctr"/>
        <c:lblOffset val="100"/>
        <c:noMultiLvlLbl val="0"/>
      </c:catAx>
      <c:valAx>
        <c:axId val="118384128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Espaço (m^3)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37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9013796361269389"/>
          <c:h val="0.1450539515893846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2791244818729048E-2"/>
          <c:y val="5.1400554097404488E-2"/>
          <c:w val="0.9000206565235912"/>
          <c:h val="0.832619568387284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'Exe. 9'!$AH$3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9'!$V$90:$AG$90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'Exe. 9'!$AH$4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9'!$V$103:$AG$103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'Exe. 9'!$AH$5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9'!$V$116:$AG$116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'Exe. 9'!$AH$6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'Exe. 9'!$V$129:$AG$129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421376"/>
        <c:axId val="118444032"/>
        <c:axId val="0"/>
      </c:bar3DChart>
      <c:catAx>
        <c:axId val="11842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8444032"/>
        <c:crosses val="autoZero"/>
        <c:auto val="1"/>
        <c:lblAlgn val="ctr"/>
        <c:lblOffset val="100"/>
        <c:noMultiLvlLbl val="0"/>
      </c:catAx>
      <c:valAx>
        <c:axId val="118444032"/>
        <c:scaling>
          <c:orientation val="minMax"/>
          <c:max val="9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(horas)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42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807505984002239"/>
          <c:y val="8.8171969736275238E-2"/>
          <c:w val="0.12413947500182886"/>
          <c:h val="0.23711764118266107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Exe.10!$F$1:$G$1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Exe.10!$M$3:$M$5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Exe.10!$N$3:$N$5</c:f>
              <c:numCache>
                <c:formatCode>General</c:formatCode>
                <c:ptCount val="3"/>
                <c:pt idx="1">
                  <c:v>0.9</c:v>
                </c:pt>
                <c:pt idx="2">
                  <c:v>1.1000000000000001</c:v>
                </c:pt>
              </c:numCache>
            </c:numRef>
          </c:val>
        </c:ser>
        <c:ser>
          <c:idx val="1"/>
          <c:order val="1"/>
          <c:tx>
            <c:strRef>
              <c:f>Exe.10!$O$1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Exe.10!$M$3:$M$5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Exe.10!$O$3:$O$5</c:f>
              <c:numCache>
                <c:formatCode>General</c:formatCode>
                <c:ptCount val="3"/>
                <c:pt idx="0">
                  <c:v>0.7</c:v>
                </c:pt>
              </c:numCache>
            </c:numRef>
          </c:val>
        </c:ser>
        <c:ser>
          <c:idx val="2"/>
          <c:order val="2"/>
          <c:tx>
            <c:strRef>
              <c:f>Exe.10!$P$1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Exe.10!$M$3:$M$5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Exe.10!$P$3:$P$5</c:f>
              <c:numCache>
                <c:formatCode>General</c:formatCode>
                <c:ptCount val="3"/>
                <c:pt idx="0">
                  <c:v>0.45</c:v>
                </c:pt>
              </c:numCache>
            </c:numRef>
          </c:val>
        </c:ser>
        <c:ser>
          <c:idx val="3"/>
          <c:order val="3"/>
          <c:tx>
            <c:strRef>
              <c:f>Exe.10!$Q$1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Exe.10!$M$3:$M$5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Exe.10!$Q$3:$Q$8</c:f>
              <c:numCache>
                <c:formatCode>General</c:formatCode>
                <c:ptCount val="6"/>
                <c:pt idx="0">
                  <c:v>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732288"/>
        <c:axId val="118734208"/>
        <c:axId val="0"/>
      </c:bar3DChart>
      <c:catAx>
        <c:axId val="11873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734208"/>
        <c:crosses val="autoZero"/>
        <c:auto val="1"/>
        <c:lblAlgn val="ctr"/>
        <c:lblOffset val="100"/>
        <c:noMultiLvlLbl val="0"/>
      </c:catAx>
      <c:valAx>
        <c:axId val="118734208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73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8807062407889957"/>
          <c:h val="0.3348687664041994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195975503062"/>
          <c:y val="5.1400554097404488E-2"/>
          <c:w val="0.83572069116360459"/>
          <c:h val="0.7344480898221055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Exe.10!$R$1</c:f>
              <c:strCache>
                <c:ptCount val="1"/>
                <c:pt idx="0">
                  <c:v>Almoxarifado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Exe.10!$R$3:$R$8</c:f>
              <c:numCache>
                <c:formatCode>General</c:formatCode>
                <c:ptCount val="6"/>
                <c:pt idx="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653312"/>
        <c:axId val="118655232"/>
        <c:axId val="0"/>
      </c:bar3DChart>
      <c:catAx>
        <c:axId val="11865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 (semanas)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8655232"/>
        <c:crosses val="autoZero"/>
        <c:auto val="1"/>
        <c:lblAlgn val="ctr"/>
        <c:lblOffset val="100"/>
        <c:noMultiLvlLbl val="0"/>
      </c:catAx>
      <c:valAx>
        <c:axId val="118655232"/>
        <c:scaling>
          <c:orientation val="minMax"/>
          <c:max val="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Espaço (m^3)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65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67836676638911"/>
          <c:y val="7.3498104403616218E-2"/>
          <c:w val="0.19013796361269389"/>
          <c:h val="0.1450539515893846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2791244818729048E-2"/>
          <c:y val="5.1400554097404488E-2"/>
          <c:w val="0.9000206565235912"/>
          <c:h val="0.832619568387284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Exe.10!$AH$3</c:f>
              <c:strCache>
                <c:ptCount val="1"/>
                <c:pt idx="0">
                  <c:v>Montagem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Exe.10!$V$24:$AG$24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</c:v>
                </c:pt>
                <c:pt idx="5">
                  <c:v>80</c:v>
                </c:pt>
                <c:pt idx="6">
                  <c:v>80</c:v>
                </c:pt>
                <c:pt idx="7">
                  <c:v>44</c:v>
                </c:pt>
                <c:pt idx="8">
                  <c:v>36</c:v>
                </c:pt>
                <c:pt idx="9">
                  <c:v>80</c:v>
                </c:pt>
                <c:pt idx="10">
                  <c:v>80</c:v>
                </c:pt>
                <c:pt idx="11">
                  <c:v>44</c:v>
                </c:pt>
              </c:numCache>
            </c:numRef>
          </c:val>
        </c:ser>
        <c:ser>
          <c:idx val="1"/>
          <c:order val="1"/>
          <c:tx>
            <c:strRef>
              <c:f>Exe.10!$AH$4</c:f>
              <c:strCache>
                <c:ptCount val="1"/>
                <c:pt idx="0">
                  <c:v>Fabri. Peça 1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Exe.10!$V$37:$AG$37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0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Exe.10!$AH$5</c:f>
              <c:strCache>
                <c:ptCount val="1"/>
                <c:pt idx="0">
                  <c:v>Fabri. Peça 2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Exe.10!$V$50:$AG$50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0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Exe.10!$AH$6</c:f>
              <c:strCache>
                <c:ptCount val="1"/>
                <c:pt idx="0">
                  <c:v>Fabri. Peça 3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Exe.10!$V$63:$AG$63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163904"/>
        <c:axId val="161178368"/>
        <c:axId val="0"/>
      </c:bar3DChart>
      <c:catAx>
        <c:axId val="161163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Períodos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61178368"/>
        <c:crosses val="autoZero"/>
        <c:auto val="1"/>
        <c:lblAlgn val="ctr"/>
        <c:lblOffset val="100"/>
        <c:noMultiLvlLbl val="0"/>
      </c:catAx>
      <c:valAx>
        <c:axId val="161178368"/>
        <c:scaling>
          <c:orientation val="minMax"/>
          <c:max val="9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Tempo (horas)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116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807505984002239"/>
          <c:y val="8.8171969736275238E-2"/>
          <c:w val="0.12413947500182886"/>
          <c:h val="0.23711764118266107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15</xdr:row>
      <xdr:rowOff>83344</xdr:rowOff>
    </xdr:from>
    <xdr:to>
      <xdr:col>16</xdr:col>
      <xdr:colOff>0</xdr:colOff>
      <xdr:row>24</xdr:row>
      <xdr:rowOff>178594</xdr:rowOff>
    </xdr:to>
    <xdr:cxnSp macro="">
      <xdr:nvCxnSpPr>
        <xdr:cNvPr id="3" name="Conector de seta reta 2"/>
        <xdr:cNvCxnSpPr/>
      </xdr:nvCxnSpPr>
      <xdr:spPr>
        <a:xfrm>
          <a:off x="12001500" y="1607344"/>
          <a:ext cx="0" cy="1809750"/>
        </a:xfrm>
        <a:prstGeom prst="straightConnector1">
          <a:avLst/>
        </a:prstGeom>
        <a:ln w="28575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0</xdr:row>
      <xdr:rowOff>0</xdr:rowOff>
    </xdr:from>
    <xdr:to>
      <xdr:col>19</xdr:col>
      <xdr:colOff>208190</xdr:colOff>
      <xdr:row>14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559254</xdr:colOff>
      <xdr:row>14</xdr:row>
      <xdr:rowOff>42183</xdr:rowOff>
    </xdr:from>
    <xdr:to>
      <xdr:col>18</xdr:col>
      <xdr:colOff>571500</xdr:colOff>
      <xdr:row>27</xdr:row>
      <xdr:rowOff>54429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</xdr:colOff>
      <xdr:row>48</xdr:row>
      <xdr:rowOff>166008</xdr:rowOff>
    </xdr:from>
    <xdr:to>
      <xdr:col>27</xdr:col>
      <xdr:colOff>285751</xdr:colOff>
      <xdr:row>63</xdr:row>
      <xdr:rowOff>51708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542925</xdr:colOff>
      <xdr:row>33</xdr:row>
      <xdr:rowOff>114300</xdr:rowOff>
    </xdr:from>
    <xdr:to>
      <xdr:col>27</xdr:col>
      <xdr:colOff>219075</xdr:colOff>
      <xdr:row>48</xdr:row>
      <xdr:rowOff>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557893</xdr:colOff>
      <xdr:row>7</xdr:row>
      <xdr:rowOff>27213</xdr:rowOff>
    </xdr:from>
    <xdr:to>
      <xdr:col>10</xdr:col>
      <xdr:colOff>352857</xdr:colOff>
      <xdr:row>25</xdr:row>
      <xdr:rowOff>64880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7893" y="1360713"/>
          <a:ext cx="7428571" cy="34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0</xdr:row>
      <xdr:rowOff>28575</xdr:rowOff>
    </xdr:from>
    <xdr:to>
      <xdr:col>9</xdr:col>
      <xdr:colOff>190500</xdr:colOff>
      <xdr:row>14</xdr:row>
      <xdr:rowOff>104775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0</xdr:row>
      <xdr:rowOff>28575</xdr:rowOff>
    </xdr:from>
    <xdr:to>
      <xdr:col>17</xdr:col>
      <xdr:colOff>38100</xdr:colOff>
      <xdr:row>14</xdr:row>
      <xdr:rowOff>104775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157369</xdr:colOff>
      <xdr:row>31</xdr:row>
      <xdr:rowOff>1</xdr:rowOff>
    </xdr:from>
    <xdr:to>
      <xdr:col>19</xdr:col>
      <xdr:colOff>67503</xdr:colOff>
      <xdr:row>41</xdr:row>
      <xdr:rowOff>16566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0.17886</cdr:x>
      <cdr:y>0.28891</cdr:y>
    </cdr:from>
    <cdr:to>
      <cdr:x>0.96466</cdr:x>
      <cdr:y>0.29131</cdr:y>
    </cdr:to>
    <cdr:cxnSp macro="">
      <cdr:nvCxnSpPr>
        <cdr:cNvPr id="3" name="Conector de seta reta 2"/>
        <cdr:cNvCxnSpPr/>
      </cdr:nvCxnSpPr>
      <cdr:spPr>
        <a:xfrm xmlns:a="http://schemas.openxmlformats.org/drawingml/2006/main">
          <a:off x="758058" y="792546"/>
          <a:ext cx="3330466" cy="6569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FF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</xdr:colOff>
      <xdr:row>0</xdr:row>
      <xdr:rowOff>0</xdr:rowOff>
    </xdr:from>
    <xdr:to>
      <xdr:col>16</xdr:col>
      <xdr:colOff>0</xdr:colOff>
      <xdr:row>8</xdr:row>
      <xdr:rowOff>132926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0"/>
          <a:ext cx="4210050" cy="165692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495300</xdr:colOff>
      <xdr:row>22</xdr:row>
      <xdr:rowOff>133350</xdr:rowOff>
    </xdr:from>
    <xdr:to>
      <xdr:col>10</xdr:col>
      <xdr:colOff>190500</xdr:colOff>
      <xdr:row>37</xdr:row>
      <xdr:rowOff>19050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534866</xdr:colOff>
      <xdr:row>3</xdr:row>
      <xdr:rowOff>102576</xdr:rowOff>
    </xdr:from>
    <xdr:to>
      <xdr:col>28</xdr:col>
      <xdr:colOff>594947</xdr:colOff>
      <xdr:row>9</xdr:row>
      <xdr:rowOff>182903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2385" y="674076"/>
          <a:ext cx="3100754" cy="122332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23</xdr:col>
      <xdr:colOff>0</xdr:colOff>
      <xdr:row>24</xdr:row>
      <xdr:rowOff>0</xdr:rowOff>
    </xdr:from>
    <xdr:to>
      <xdr:col>30</xdr:col>
      <xdr:colOff>303334</xdr:colOff>
      <xdr:row>38</xdr:row>
      <xdr:rowOff>76200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428625</xdr:colOff>
      <xdr:row>0</xdr:row>
      <xdr:rowOff>28576</xdr:rowOff>
    </xdr:from>
    <xdr:to>
      <xdr:col>16</xdr:col>
      <xdr:colOff>123408</xdr:colOff>
      <xdr:row>9</xdr:row>
      <xdr:rowOff>93922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28576"/>
          <a:ext cx="4571583" cy="177984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304800</xdr:colOff>
      <xdr:row>39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27</xdr:col>
      <xdr:colOff>428625</xdr:colOff>
      <xdr:row>0</xdr:row>
      <xdr:rowOff>28576</xdr:rowOff>
    </xdr:from>
    <xdr:to>
      <xdr:col>35</xdr:col>
      <xdr:colOff>123407</xdr:colOff>
      <xdr:row>9</xdr:row>
      <xdr:rowOff>93922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28576"/>
          <a:ext cx="4593354" cy="177984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22</xdr:col>
      <xdr:colOff>0</xdr:colOff>
      <xdr:row>24</xdr:row>
      <xdr:rowOff>0</xdr:rowOff>
    </xdr:from>
    <xdr:to>
      <xdr:col>29</xdr:col>
      <xdr:colOff>304800</xdr:colOff>
      <xdr:row>38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280147</xdr:colOff>
      <xdr:row>14</xdr:row>
      <xdr:rowOff>168088</xdr:rowOff>
    </xdr:from>
    <xdr:to>
      <xdr:col>12</xdr:col>
      <xdr:colOff>631692</xdr:colOff>
      <xdr:row>29</xdr:row>
      <xdr:rowOff>53788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17</xdr:col>
      <xdr:colOff>1079928</xdr:colOff>
      <xdr:row>29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280147</xdr:colOff>
      <xdr:row>14</xdr:row>
      <xdr:rowOff>168088</xdr:rowOff>
    </xdr:from>
    <xdr:to>
      <xdr:col>12</xdr:col>
      <xdr:colOff>631692</xdr:colOff>
      <xdr:row>29</xdr:row>
      <xdr:rowOff>53788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17</xdr:col>
      <xdr:colOff>1079928</xdr:colOff>
      <xdr:row>29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280147</xdr:colOff>
      <xdr:row>14</xdr:row>
      <xdr:rowOff>168088</xdr:rowOff>
    </xdr:from>
    <xdr:to>
      <xdr:col>34</xdr:col>
      <xdr:colOff>631692</xdr:colOff>
      <xdr:row>29</xdr:row>
      <xdr:rowOff>53788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280147</xdr:colOff>
      <xdr:row>14</xdr:row>
      <xdr:rowOff>168088</xdr:rowOff>
    </xdr:from>
    <xdr:to>
      <xdr:col>34</xdr:col>
      <xdr:colOff>631692</xdr:colOff>
      <xdr:row>29</xdr:row>
      <xdr:rowOff>53788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280147</xdr:colOff>
      <xdr:row>14</xdr:row>
      <xdr:rowOff>168088</xdr:rowOff>
    </xdr:from>
    <xdr:to>
      <xdr:col>12</xdr:col>
      <xdr:colOff>631692</xdr:colOff>
      <xdr:row>29</xdr:row>
      <xdr:rowOff>53788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17</xdr:col>
      <xdr:colOff>1079928</xdr:colOff>
      <xdr:row>29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176892</xdr:colOff>
      <xdr:row>20</xdr:row>
      <xdr:rowOff>57149</xdr:rowOff>
    </xdr:from>
    <xdr:to>
      <xdr:col>45</xdr:col>
      <xdr:colOff>467591</xdr:colOff>
      <xdr:row>40</xdr:row>
      <xdr:rowOff>121226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280147</xdr:colOff>
      <xdr:row>80</xdr:row>
      <xdr:rowOff>168088</xdr:rowOff>
    </xdr:from>
    <xdr:to>
      <xdr:col>12</xdr:col>
      <xdr:colOff>631692</xdr:colOff>
      <xdr:row>95</xdr:row>
      <xdr:rowOff>53788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81</xdr:row>
      <xdr:rowOff>0</xdr:rowOff>
    </xdr:from>
    <xdr:to>
      <xdr:col>17</xdr:col>
      <xdr:colOff>1079928</xdr:colOff>
      <xdr:row>95</xdr:row>
      <xdr:rowOff>76200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176892</xdr:colOff>
      <xdr:row>86</xdr:row>
      <xdr:rowOff>57149</xdr:rowOff>
    </xdr:from>
    <xdr:to>
      <xdr:col>45</xdr:col>
      <xdr:colOff>467591</xdr:colOff>
      <xdr:row>106</xdr:row>
      <xdr:rowOff>121226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0.08134</cdr:x>
      <cdr:y>0.37863</cdr:y>
    </cdr:from>
    <cdr:to>
      <cdr:x>0.9625</cdr:x>
      <cdr:y>0.37863</cdr:y>
    </cdr:to>
    <cdr:cxnSp macro="">
      <cdr:nvCxnSpPr>
        <cdr:cNvPr id="3" name="Conector reto 2"/>
        <cdr:cNvCxnSpPr/>
      </cdr:nvCxnSpPr>
      <cdr:spPr>
        <a:xfrm xmlns:a="http://schemas.openxmlformats.org/drawingml/2006/main">
          <a:off x="571501" y="1466851"/>
          <a:ext cx="619125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0.08134</cdr:x>
      <cdr:y>0.37863</cdr:y>
    </cdr:from>
    <cdr:to>
      <cdr:x>0.9625</cdr:x>
      <cdr:y>0.37863</cdr:y>
    </cdr:to>
    <cdr:cxnSp macro="">
      <cdr:nvCxnSpPr>
        <cdr:cNvPr id="3" name="Conector reto 2"/>
        <cdr:cNvCxnSpPr/>
      </cdr:nvCxnSpPr>
      <cdr:spPr>
        <a:xfrm xmlns:a="http://schemas.openxmlformats.org/drawingml/2006/main">
          <a:off x="571501" y="1466851"/>
          <a:ext cx="619125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280147</xdr:colOff>
      <xdr:row>14</xdr:row>
      <xdr:rowOff>168088</xdr:rowOff>
    </xdr:from>
    <xdr:to>
      <xdr:col>12</xdr:col>
      <xdr:colOff>631692</xdr:colOff>
      <xdr:row>29</xdr:row>
      <xdr:rowOff>53788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17</xdr:col>
      <xdr:colOff>1079928</xdr:colOff>
      <xdr:row>29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176892</xdr:colOff>
      <xdr:row>20</xdr:row>
      <xdr:rowOff>57149</xdr:rowOff>
    </xdr:from>
    <xdr:to>
      <xdr:col>45</xdr:col>
      <xdr:colOff>467591</xdr:colOff>
      <xdr:row>40</xdr:row>
      <xdr:rowOff>121226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0.08134</cdr:x>
      <cdr:y>0.37863</cdr:y>
    </cdr:from>
    <cdr:to>
      <cdr:x>0.9625</cdr:x>
      <cdr:y>0.37863</cdr:y>
    </cdr:to>
    <cdr:cxnSp macro="">
      <cdr:nvCxnSpPr>
        <cdr:cNvPr id="3" name="Conector reto 2"/>
        <cdr:cNvCxnSpPr/>
      </cdr:nvCxnSpPr>
      <cdr:spPr>
        <a:xfrm xmlns:a="http://schemas.openxmlformats.org/drawingml/2006/main">
          <a:off x="571501" y="1466851"/>
          <a:ext cx="6191250" cy="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zoomScale="85" zoomScaleNormal="85" workbookViewId="0">
      <selection activeCell="R25" sqref="R25"/>
    </sheetView>
  </sheetViews>
  <sheetFormatPr defaultRowHeight="15" x14ac:dyDescent="0.25"/>
  <cols>
    <col min="1" max="1" width="34.85546875" customWidth="1"/>
    <col min="2" max="2" width="6.85546875" customWidth="1"/>
    <col min="14" max="14" width="5" customWidth="1"/>
    <col min="15" max="15" width="27.7109375" customWidth="1"/>
    <col min="16" max="16" width="6.42578125" customWidth="1"/>
  </cols>
  <sheetData>
    <row r="1" spans="1:24" x14ac:dyDescent="0.25">
      <c r="A1" s="60" t="s">
        <v>74</v>
      </c>
      <c r="B1" s="60"/>
      <c r="C1" s="60" t="s">
        <v>5</v>
      </c>
      <c r="D1" s="60"/>
      <c r="E1" s="60"/>
      <c r="F1" s="60"/>
      <c r="G1" s="60" t="s">
        <v>6</v>
      </c>
      <c r="H1" s="60"/>
      <c r="I1" s="60"/>
      <c r="J1" s="60"/>
      <c r="O1" s="57" t="s">
        <v>73</v>
      </c>
      <c r="P1" s="57"/>
      <c r="Q1" s="57" t="s">
        <v>5</v>
      </c>
      <c r="R1" s="57"/>
      <c r="S1" s="57"/>
      <c r="T1" s="57"/>
      <c r="U1" s="57" t="s">
        <v>6</v>
      </c>
      <c r="V1" s="57"/>
      <c r="W1" s="57"/>
      <c r="X1" s="57"/>
    </row>
    <row r="2" spans="1:24" x14ac:dyDescent="0.25">
      <c r="A2" s="60"/>
      <c r="B2" s="60"/>
      <c r="C2" s="1">
        <v>1</v>
      </c>
      <c r="D2" s="1">
        <v>2</v>
      </c>
      <c r="E2" s="1">
        <v>3</v>
      </c>
      <c r="F2" s="1">
        <v>4</v>
      </c>
      <c r="G2" s="1">
        <v>1</v>
      </c>
      <c r="H2" s="1">
        <v>2</v>
      </c>
      <c r="I2" s="1">
        <v>3</v>
      </c>
      <c r="J2" s="1">
        <v>4</v>
      </c>
      <c r="O2" s="57"/>
      <c r="P2" s="57"/>
      <c r="Q2" s="2">
        <v>1</v>
      </c>
      <c r="R2" s="2">
        <v>2</v>
      </c>
      <c r="S2" s="2">
        <v>3</v>
      </c>
      <c r="T2" s="2">
        <v>4</v>
      </c>
      <c r="U2" s="2">
        <v>1</v>
      </c>
      <c r="V2" s="2">
        <v>2</v>
      </c>
      <c r="W2" s="2">
        <v>3</v>
      </c>
      <c r="X2" s="2">
        <v>4</v>
      </c>
    </row>
    <row r="3" spans="1:24" x14ac:dyDescent="0.25">
      <c r="A3" s="60" t="s">
        <v>0</v>
      </c>
      <c r="B3" s="60"/>
      <c r="C3" s="1">
        <v>50</v>
      </c>
      <c r="D3" s="1">
        <v>50</v>
      </c>
      <c r="E3" s="1">
        <v>50</v>
      </c>
      <c r="F3" s="1">
        <v>50</v>
      </c>
      <c r="G3" s="1">
        <v>60</v>
      </c>
      <c r="H3" s="1">
        <v>60</v>
      </c>
      <c r="I3" s="1">
        <v>60</v>
      </c>
      <c r="J3" s="1">
        <v>60</v>
      </c>
      <c r="O3" s="57" t="s">
        <v>0</v>
      </c>
      <c r="P3" s="57"/>
      <c r="Q3" s="2">
        <v>50</v>
      </c>
      <c r="R3" s="2">
        <v>50</v>
      </c>
      <c r="S3" s="2">
        <v>50</v>
      </c>
      <c r="T3" s="2">
        <v>50</v>
      </c>
      <c r="U3" s="2">
        <v>60</v>
      </c>
      <c r="V3" s="2">
        <v>60</v>
      </c>
      <c r="W3" s="2">
        <v>60</v>
      </c>
      <c r="X3" s="2">
        <v>60</v>
      </c>
    </row>
    <row r="4" spans="1:24" x14ac:dyDescent="0.25">
      <c r="A4" s="60" t="s">
        <v>1</v>
      </c>
      <c r="B4" s="60"/>
      <c r="C4" s="1">
        <v>55</v>
      </c>
      <c r="D4" s="1">
        <v>40</v>
      </c>
      <c r="E4" s="1">
        <v>10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O4" s="57" t="s">
        <v>1</v>
      </c>
      <c r="P4" s="57"/>
      <c r="Q4" s="2">
        <v>55</v>
      </c>
      <c r="R4" s="2">
        <v>40</v>
      </c>
      <c r="S4" s="2">
        <v>10</v>
      </c>
      <c r="T4" s="2">
        <v>5</v>
      </c>
      <c r="U4" s="2">
        <v>0</v>
      </c>
      <c r="V4" s="2">
        <v>0</v>
      </c>
      <c r="W4" s="2">
        <v>0</v>
      </c>
      <c r="X4" s="2">
        <v>0</v>
      </c>
    </row>
    <row r="5" spans="1:24" x14ac:dyDescent="0.25">
      <c r="A5" s="60" t="s">
        <v>2</v>
      </c>
      <c r="B5" s="60"/>
      <c r="C5" s="1">
        <v>100</v>
      </c>
      <c r="D5" s="1"/>
      <c r="E5" s="1"/>
      <c r="F5" s="1"/>
      <c r="G5" s="1"/>
      <c r="H5" s="1"/>
      <c r="I5" s="1"/>
      <c r="J5" s="1"/>
      <c r="O5" s="57" t="s">
        <v>2</v>
      </c>
      <c r="P5" s="57"/>
      <c r="Q5" s="2">
        <v>100</v>
      </c>
      <c r="R5" s="2"/>
      <c r="S5" s="2"/>
      <c r="T5" s="2"/>
      <c r="U5" s="2"/>
      <c r="V5" s="2"/>
      <c r="W5" s="2"/>
      <c r="X5" s="2"/>
    </row>
    <row r="6" spans="1:24" x14ac:dyDescent="0.25">
      <c r="A6" s="1" t="s">
        <v>3</v>
      </c>
      <c r="B6" s="1">
        <v>5</v>
      </c>
      <c r="C6" s="1">
        <v>50</v>
      </c>
      <c r="D6" s="1">
        <v>100</v>
      </c>
      <c r="E6" s="1">
        <v>50</v>
      </c>
      <c r="F6" s="1">
        <v>100</v>
      </c>
      <c r="G6" s="1">
        <v>40</v>
      </c>
      <c r="H6" s="1">
        <v>80</v>
      </c>
      <c r="I6" s="1">
        <v>20</v>
      </c>
      <c r="J6" s="1">
        <v>60</v>
      </c>
      <c r="O6" s="2" t="s">
        <v>3</v>
      </c>
      <c r="P6" s="2">
        <v>5</v>
      </c>
      <c r="Q6" s="2">
        <f>105-Q4</f>
        <v>50</v>
      </c>
      <c r="R6" s="2">
        <f>Q6+R7-R3</f>
        <v>100</v>
      </c>
      <c r="S6" s="2">
        <f t="shared" ref="S6:X6" si="0">R6+S7-S3</f>
        <v>50</v>
      </c>
      <c r="T6" s="2">
        <f t="shared" si="0"/>
        <v>100</v>
      </c>
      <c r="U6" s="2">
        <f t="shared" si="0"/>
        <v>40</v>
      </c>
      <c r="V6" s="2">
        <f t="shared" si="0"/>
        <v>80</v>
      </c>
      <c r="W6" s="2">
        <f t="shared" si="0"/>
        <v>20</v>
      </c>
      <c r="X6" s="2">
        <f t="shared" si="0"/>
        <v>60</v>
      </c>
    </row>
    <row r="7" spans="1:24" x14ac:dyDescent="0.25">
      <c r="A7" s="60" t="s">
        <v>4</v>
      </c>
      <c r="B7" s="60"/>
      <c r="C7" s="1"/>
      <c r="D7" s="1">
        <v>100</v>
      </c>
      <c r="E7" s="1"/>
      <c r="F7" s="1">
        <v>100</v>
      </c>
      <c r="G7" s="1"/>
      <c r="H7" s="1">
        <v>100</v>
      </c>
      <c r="I7" s="1"/>
      <c r="J7" s="1">
        <v>100</v>
      </c>
      <c r="O7" s="57" t="s">
        <v>4</v>
      </c>
      <c r="P7" s="57"/>
      <c r="Q7" s="2"/>
      <c r="R7" s="2">
        <v>100</v>
      </c>
      <c r="S7" s="2"/>
      <c r="T7" s="2">
        <v>100</v>
      </c>
      <c r="U7" s="2"/>
      <c r="V7" s="2">
        <v>100</v>
      </c>
      <c r="W7" s="2"/>
      <c r="X7" s="2">
        <v>100</v>
      </c>
    </row>
    <row r="9" spans="1:24" x14ac:dyDescent="0.25">
      <c r="O9" s="71" t="s">
        <v>42</v>
      </c>
      <c r="P9" s="72"/>
      <c r="Q9" s="68" t="s">
        <v>5</v>
      </c>
      <c r="R9" s="69"/>
      <c r="S9" s="69"/>
      <c r="T9" s="70"/>
      <c r="U9" s="68" t="s">
        <v>6</v>
      </c>
      <c r="V9" s="69"/>
      <c r="W9" s="69"/>
      <c r="X9" s="70"/>
    </row>
    <row r="10" spans="1:24" x14ac:dyDescent="0.25">
      <c r="A10" s="63" t="s">
        <v>45</v>
      </c>
      <c r="B10" s="64"/>
      <c r="C10" s="61" t="s">
        <v>5</v>
      </c>
      <c r="D10" s="67"/>
      <c r="E10" s="67"/>
      <c r="F10" s="62"/>
      <c r="G10" s="61" t="s">
        <v>6</v>
      </c>
      <c r="H10" s="67"/>
      <c r="I10" s="67"/>
      <c r="J10" s="62"/>
      <c r="O10" s="73"/>
      <c r="P10" s="74"/>
      <c r="Q10" s="2">
        <v>1</v>
      </c>
      <c r="R10" s="2">
        <v>2</v>
      </c>
      <c r="S10" s="2">
        <v>3</v>
      </c>
      <c r="T10" s="2">
        <v>4</v>
      </c>
      <c r="U10" s="2">
        <v>1</v>
      </c>
      <c r="V10" s="2">
        <v>2</v>
      </c>
      <c r="W10" s="2">
        <v>3</v>
      </c>
      <c r="X10" s="2">
        <v>4</v>
      </c>
    </row>
    <row r="11" spans="1:24" x14ac:dyDescent="0.25">
      <c r="A11" s="65"/>
      <c r="B11" s="66"/>
      <c r="C11" s="1">
        <v>1</v>
      </c>
      <c r="D11" s="1">
        <v>2</v>
      </c>
      <c r="E11" s="1">
        <v>3</v>
      </c>
      <c r="F11" s="1">
        <v>4</v>
      </c>
      <c r="G11" s="1">
        <v>1</v>
      </c>
      <c r="H11" s="1">
        <v>2</v>
      </c>
      <c r="I11" s="1">
        <v>3</v>
      </c>
      <c r="J11" s="1">
        <v>4</v>
      </c>
      <c r="O11" s="68" t="s">
        <v>0</v>
      </c>
      <c r="P11" s="70"/>
      <c r="Q11" s="2">
        <v>50</v>
      </c>
      <c r="R11" s="2">
        <v>50</v>
      </c>
      <c r="S11" s="2">
        <v>50</v>
      </c>
      <c r="T11" s="2">
        <v>50</v>
      </c>
      <c r="U11" s="2">
        <v>60</v>
      </c>
      <c r="V11" s="2">
        <v>60</v>
      </c>
      <c r="W11" s="2">
        <v>60</v>
      </c>
      <c r="X11" s="2">
        <v>60</v>
      </c>
    </row>
    <row r="12" spans="1:24" x14ac:dyDescent="0.25">
      <c r="A12" s="61" t="s">
        <v>0</v>
      </c>
      <c r="B12" s="62"/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>
        <v>10</v>
      </c>
      <c r="O12" s="68" t="s">
        <v>1</v>
      </c>
      <c r="P12" s="70"/>
      <c r="Q12" s="2">
        <v>55</v>
      </c>
      <c r="R12" s="2">
        <v>40</v>
      </c>
      <c r="S12" s="2">
        <v>10</v>
      </c>
      <c r="T12" s="2">
        <v>5</v>
      </c>
      <c r="U12" s="2">
        <v>0</v>
      </c>
      <c r="V12" s="2">
        <v>0</v>
      </c>
      <c r="W12" s="2">
        <v>0</v>
      </c>
      <c r="X12" s="2">
        <v>0</v>
      </c>
    </row>
    <row r="13" spans="1:24" x14ac:dyDescent="0.25">
      <c r="A13" s="61" t="s">
        <v>1</v>
      </c>
      <c r="B13" s="62"/>
      <c r="C13" s="1">
        <v>9</v>
      </c>
      <c r="D13" s="1">
        <v>5</v>
      </c>
      <c r="E13" s="1">
        <v>3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O13" s="68" t="s">
        <v>2</v>
      </c>
      <c r="P13" s="70"/>
      <c r="Q13" s="2">
        <v>100</v>
      </c>
      <c r="R13" s="2"/>
      <c r="S13" s="2"/>
      <c r="T13" s="2"/>
      <c r="U13" s="2"/>
      <c r="V13" s="2"/>
      <c r="W13" s="2"/>
      <c r="X13" s="2"/>
    </row>
    <row r="14" spans="1:24" x14ac:dyDescent="0.25">
      <c r="A14" s="61" t="s">
        <v>2</v>
      </c>
      <c r="B14" s="62"/>
      <c r="C14" s="1"/>
      <c r="D14" s="1"/>
      <c r="E14" s="1"/>
      <c r="F14" s="1"/>
      <c r="G14" s="1"/>
      <c r="H14" s="1"/>
      <c r="I14" s="1"/>
      <c r="J14" s="1"/>
      <c r="O14" s="2" t="s">
        <v>3</v>
      </c>
      <c r="P14" s="2">
        <v>5</v>
      </c>
      <c r="Q14" s="2">
        <f>105-Q12</f>
        <v>50</v>
      </c>
      <c r="R14" s="2">
        <f>Q14+R15-R11</f>
        <v>100</v>
      </c>
      <c r="S14" s="2">
        <f t="shared" ref="S14" si="1">R14+S15-S11</f>
        <v>50</v>
      </c>
      <c r="T14" s="2">
        <f t="shared" ref="T14" si="2">S14+T15-T11</f>
        <v>100</v>
      </c>
      <c r="U14" s="2">
        <f t="shared" ref="U14" si="3">T14+U15-U11</f>
        <v>140</v>
      </c>
      <c r="V14" s="2">
        <f t="shared" ref="V14" si="4">U14+V15-V11</f>
        <v>80</v>
      </c>
      <c r="W14" s="2">
        <f t="shared" ref="W14" si="5">V14+W15-W11</f>
        <v>120</v>
      </c>
      <c r="X14" s="2">
        <f t="shared" ref="X14" si="6">W14+X15-X11</f>
        <v>60</v>
      </c>
    </row>
    <row r="15" spans="1:24" x14ac:dyDescent="0.25">
      <c r="A15" s="1" t="s">
        <v>3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O15" s="68" t="s">
        <v>4</v>
      </c>
      <c r="P15" s="70"/>
      <c r="Q15" s="2"/>
      <c r="R15" s="2">
        <v>100</v>
      </c>
      <c r="S15" s="2"/>
      <c r="T15" s="2">
        <v>100</v>
      </c>
      <c r="U15" s="2">
        <v>100</v>
      </c>
      <c r="V15" s="2"/>
      <c r="W15" s="2">
        <v>100</v>
      </c>
      <c r="X15" s="2"/>
    </row>
    <row r="16" spans="1:24" x14ac:dyDescent="0.25">
      <c r="A16" s="61" t="s">
        <v>4</v>
      </c>
      <c r="B16" s="62"/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</row>
    <row r="17" spans="1:24" x14ac:dyDescent="0.25">
      <c r="A17" s="61" t="s">
        <v>28</v>
      </c>
      <c r="B17" s="62"/>
      <c r="C17" s="1">
        <v>3</v>
      </c>
      <c r="D17" s="1">
        <v>7</v>
      </c>
      <c r="E17" s="1">
        <v>9</v>
      </c>
      <c r="F17" s="1">
        <v>11</v>
      </c>
      <c r="G17" s="1">
        <v>12</v>
      </c>
      <c r="H17" s="1">
        <v>12</v>
      </c>
      <c r="I17" s="1">
        <v>12</v>
      </c>
      <c r="J17" s="1">
        <v>12</v>
      </c>
      <c r="O17" s="53" t="s">
        <v>43</v>
      </c>
      <c r="P17" s="54"/>
      <c r="Q17" s="51" t="s">
        <v>5</v>
      </c>
      <c r="R17" s="58"/>
      <c r="S17" s="58"/>
      <c r="T17" s="52"/>
      <c r="U17" s="51" t="s">
        <v>6</v>
      </c>
      <c r="V17" s="58"/>
      <c r="W17" s="58"/>
      <c r="X17" s="52"/>
    </row>
    <row r="18" spans="1:24" x14ac:dyDescent="0.25">
      <c r="O18" s="55"/>
      <c r="P18" s="56"/>
      <c r="Q18" s="24">
        <v>1</v>
      </c>
      <c r="R18" s="24">
        <v>2</v>
      </c>
      <c r="S18" s="24">
        <v>3</v>
      </c>
      <c r="T18" s="24">
        <v>4</v>
      </c>
      <c r="U18" s="24">
        <v>1</v>
      </c>
      <c r="V18" s="24">
        <v>2</v>
      </c>
      <c r="W18" s="24">
        <v>3</v>
      </c>
      <c r="X18" s="24">
        <v>4</v>
      </c>
    </row>
    <row r="19" spans="1:24" x14ac:dyDescent="0.25">
      <c r="A19" s="59" t="s">
        <v>44</v>
      </c>
      <c r="B19" s="59"/>
      <c r="C19" s="59" t="s">
        <v>5</v>
      </c>
      <c r="D19" s="59"/>
      <c r="E19" s="59"/>
      <c r="F19" s="59"/>
      <c r="G19" s="59" t="s">
        <v>6</v>
      </c>
      <c r="H19" s="59"/>
      <c r="I19" s="59"/>
      <c r="J19" s="59"/>
      <c r="O19" s="51" t="s">
        <v>0</v>
      </c>
      <c r="P19" s="52"/>
      <c r="Q19" s="24">
        <v>10</v>
      </c>
      <c r="R19" s="24">
        <v>10</v>
      </c>
      <c r="S19" s="24">
        <v>10</v>
      </c>
      <c r="T19" s="24">
        <v>10</v>
      </c>
      <c r="U19" s="24">
        <v>10</v>
      </c>
      <c r="V19" s="24">
        <v>10</v>
      </c>
      <c r="W19" s="24">
        <v>10</v>
      </c>
      <c r="X19" s="24">
        <v>10</v>
      </c>
    </row>
    <row r="20" spans="1:24" x14ac:dyDescent="0.25">
      <c r="A20" s="59"/>
      <c r="B20" s="59"/>
      <c r="C20" s="8">
        <v>1</v>
      </c>
      <c r="D20" s="8">
        <v>2</v>
      </c>
      <c r="E20" s="8">
        <v>3</v>
      </c>
      <c r="F20" s="8">
        <v>4</v>
      </c>
      <c r="G20" s="8">
        <v>1</v>
      </c>
      <c r="H20" s="8">
        <v>2</v>
      </c>
      <c r="I20" s="8">
        <v>3</v>
      </c>
      <c r="J20" s="8">
        <v>4</v>
      </c>
      <c r="O20" s="51" t="s">
        <v>1</v>
      </c>
      <c r="P20" s="52"/>
      <c r="Q20" s="24">
        <v>9</v>
      </c>
      <c r="R20" s="24">
        <v>5</v>
      </c>
      <c r="S20" s="24">
        <v>3</v>
      </c>
      <c r="T20" s="24">
        <v>1</v>
      </c>
      <c r="U20" s="24">
        <v>0</v>
      </c>
      <c r="V20" s="24">
        <v>0</v>
      </c>
      <c r="W20" s="24">
        <v>0</v>
      </c>
      <c r="X20" s="24">
        <v>0</v>
      </c>
    </row>
    <row r="21" spans="1:24" x14ac:dyDescent="0.25">
      <c r="A21" s="59" t="s">
        <v>0</v>
      </c>
      <c r="B21" s="59"/>
      <c r="C21" s="8">
        <v>50</v>
      </c>
      <c r="D21" s="8">
        <v>50</v>
      </c>
      <c r="E21" s="8">
        <v>50</v>
      </c>
      <c r="F21" s="8">
        <v>50</v>
      </c>
      <c r="G21" s="8">
        <v>60</v>
      </c>
      <c r="H21" s="8">
        <v>60</v>
      </c>
      <c r="I21" s="8">
        <v>60</v>
      </c>
      <c r="J21" s="8">
        <v>60</v>
      </c>
      <c r="O21" s="51" t="s">
        <v>2</v>
      </c>
      <c r="P21" s="52"/>
      <c r="Q21" s="24"/>
      <c r="R21" s="24"/>
      <c r="S21" s="24"/>
      <c r="T21" s="24"/>
      <c r="U21" s="24"/>
      <c r="V21" s="24"/>
      <c r="W21" s="24"/>
      <c r="X21" s="24"/>
    </row>
    <row r="22" spans="1:24" x14ac:dyDescent="0.25">
      <c r="A22" s="59" t="s">
        <v>1</v>
      </c>
      <c r="B22" s="59"/>
      <c r="C22" s="8">
        <v>55</v>
      </c>
      <c r="D22" s="8">
        <v>40</v>
      </c>
      <c r="E22" s="8">
        <v>10</v>
      </c>
      <c r="F22" s="8">
        <v>5</v>
      </c>
      <c r="G22" s="8">
        <v>0</v>
      </c>
      <c r="H22" s="8">
        <v>0</v>
      </c>
      <c r="I22" s="8">
        <v>0</v>
      </c>
      <c r="J22" s="8">
        <v>0</v>
      </c>
      <c r="O22" s="24" t="s">
        <v>3</v>
      </c>
      <c r="P22" s="24">
        <v>2</v>
      </c>
      <c r="Q22" s="24">
        <f>P22+Q23-Q19</f>
        <v>2</v>
      </c>
      <c r="R22" s="24">
        <f>Q22+R23-R19</f>
        <v>2</v>
      </c>
      <c r="S22" s="24">
        <f>R22+S23-S19</f>
        <v>2</v>
      </c>
      <c r="T22" s="24">
        <f t="shared" ref="T22:X22" si="7">S22+T23-T19</f>
        <v>2</v>
      </c>
      <c r="U22" s="24">
        <f t="shared" si="7"/>
        <v>2</v>
      </c>
      <c r="V22" s="24">
        <f t="shared" si="7"/>
        <v>2</v>
      </c>
      <c r="W22" s="24">
        <f t="shared" si="7"/>
        <v>2</v>
      </c>
      <c r="X22" s="24">
        <f t="shared" si="7"/>
        <v>2</v>
      </c>
    </row>
    <row r="23" spans="1:24" x14ac:dyDescent="0.25">
      <c r="A23" s="59" t="s">
        <v>2</v>
      </c>
      <c r="B23" s="59"/>
      <c r="C23" s="8">
        <v>100</v>
      </c>
      <c r="D23" s="8"/>
      <c r="E23" s="8"/>
      <c r="F23" s="8"/>
      <c r="G23" s="8"/>
      <c r="H23" s="8"/>
      <c r="I23" s="8"/>
      <c r="J23" s="8"/>
      <c r="O23" s="51" t="s">
        <v>4</v>
      </c>
      <c r="P23" s="52"/>
      <c r="Q23" s="24">
        <v>10</v>
      </c>
      <c r="R23" s="24">
        <v>10</v>
      </c>
      <c r="S23" s="24">
        <v>10</v>
      </c>
      <c r="T23" s="24">
        <v>10</v>
      </c>
      <c r="U23" s="24">
        <v>10</v>
      </c>
      <c r="V23" s="24">
        <v>10</v>
      </c>
      <c r="W23" s="24">
        <v>10</v>
      </c>
      <c r="X23" s="24">
        <v>10</v>
      </c>
    </row>
    <row r="24" spans="1:24" x14ac:dyDescent="0.25">
      <c r="A24" s="8" t="s">
        <v>3</v>
      </c>
      <c r="B24" s="8">
        <v>5</v>
      </c>
      <c r="C24" s="8">
        <f>105-C22</f>
        <v>50</v>
      </c>
      <c r="D24" s="8">
        <f>C24+D25-D21</f>
        <v>100</v>
      </c>
      <c r="E24" s="8">
        <f t="shared" ref="E24" si="8">D24+E25-E21</f>
        <v>50</v>
      </c>
      <c r="F24" s="8">
        <f t="shared" ref="F24" si="9">E24+F25-F21</f>
        <v>100</v>
      </c>
      <c r="G24" s="8">
        <f t="shared" ref="G24" si="10">F24+G25-G21</f>
        <v>140</v>
      </c>
      <c r="H24" s="8">
        <f t="shared" ref="H24" si="11">G24+H25-H21</f>
        <v>80</v>
      </c>
      <c r="I24" s="8">
        <f t="shared" ref="I24" si="12">H24+I25-I21</f>
        <v>120</v>
      </c>
      <c r="J24" s="8">
        <f t="shared" ref="J24" si="13">I24+J25-J21</f>
        <v>60</v>
      </c>
      <c r="O24" s="51" t="s">
        <v>28</v>
      </c>
      <c r="P24" s="52"/>
      <c r="Q24" s="24">
        <f>Q23+P22-Q20</f>
        <v>3</v>
      </c>
      <c r="R24" s="24">
        <f t="shared" ref="R24:X24" si="14">R23+Q22-R20</f>
        <v>7</v>
      </c>
      <c r="S24" s="24">
        <f t="shared" si="14"/>
        <v>9</v>
      </c>
      <c r="T24" s="24">
        <f t="shared" si="14"/>
        <v>11</v>
      </c>
      <c r="U24" s="24">
        <f t="shared" si="14"/>
        <v>12</v>
      </c>
      <c r="V24" s="24">
        <f t="shared" si="14"/>
        <v>12</v>
      </c>
      <c r="W24" s="24">
        <f t="shared" si="14"/>
        <v>12</v>
      </c>
      <c r="X24" s="24">
        <f t="shared" si="14"/>
        <v>12</v>
      </c>
    </row>
    <row r="25" spans="1:24" x14ac:dyDescent="0.25">
      <c r="A25" s="59" t="s">
        <v>4</v>
      </c>
      <c r="B25" s="59"/>
      <c r="C25" s="8"/>
      <c r="D25" s="8">
        <v>100</v>
      </c>
      <c r="E25" s="8"/>
      <c r="F25" s="8">
        <v>100</v>
      </c>
      <c r="G25" s="8">
        <v>100</v>
      </c>
      <c r="H25" s="8"/>
      <c r="I25" s="8">
        <v>100</v>
      </c>
      <c r="J25" s="8"/>
    </row>
  </sheetData>
  <mergeCells count="44">
    <mergeCell ref="A25:B25"/>
    <mergeCell ref="Q9:T9"/>
    <mergeCell ref="U9:X9"/>
    <mergeCell ref="C19:F19"/>
    <mergeCell ref="G19:J19"/>
    <mergeCell ref="A21:B21"/>
    <mergeCell ref="A22:B22"/>
    <mergeCell ref="A23:B23"/>
    <mergeCell ref="O11:P11"/>
    <mergeCell ref="O12:P12"/>
    <mergeCell ref="O13:P13"/>
    <mergeCell ref="O15:P15"/>
    <mergeCell ref="O9:P10"/>
    <mergeCell ref="O24:P24"/>
    <mergeCell ref="A14:B14"/>
    <mergeCell ref="A16:B16"/>
    <mergeCell ref="A19:B20"/>
    <mergeCell ref="C1:F1"/>
    <mergeCell ref="G1:J1"/>
    <mergeCell ref="A1:B2"/>
    <mergeCell ref="A3:B3"/>
    <mergeCell ref="A17:B17"/>
    <mergeCell ref="A10:B11"/>
    <mergeCell ref="C10:F10"/>
    <mergeCell ref="G10:J10"/>
    <mergeCell ref="A12:B12"/>
    <mergeCell ref="A13:B13"/>
    <mergeCell ref="A4:B4"/>
    <mergeCell ref="A5:B5"/>
    <mergeCell ref="A7:B7"/>
    <mergeCell ref="U1:X1"/>
    <mergeCell ref="O3:P3"/>
    <mergeCell ref="O1:P2"/>
    <mergeCell ref="Q1:T1"/>
    <mergeCell ref="U17:X17"/>
    <mergeCell ref="Q17:T17"/>
    <mergeCell ref="O4:P4"/>
    <mergeCell ref="O5:P5"/>
    <mergeCell ref="O7:P7"/>
    <mergeCell ref="O19:P19"/>
    <mergeCell ref="O20:P20"/>
    <mergeCell ref="O21:P21"/>
    <mergeCell ref="O23:P23"/>
    <mergeCell ref="O17:P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67"/>
  <sheetViews>
    <sheetView zoomScale="130" zoomScaleNormal="130" workbookViewId="0">
      <selection activeCell="AC59" sqref="AC59"/>
    </sheetView>
  </sheetViews>
  <sheetFormatPr defaultRowHeight="15" x14ac:dyDescent="0.25"/>
  <cols>
    <col min="2" max="2" width="18.85546875" customWidth="1"/>
    <col min="3" max="3" width="11.85546875" customWidth="1"/>
    <col min="4" max="4" width="9.85546875" customWidth="1"/>
    <col min="5" max="5" width="11.5703125" customWidth="1"/>
    <col min="6" max="6" width="16.42578125" customWidth="1"/>
  </cols>
  <sheetData>
    <row r="1" spans="2:33" x14ac:dyDescent="0.25">
      <c r="B1" s="1"/>
      <c r="C1" s="10" t="s">
        <v>10</v>
      </c>
      <c r="D1" s="1" t="s">
        <v>11</v>
      </c>
      <c r="E1" s="1" t="s">
        <v>75</v>
      </c>
      <c r="F1" s="1" t="s">
        <v>13</v>
      </c>
    </row>
    <row r="2" spans="2:33" x14ac:dyDescent="0.25">
      <c r="B2" s="1" t="s">
        <v>9</v>
      </c>
      <c r="C2" s="1" t="s">
        <v>8</v>
      </c>
      <c r="D2" s="1" t="s">
        <v>8</v>
      </c>
      <c r="E2" s="1" t="s">
        <v>8</v>
      </c>
      <c r="F2" s="1" t="s">
        <v>14</v>
      </c>
    </row>
    <row r="3" spans="2:33" x14ac:dyDescent="0.25">
      <c r="B3" s="1">
        <v>1</v>
      </c>
      <c r="C3" s="1"/>
      <c r="D3" s="1">
        <v>0.5</v>
      </c>
      <c r="E3" s="1">
        <v>3</v>
      </c>
      <c r="F3" s="1">
        <v>0.02</v>
      </c>
    </row>
    <row r="4" spans="2:33" x14ac:dyDescent="0.25">
      <c r="B4" s="1">
        <v>2</v>
      </c>
      <c r="C4" s="1"/>
      <c r="D4" s="1">
        <v>1</v>
      </c>
      <c r="E4" s="1"/>
      <c r="F4" s="1"/>
    </row>
    <row r="5" spans="2:33" x14ac:dyDescent="0.25">
      <c r="B5" s="1">
        <v>3</v>
      </c>
      <c r="C5" s="1">
        <v>2</v>
      </c>
      <c r="D5" s="1"/>
      <c r="E5" s="1"/>
      <c r="F5" s="1"/>
    </row>
    <row r="6" spans="2:33" x14ac:dyDescent="0.25">
      <c r="B6" s="1">
        <v>4</v>
      </c>
      <c r="C6" s="1">
        <v>2</v>
      </c>
      <c r="D6" s="1"/>
      <c r="E6" s="1"/>
      <c r="F6" s="1"/>
    </row>
    <row r="7" spans="2:33" x14ac:dyDescent="0.25">
      <c r="W7" s="78" t="s">
        <v>18</v>
      </c>
      <c r="X7" s="78"/>
      <c r="Y7" s="78"/>
      <c r="Z7" s="78"/>
      <c r="AA7" s="78"/>
      <c r="AB7" s="78"/>
      <c r="AC7" s="78"/>
      <c r="AD7" s="78"/>
      <c r="AE7" s="78"/>
      <c r="AF7" s="78"/>
    </row>
    <row r="8" spans="2:33" x14ac:dyDescent="0.25">
      <c r="B8" s="60"/>
      <c r="C8" s="60"/>
      <c r="W8" s="1"/>
      <c r="X8" s="1"/>
      <c r="Y8" s="60" t="s">
        <v>5</v>
      </c>
      <c r="Z8" s="60"/>
      <c r="AA8" s="60"/>
      <c r="AB8" s="60"/>
      <c r="AC8" s="60" t="s">
        <v>6</v>
      </c>
      <c r="AD8" s="60"/>
      <c r="AE8" s="60"/>
      <c r="AF8" s="60"/>
    </row>
    <row r="9" spans="2:33" x14ac:dyDescent="0.25">
      <c r="B9" s="1"/>
      <c r="C9" s="1"/>
      <c r="W9" s="1"/>
      <c r="X9" s="1">
        <v>0</v>
      </c>
      <c r="Y9" s="1">
        <v>1</v>
      </c>
      <c r="Z9" s="1">
        <v>2</v>
      </c>
      <c r="AA9" s="1">
        <v>3</v>
      </c>
      <c r="AB9" s="1">
        <v>4</v>
      </c>
      <c r="AC9" s="1">
        <v>5</v>
      </c>
      <c r="AD9" s="1">
        <v>6</v>
      </c>
      <c r="AE9" s="1">
        <v>7</v>
      </c>
      <c r="AF9" s="1">
        <v>8</v>
      </c>
    </row>
    <row r="10" spans="2:33" x14ac:dyDescent="0.25">
      <c r="B10" s="1"/>
      <c r="C10" s="1"/>
      <c r="W10" s="1" t="s">
        <v>4</v>
      </c>
      <c r="X10" s="1"/>
      <c r="Y10" s="1"/>
      <c r="Z10" s="2">
        <v>20</v>
      </c>
      <c r="AA10" s="3">
        <v>40</v>
      </c>
      <c r="AB10" s="1"/>
      <c r="AC10" s="4">
        <v>20</v>
      </c>
      <c r="AD10" s="5">
        <v>20</v>
      </c>
      <c r="AE10" s="1"/>
      <c r="AF10" s="6">
        <v>40</v>
      </c>
    </row>
    <row r="11" spans="2:33" x14ac:dyDescent="0.25">
      <c r="B11" s="1"/>
      <c r="C11" s="1"/>
      <c r="W11" s="75" t="s">
        <v>15</v>
      </c>
      <c r="X11" s="2">
        <f>Z10*0.5</f>
        <v>10</v>
      </c>
      <c r="Y11" s="2">
        <f>Z10*1</f>
        <v>20</v>
      </c>
      <c r="Z11" s="1"/>
      <c r="AA11" s="1"/>
      <c r="AB11" s="1"/>
      <c r="AC11" s="1"/>
      <c r="AD11" s="1"/>
      <c r="AE11" s="1"/>
      <c r="AF11" s="1"/>
    </row>
    <row r="12" spans="2:33" x14ac:dyDescent="0.25">
      <c r="B12" s="1"/>
      <c r="C12" s="1"/>
      <c r="W12" s="76"/>
      <c r="X12" s="1"/>
      <c r="Y12" s="7">
        <f>AA10*0.5</f>
        <v>20</v>
      </c>
      <c r="Z12" s="7">
        <f>AA10*1</f>
        <v>40</v>
      </c>
      <c r="AA12" s="1"/>
      <c r="AB12" s="1"/>
      <c r="AC12" s="1"/>
      <c r="AD12" s="1"/>
      <c r="AE12" s="1"/>
      <c r="AF12" s="1"/>
      <c r="AG12" t="s">
        <v>17</v>
      </c>
    </row>
    <row r="13" spans="2:33" x14ac:dyDescent="0.25">
      <c r="B13" s="1"/>
      <c r="C13" s="1"/>
      <c r="W13" s="76"/>
      <c r="X13" s="1"/>
      <c r="Y13" s="1"/>
      <c r="Z13" s="1"/>
      <c r="AA13" s="4">
        <f>AC10*0.5</f>
        <v>10</v>
      </c>
      <c r="AB13" s="4">
        <f>AC10*1</f>
        <v>20</v>
      </c>
      <c r="AC13" s="1"/>
      <c r="AD13" s="1"/>
      <c r="AE13" s="1"/>
      <c r="AF13" s="1"/>
    </row>
    <row r="14" spans="2:33" x14ac:dyDescent="0.25">
      <c r="W14" s="76"/>
      <c r="X14" s="1"/>
      <c r="Y14" s="1"/>
      <c r="Z14" s="1"/>
      <c r="AA14" s="1"/>
      <c r="AB14" s="5">
        <f>AD10*0.5</f>
        <v>10</v>
      </c>
      <c r="AC14" s="5">
        <f>AD10*1</f>
        <v>20</v>
      </c>
      <c r="AD14" s="1"/>
      <c r="AE14" s="1"/>
      <c r="AF14" s="1"/>
    </row>
    <row r="15" spans="2:33" x14ac:dyDescent="0.25">
      <c r="W15" s="77"/>
      <c r="X15" s="1"/>
      <c r="Y15" s="1"/>
      <c r="Z15" s="1"/>
      <c r="AA15" s="1"/>
      <c r="AB15" s="1"/>
      <c r="AC15" s="1"/>
      <c r="AD15" s="6">
        <f>AF10*0.5</f>
        <v>20</v>
      </c>
      <c r="AE15" s="6">
        <f>AF10*1</f>
        <v>40</v>
      </c>
      <c r="AF15" s="1"/>
    </row>
    <row r="16" spans="2:33" x14ac:dyDescent="0.25">
      <c r="W16" s="1" t="s">
        <v>16</v>
      </c>
      <c r="X16" s="1">
        <f>SUM(X11:X15)</f>
        <v>10</v>
      </c>
      <c r="Y16" s="1">
        <f t="shared" ref="Y16" si="0">SUM(Y11:Y15)</f>
        <v>40</v>
      </c>
      <c r="Z16" s="1">
        <f t="shared" ref="Z16" si="1">SUM(Z11:Z15)</f>
        <v>40</v>
      </c>
      <c r="AA16" s="1">
        <f t="shared" ref="AA16" si="2">SUM(AA11:AA15)</f>
        <v>10</v>
      </c>
      <c r="AB16" s="1">
        <f t="shared" ref="AB16" si="3">SUM(AB11:AB15)</f>
        <v>30</v>
      </c>
      <c r="AC16" s="1">
        <f t="shared" ref="AC16" si="4">SUM(AC11:AC15)</f>
        <v>20</v>
      </c>
      <c r="AD16" s="1">
        <f t="shared" ref="AD16" si="5">SUM(AD11:AD15)</f>
        <v>20</v>
      </c>
      <c r="AE16" s="1">
        <f t="shared" ref="AE16" si="6">SUM(AE11:AE15)</f>
        <v>40</v>
      </c>
      <c r="AF16" s="1">
        <f t="shared" ref="AF16" si="7">SUM(AF11:AF15)</f>
        <v>0</v>
      </c>
    </row>
    <row r="27" spans="2:20" x14ac:dyDescent="0.25">
      <c r="T27">
        <f>1000000^(1/3)</f>
        <v>99.999999999999957</v>
      </c>
    </row>
    <row r="28" spans="2:20" x14ac:dyDescent="0.25">
      <c r="T28">
        <f>20000^(1/3)</f>
        <v>27.144176165949055</v>
      </c>
    </row>
    <row r="29" spans="2:20" x14ac:dyDescent="0.25">
      <c r="B29" s="1"/>
      <c r="C29" s="10" t="s">
        <v>10</v>
      </c>
      <c r="D29" s="1" t="s">
        <v>11</v>
      </c>
      <c r="E29" s="1" t="s">
        <v>12</v>
      </c>
      <c r="F29" s="1" t="s">
        <v>13</v>
      </c>
      <c r="H29" s="1"/>
      <c r="I29" s="1"/>
      <c r="J29" s="1"/>
      <c r="K29" s="60" t="s">
        <v>5</v>
      </c>
      <c r="L29" s="60"/>
      <c r="M29" s="60"/>
      <c r="N29" s="60"/>
      <c r="O29" s="60" t="s">
        <v>6</v>
      </c>
      <c r="P29" s="60"/>
      <c r="Q29" s="60"/>
      <c r="R29" s="60"/>
      <c r="T29">
        <f>T28*20</f>
        <v>542.88352331898113</v>
      </c>
    </row>
    <row r="30" spans="2:20" x14ac:dyDescent="0.25">
      <c r="B30" s="1" t="s">
        <v>9</v>
      </c>
      <c r="C30" s="1" t="s">
        <v>8</v>
      </c>
      <c r="D30" s="1" t="s">
        <v>8</v>
      </c>
      <c r="E30" s="1" t="s">
        <v>8</v>
      </c>
      <c r="F30" s="1" t="s">
        <v>14</v>
      </c>
      <c r="H30" s="1" t="s">
        <v>7</v>
      </c>
      <c r="I30" s="1">
        <v>-1</v>
      </c>
      <c r="J30" s="1">
        <v>0</v>
      </c>
      <c r="K30" s="1">
        <v>1</v>
      </c>
      <c r="L30" s="1">
        <v>2</v>
      </c>
      <c r="M30" s="1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</row>
    <row r="31" spans="2:20" x14ac:dyDescent="0.25">
      <c r="B31" s="1">
        <v>1</v>
      </c>
      <c r="C31" s="1"/>
      <c r="D31" s="1">
        <v>0.5</v>
      </c>
      <c r="E31" s="1">
        <v>3</v>
      </c>
      <c r="F31" s="1">
        <v>0.02</v>
      </c>
      <c r="H31" s="1" t="s">
        <v>4</v>
      </c>
      <c r="I31" s="1"/>
      <c r="J31" s="1"/>
      <c r="K31" s="1"/>
      <c r="L31" s="2">
        <v>20</v>
      </c>
      <c r="M31" s="3">
        <v>40</v>
      </c>
      <c r="N31" s="1"/>
      <c r="O31" s="4">
        <v>20</v>
      </c>
      <c r="P31" s="5">
        <v>20</v>
      </c>
      <c r="Q31" s="1"/>
      <c r="R31" s="6">
        <v>40</v>
      </c>
    </row>
    <row r="32" spans="2:20" x14ac:dyDescent="0.25">
      <c r="B32" s="1">
        <v>2</v>
      </c>
      <c r="C32" s="1"/>
      <c r="D32" s="1">
        <v>1</v>
      </c>
      <c r="E32" s="1"/>
      <c r="F32" s="1"/>
      <c r="H32" s="79" t="s">
        <v>22</v>
      </c>
      <c r="I32" s="11">
        <f>F31*L31</f>
        <v>0.4</v>
      </c>
      <c r="J32" s="2">
        <f>F32*L31</f>
        <v>0</v>
      </c>
      <c r="K32" s="8"/>
      <c r="L32" s="8"/>
      <c r="M32" s="8"/>
      <c r="N32" s="8"/>
      <c r="O32" s="8"/>
      <c r="P32" s="8"/>
      <c r="Q32" s="8"/>
      <c r="R32" s="8"/>
    </row>
    <row r="33" spans="2:18" x14ac:dyDescent="0.25">
      <c r="B33" s="1">
        <v>3</v>
      </c>
      <c r="C33" s="1">
        <v>2</v>
      </c>
      <c r="D33" s="1"/>
      <c r="E33" s="1"/>
      <c r="F33" s="1"/>
      <c r="H33" s="80"/>
      <c r="I33" s="10"/>
      <c r="J33" s="3">
        <f>F31*M31</f>
        <v>0.8</v>
      </c>
      <c r="K33" s="7">
        <f>F32*M31</f>
        <v>0</v>
      </c>
      <c r="L33" s="9"/>
      <c r="M33" s="8"/>
      <c r="N33" s="8"/>
      <c r="O33" s="8"/>
      <c r="P33" s="8"/>
      <c r="Q33" s="8"/>
      <c r="R33" s="8"/>
    </row>
    <row r="34" spans="2:18" x14ac:dyDescent="0.25">
      <c r="B34" s="1">
        <v>4</v>
      </c>
      <c r="C34" s="1">
        <v>2</v>
      </c>
      <c r="D34" s="1"/>
      <c r="E34" s="1"/>
      <c r="F34" s="1"/>
      <c r="H34" s="80"/>
      <c r="I34" s="10"/>
      <c r="J34" s="8"/>
      <c r="K34" s="8"/>
      <c r="L34" s="12">
        <f>F31*O31</f>
        <v>0.4</v>
      </c>
      <c r="M34" s="12">
        <f>F32*O31</f>
        <v>0</v>
      </c>
      <c r="N34" s="8"/>
      <c r="O34" s="8"/>
      <c r="P34" s="8"/>
      <c r="Q34" s="8"/>
      <c r="R34" s="8"/>
    </row>
    <row r="35" spans="2:18" x14ac:dyDescent="0.25">
      <c r="H35" s="80"/>
      <c r="I35" s="10"/>
      <c r="J35" s="8"/>
      <c r="K35" s="8"/>
      <c r="L35" s="8"/>
      <c r="M35" s="5">
        <f>F31*P31</f>
        <v>0.4</v>
      </c>
      <c r="N35" s="5">
        <f>F32*P31</f>
        <v>0</v>
      </c>
      <c r="O35" s="8"/>
      <c r="P35" s="8"/>
      <c r="Q35" s="8"/>
      <c r="R35" s="8"/>
    </row>
    <row r="36" spans="2:18" x14ac:dyDescent="0.25">
      <c r="H36" s="81"/>
      <c r="I36" s="10"/>
      <c r="J36" s="8"/>
      <c r="K36" s="8"/>
      <c r="L36" s="8"/>
      <c r="M36" s="8"/>
      <c r="N36" s="8"/>
      <c r="O36" s="6">
        <f>F31*R31</f>
        <v>0.8</v>
      </c>
      <c r="P36" s="6">
        <f>F32*R31</f>
        <v>0</v>
      </c>
      <c r="Q36" s="8"/>
      <c r="R36" s="8"/>
    </row>
    <row r="37" spans="2:18" x14ac:dyDescent="0.25">
      <c r="H37" s="1" t="s">
        <v>16</v>
      </c>
      <c r="I37" s="1">
        <f>SUM(I32:I36)</f>
        <v>0.4</v>
      </c>
      <c r="J37" s="1">
        <f>SUM(J32:J36)</f>
        <v>0.8</v>
      </c>
      <c r="K37" s="1">
        <f t="shared" ref="K37" si="8">SUM(K32:K36)</f>
        <v>0</v>
      </c>
      <c r="L37" s="1">
        <f t="shared" ref="L37" si="9">SUM(L32:L36)</f>
        <v>0.4</v>
      </c>
      <c r="M37" s="1">
        <f t="shared" ref="M37" si="10">SUM(M32:M36)</f>
        <v>0.4</v>
      </c>
      <c r="N37" s="1">
        <f t="shared" ref="N37" si="11">SUM(N32:N36)</f>
        <v>0</v>
      </c>
      <c r="O37" s="1">
        <f t="shared" ref="O37" si="12">SUM(O32:O36)</f>
        <v>0.8</v>
      </c>
      <c r="P37" s="1">
        <f t="shared" ref="P37" si="13">SUM(P32:P36)</f>
        <v>0</v>
      </c>
      <c r="Q37" s="1">
        <f t="shared" ref="Q37" si="14">SUM(Q32:Q36)</f>
        <v>0</v>
      </c>
      <c r="R37" s="1">
        <f t="shared" ref="R37" si="15">SUM(R32:R36)</f>
        <v>0</v>
      </c>
    </row>
    <row r="39" spans="2:18" ht="15" customHeight="1" x14ac:dyDescent="0.25">
      <c r="H39" s="1"/>
      <c r="I39" s="61" t="s">
        <v>76</v>
      </c>
      <c r="J39" s="62"/>
      <c r="K39" s="60" t="s">
        <v>5</v>
      </c>
      <c r="L39" s="60"/>
      <c r="M39" s="60"/>
      <c r="N39" s="60"/>
      <c r="O39" s="60" t="s">
        <v>6</v>
      </c>
      <c r="P39" s="60"/>
      <c r="Q39" s="60"/>
      <c r="R39" s="60"/>
    </row>
    <row r="40" spans="2:18" x14ac:dyDescent="0.25">
      <c r="H40" s="1" t="s">
        <v>7</v>
      </c>
      <c r="I40" s="1">
        <v>-1</v>
      </c>
      <c r="J40" s="1">
        <v>0</v>
      </c>
      <c r="K40" s="1">
        <v>1</v>
      </c>
      <c r="L40" s="1">
        <v>2</v>
      </c>
      <c r="M40" s="1">
        <v>3</v>
      </c>
      <c r="N40" s="1">
        <v>4</v>
      </c>
      <c r="O40" s="1">
        <v>5</v>
      </c>
      <c r="P40" s="1">
        <v>6</v>
      </c>
      <c r="Q40" s="1">
        <v>7</v>
      </c>
      <c r="R40" s="1">
        <v>8</v>
      </c>
    </row>
    <row r="41" spans="2:18" x14ac:dyDescent="0.25">
      <c r="H41" s="1" t="s">
        <v>4</v>
      </c>
      <c r="I41" s="1"/>
      <c r="J41" s="1"/>
      <c r="K41" s="1"/>
      <c r="L41" s="2">
        <v>20</v>
      </c>
      <c r="M41" s="3">
        <v>40</v>
      </c>
      <c r="N41" s="1"/>
      <c r="O41" s="4">
        <v>20</v>
      </c>
      <c r="P41" s="5">
        <v>20</v>
      </c>
      <c r="Q41" s="1"/>
      <c r="R41" s="6">
        <v>40</v>
      </c>
    </row>
    <row r="42" spans="2:18" x14ac:dyDescent="0.25">
      <c r="H42" s="79" t="s">
        <v>21</v>
      </c>
      <c r="I42" s="2">
        <f>D31*L41</f>
        <v>10</v>
      </c>
      <c r="J42" s="2">
        <f>D32*L41</f>
        <v>20</v>
      </c>
      <c r="K42" s="8"/>
      <c r="L42" s="8"/>
      <c r="M42" s="8"/>
      <c r="N42" s="8"/>
      <c r="O42" s="8"/>
      <c r="P42" s="8"/>
      <c r="Q42" s="8"/>
      <c r="R42" s="8"/>
    </row>
    <row r="43" spans="2:18" x14ac:dyDescent="0.25">
      <c r="H43" s="80"/>
      <c r="I43" s="10"/>
      <c r="J43" s="3">
        <f>D31*M41</f>
        <v>20</v>
      </c>
      <c r="K43" s="7">
        <f>D32*M41</f>
        <v>40</v>
      </c>
      <c r="L43" s="9"/>
      <c r="M43" s="8"/>
      <c r="N43" s="8"/>
      <c r="O43" s="8"/>
      <c r="P43" s="8"/>
      <c r="Q43" s="8"/>
      <c r="R43" s="8"/>
    </row>
    <row r="44" spans="2:18" x14ac:dyDescent="0.25">
      <c r="H44" s="80"/>
      <c r="I44" s="10"/>
      <c r="J44" s="8"/>
      <c r="K44" s="8"/>
      <c r="L44" s="4">
        <f>D31*O41</f>
        <v>10</v>
      </c>
      <c r="M44" s="4">
        <f>D32*O41</f>
        <v>20</v>
      </c>
      <c r="N44" s="8"/>
      <c r="O44" s="8"/>
      <c r="P44" s="8"/>
      <c r="Q44" s="8"/>
      <c r="R44" s="8"/>
    </row>
    <row r="45" spans="2:18" x14ac:dyDescent="0.25">
      <c r="H45" s="80"/>
      <c r="I45" s="10"/>
      <c r="J45" s="8"/>
      <c r="K45" s="8"/>
      <c r="L45" s="8"/>
      <c r="M45" s="5">
        <f>D31*P41</f>
        <v>10</v>
      </c>
      <c r="N45" s="5">
        <f>D32*P41</f>
        <v>20</v>
      </c>
      <c r="O45" s="8"/>
      <c r="P45" s="8"/>
      <c r="Q45" s="8"/>
      <c r="R45" s="8"/>
    </row>
    <row r="46" spans="2:18" x14ac:dyDescent="0.25">
      <c r="H46" s="81"/>
      <c r="I46" s="10"/>
      <c r="J46" s="8"/>
      <c r="K46" s="8"/>
      <c r="L46" s="8"/>
      <c r="M46" s="8"/>
      <c r="N46" s="8"/>
      <c r="O46" s="6">
        <f>D31*R41</f>
        <v>20</v>
      </c>
      <c r="P46" s="6">
        <f>D32*R41</f>
        <v>40</v>
      </c>
      <c r="Q46" s="8"/>
      <c r="R46" s="8"/>
    </row>
    <row r="47" spans="2:18" x14ac:dyDescent="0.25">
      <c r="H47" s="1" t="s">
        <v>16</v>
      </c>
      <c r="I47" s="1">
        <f>SUM(I42:I46)</f>
        <v>10</v>
      </c>
      <c r="J47" s="1">
        <f>SUM(J42:J46)</f>
        <v>40</v>
      </c>
      <c r="K47" s="1">
        <f t="shared" ref="K47:R47" si="16">SUM(K42:K46)</f>
        <v>40</v>
      </c>
      <c r="L47" s="1">
        <f t="shared" si="16"/>
        <v>10</v>
      </c>
      <c r="M47" s="1">
        <f t="shared" si="16"/>
        <v>30</v>
      </c>
      <c r="N47" s="1">
        <f t="shared" si="16"/>
        <v>20</v>
      </c>
      <c r="O47" s="1">
        <f t="shared" si="16"/>
        <v>20</v>
      </c>
      <c r="P47" s="1">
        <f t="shared" si="16"/>
        <v>40</v>
      </c>
      <c r="Q47" s="1">
        <f t="shared" si="16"/>
        <v>0</v>
      </c>
      <c r="R47" s="1">
        <f t="shared" si="16"/>
        <v>0</v>
      </c>
    </row>
    <row r="49" spans="8:18" ht="15" customHeight="1" x14ac:dyDescent="0.25">
      <c r="H49" s="1"/>
      <c r="I49" s="1"/>
      <c r="J49" s="1"/>
      <c r="K49" s="61" t="s">
        <v>5</v>
      </c>
      <c r="L49" s="67"/>
      <c r="M49" s="67"/>
      <c r="N49" s="62"/>
      <c r="O49" s="61" t="s">
        <v>6</v>
      </c>
      <c r="P49" s="67"/>
      <c r="Q49" s="67"/>
      <c r="R49" s="62"/>
    </row>
    <row r="50" spans="8:18" x14ac:dyDescent="0.25">
      <c r="H50" s="1" t="s">
        <v>7</v>
      </c>
      <c r="I50" s="1">
        <v>-1</v>
      </c>
      <c r="J50" s="1">
        <v>0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</row>
    <row r="51" spans="8:18" x14ac:dyDescent="0.25">
      <c r="H51" s="1" t="s">
        <v>4</v>
      </c>
      <c r="I51" s="1"/>
      <c r="J51" s="1"/>
      <c r="K51" s="1"/>
      <c r="L51" s="2">
        <v>20</v>
      </c>
      <c r="M51" s="3">
        <v>40</v>
      </c>
      <c r="N51" s="1"/>
      <c r="O51" s="4">
        <v>20</v>
      </c>
      <c r="P51" s="5">
        <v>20</v>
      </c>
      <c r="Q51" s="1"/>
      <c r="R51" s="6">
        <v>40</v>
      </c>
    </row>
    <row r="52" spans="8:18" x14ac:dyDescent="0.25">
      <c r="H52" s="79" t="s">
        <v>20</v>
      </c>
      <c r="I52" s="11">
        <f>E31*L51</f>
        <v>60</v>
      </c>
      <c r="J52" s="8"/>
      <c r="K52" s="8"/>
      <c r="L52" s="8"/>
      <c r="M52" s="8"/>
      <c r="N52" s="8"/>
      <c r="O52" s="8"/>
      <c r="P52" s="8"/>
      <c r="Q52" s="8"/>
      <c r="R52" s="8"/>
    </row>
    <row r="53" spans="8:18" x14ac:dyDescent="0.25">
      <c r="H53" s="80"/>
      <c r="I53" s="10"/>
      <c r="J53" s="3">
        <f>E31*M51</f>
        <v>120</v>
      </c>
      <c r="K53" s="9"/>
      <c r="L53" s="9"/>
      <c r="M53" s="8"/>
      <c r="N53" s="8"/>
      <c r="O53" s="8"/>
      <c r="P53" s="8"/>
      <c r="Q53" s="8"/>
      <c r="R53" s="8"/>
    </row>
    <row r="54" spans="8:18" x14ac:dyDescent="0.25">
      <c r="H54" s="80"/>
      <c r="I54" s="10"/>
      <c r="J54" s="8"/>
      <c r="K54" s="8"/>
      <c r="L54" s="4">
        <f>E31*O51</f>
        <v>60</v>
      </c>
      <c r="M54" s="8"/>
      <c r="N54" s="8"/>
      <c r="O54" s="8"/>
      <c r="P54" s="8"/>
      <c r="Q54" s="8"/>
      <c r="R54" s="8"/>
    </row>
    <row r="55" spans="8:18" x14ac:dyDescent="0.25">
      <c r="H55" s="80"/>
      <c r="I55" s="10"/>
      <c r="J55" s="8"/>
      <c r="K55" s="8"/>
      <c r="L55" s="8"/>
      <c r="M55" s="5">
        <f>E31*P51</f>
        <v>60</v>
      </c>
      <c r="N55" s="8"/>
      <c r="O55" s="8"/>
      <c r="P55" s="8"/>
      <c r="Q55" s="8"/>
      <c r="R55" s="8"/>
    </row>
    <row r="56" spans="8:18" x14ac:dyDescent="0.25">
      <c r="H56" s="81"/>
      <c r="I56" s="10"/>
      <c r="J56" s="8"/>
      <c r="K56" s="8"/>
      <c r="L56" s="8"/>
      <c r="M56" s="8"/>
      <c r="N56" s="8"/>
      <c r="O56" s="6">
        <f>E31*R51</f>
        <v>120</v>
      </c>
      <c r="P56" s="8"/>
      <c r="Q56" s="8"/>
      <c r="R56" s="8"/>
    </row>
    <row r="57" spans="8:18" x14ac:dyDescent="0.25">
      <c r="H57" s="1" t="s">
        <v>16</v>
      </c>
      <c r="I57" s="1">
        <f>SUM(I52:I56)</f>
        <v>60</v>
      </c>
      <c r="J57" s="1">
        <f>SUM(J52:J56)</f>
        <v>120</v>
      </c>
      <c r="K57" s="1">
        <f t="shared" ref="K57" si="17">SUM(K52:K56)</f>
        <v>0</v>
      </c>
      <c r="L57" s="1">
        <f t="shared" ref="L57" si="18">SUM(L52:L56)</f>
        <v>60</v>
      </c>
      <c r="M57" s="1">
        <f t="shared" ref="M57" si="19">SUM(M52:M56)</f>
        <v>60</v>
      </c>
      <c r="N57" s="1">
        <f t="shared" ref="N57" si="20">SUM(N52:N56)</f>
        <v>0</v>
      </c>
      <c r="O57" s="1">
        <f t="shared" ref="O57" si="21">SUM(O52:O56)</f>
        <v>120</v>
      </c>
      <c r="P57" s="1">
        <f t="shared" ref="P57" si="22">SUM(P52:P56)</f>
        <v>0</v>
      </c>
      <c r="Q57" s="1">
        <f t="shared" ref="Q57" si="23">SUM(Q52:Q56)</f>
        <v>0</v>
      </c>
      <c r="R57" s="1">
        <f t="shared" ref="R57" si="24">SUM(R52:R56)</f>
        <v>0</v>
      </c>
    </row>
    <row r="59" spans="8:18" x14ac:dyDescent="0.25">
      <c r="H59" s="1"/>
      <c r="I59" s="1"/>
      <c r="J59" s="1"/>
      <c r="K59" s="61" t="s">
        <v>5</v>
      </c>
      <c r="L59" s="67"/>
      <c r="M59" s="67"/>
      <c r="N59" s="62"/>
      <c r="O59" s="61" t="s">
        <v>6</v>
      </c>
      <c r="P59" s="67"/>
      <c r="Q59" s="67"/>
      <c r="R59" s="62"/>
    </row>
    <row r="60" spans="8:18" x14ac:dyDescent="0.25">
      <c r="H60" s="1" t="s">
        <v>7</v>
      </c>
      <c r="I60" s="1">
        <v>-1</v>
      </c>
      <c r="J60" s="1">
        <v>0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</row>
    <row r="61" spans="8:18" x14ac:dyDescent="0.25">
      <c r="H61" s="1" t="s">
        <v>4</v>
      </c>
      <c r="I61" s="1"/>
      <c r="J61" s="1"/>
      <c r="K61" s="1"/>
      <c r="L61" s="2">
        <v>20</v>
      </c>
      <c r="M61" s="3">
        <v>40</v>
      </c>
      <c r="N61" s="1"/>
      <c r="O61" s="4">
        <v>20</v>
      </c>
      <c r="P61" s="5">
        <v>20</v>
      </c>
      <c r="Q61" s="1"/>
      <c r="R61" s="6">
        <v>40</v>
      </c>
    </row>
    <row r="62" spans="8:18" x14ac:dyDescent="0.25">
      <c r="H62" s="79" t="s">
        <v>19</v>
      </c>
      <c r="I62" s="10"/>
      <c r="J62" s="8"/>
      <c r="K62" s="2">
        <f>C33*L61</f>
        <v>40</v>
      </c>
      <c r="L62" s="2">
        <f>C34*L61</f>
        <v>40</v>
      </c>
      <c r="M62" s="8"/>
      <c r="N62" s="8"/>
      <c r="O62" s="8"/>
      <c r="P62" s="8"/>
      <c r="Q62" s="8"/>
      <c r="R62" s="8"/>
    </row>
    <row r="63" spans="8:18" x14ac:dyDescent="0.25">
      <c r="H63" s="80"/>
      <c r="I63" s="10"/>
      <c r="J63" s="8"/>
      <c r="K63" s="9"/>
      <c r="L63" s="7">
        <f>C33*M61</f>
        <v>80</v>
      </c>
      <c r="M63" s="3">
        <f>C34*M61</f>
        <v>80</v>
      </c>
      <c r="N63" s="8"/>
      <c r="O63" s="8"/>
      <c r="P63" s="8"/>
      <c r="Q63" s="8"/>
      <c r="R63" s="8"/>
    </row>
    <row r="64" spans="8:18" x14ac:dyDescent="0.25">
      <c r="H64" s="80"/>
      <c r="I64" s="10"/>
      <c r="J64" s="8"/>
      <c r="K64" s="8"/>
      <c r="L64" s="8"/>
      <c r="M64" s="8"/>
      <c r="N64" s="4">
        <f>C33*O61</f>
        <v>40</v>
      </c>
      <c r="O64" s="4">
        <f>C34*O61</f>
        <v>40</v>
      </c>
      <c r="P64" s="8"/>
      <c r="Q64" s="8"/>
      <c r="R64" s="8"/>
    </row>
    <row r="65" spans="8:18" x14ac:dyDescent="0.25">
      <c r="H65" s="80"/>
      <c r="I65" s="10"/>
      <c r="J65" s="8"/>
      <c r="K65" s="8"/>
      <c r="L65" s="8"/>
      <c r="M65" s="8"/>
      <c r="N65" s="8"/>
      <c r="O65" s="5">
        <f>C33*P61</f>
        <v>40</v>
      </c>
      <c r="P65" s="5">
        <f>C34*P61</f>
        <v>40</v>
      </c>
      <c r="Q65" s="8"/>
      <c r="R65" s="8"/>
    </row>
    <row r="66" spans="8:18" x14ac:dyDescent="0.25">
      <c r="H66" s="81"/>
      <c r="I66" s="10"/>
      <c r="J66" s="8"/>
      <c r="K66" s="8"/>
      <c r="L66" s="8"/>
      <c r="M66" s="8"/>
      <c r="N66" s="8"/>
      <c r="O66" s="8"/>
      <c r="P66" s="8"/>
      <c r="Q66" s="6">
        <f>C33*R61</f>
        <v>80</v>
      </c>
      <c r="R66" s="6">
        <f>C34*R61</f>
        <v>80</v>
      </c>
    </row>
    <row r="67" spans="8:18" x14ac:dyDescent="0.25">
      <c r="H67" s="1" t="s">
        <v>16</v>
      </c>
      <c r="I67" s="1">
        <f>SUM(I62:I66)</f>
        <v>0</v>
      </c>
      <c r="J67" s="1">
        <f>SUM(J62:J66)</f>
        <v>0</v>
      </c>
      <c r="K67" s="1">
        <f t="shared" ref="K67" si="25">SUM(K62:K66)</f>
        <v>40</v>
      </c>
      <c r="L67" s="1">
        <f t="shared" ref="L67" si="26">SUM(L62:L66)</f>
        <v>120</v>
      </c>
      <c r="M67" s="1">
        <f t="shared" ref="M67" si="27">SUM(M62:M66)</f>
        <v>80</v>
      </c>
      <c r="N67" s="1">
        <f t="shared" ref="N67" si="28">SUM(N62:N66)</f>
        <v>40</v>
      </c>
      <c r="O67" s="1">
        <f t="shared" ref="O67" si="29">SUM(O62:O66)</f>
        <v>80</v>
      </c>
      <c r="P67" s="1">
        <f t="shared" ref="P67" si="30">SUM(P62:P66)</f>
        <v>40</v>
      </c>
      <c r="Q67" s="1">
        <f t="shared" ref="Q67" si="31">SUM(Q62:Q66)</f>
        <v>80</v>
      </c>
      <c r="R67" s="1">
        <f t="shared" ref="R67" si="32">SUM(R62:R66)</f>
        <v>80</v>
      </c>
    </row>
  </sheetData>
  <mergeCells count="18">
    <mergeCell ref="K59:N59"/>
    <mergeCell ref="O59:R59"/>
    <mergeCell ref="H62:H66"/>
    <mergeCell ref="K29:N29"/>
    <mergeCell ref="O29:R29"/>
    <mergeCell ref="H32:H36"/>
    <mergeCell ref="I39:J39"/>
    <mergeCell ref="W7:AF7"/>
    <mergeCell ref="H42:H46"/>
    <mergeCell ref="K49:N49"/>
    <mergeCell ref="O49:R49"/>
    <mergeCell ref="H52:H56"/>
    <mergeCell ref="B8:C8"/>
    <mergeCell ref="K39:N39"/>
    <mergeCell ref="O39:R39"/>
    <mergeCell ref="Y8:AB8"/>
    <mergeCell ref="AC8:AF8"/>
    <mergeCell ref="W11:W1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zoomScale="55" zoomScaleNormal="55" workbookViewId="0">
      <selection activeCell="I35" sqref="I35"/>
    </sheetView>
  </sheetViews>
  <sheetFormatPr defaultRowHeight="15" x14ac:dyDescent="0.25"/>
  <cols>
    <col min="1" max="1" width="32.85546875" customWidth="1"/>
    <col min="2" max="2" width="4.5703125" customWidth="1"/>
  </cols>
  <sheetData>
    <row r="1" spans="1:15" x14ac:dyDescent="0.25">
      <c r="A1" s="57" t="s">
        <v>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5" x14ac:dyDescent="0.25">
      <c r="A2" s="60"/>
      <c r="B2" s="60"/>
      <c r="C2" s="60" t="s">
        <v>23</v>
      </c>
      <c r="D2" s="60"/>
      <c r="E2" s="60"/>
      <c r="F2" s="60"/>
      <c r="G2" s="60" t="s">
        <v>24</v>
      </c>
      <c r="H2" s="60"/>
      <c r="I2" s="60"/>
      <c r="J2" s="60"/>
      <c r="K2" s="60" t="s">
        <v>25</v>
      </c>
      <c r="L2" s="60"/>
      <c r="M2" s="60"/>
      <c r="N2" s="60"/>
    </row>
    <row r="3" spans="1:15" x14ac:dyDescent="0.25">
      <c r="A3" s="60"/>
      <c r="B3" s="60"/>
      <c r="C3" s="1">
        <v>1</v>
      </c>
      <c r="D3" s="1">
        <v>2</v>
      </c>
      <c r="E3" s="1">
        <v>3</v>
      </c>
      <c r="F3" s="1">
        <v>4</v>
      </c>
      <c r="G3" s="1">
        <v>1</v>
      </c>
      <c r="H3" s="1">
        <v>2</v>
      </c>
      <c r="I3" s="1">
        <v>3</v>
      </c>
      <c r="J3" s="1">
        <v>4</v>
      </c>
      <c r="K3" s="1">
        <v>1</v>
      </c>
      <c r="L3" s="1">
        <v>2</v>
      </c>
      <c r="M3" s="1">
        <v>3</v>
      </c>
      <c r="N3" s="1">
        <v>4</v>
      </c>
    </row>
    <row r="4" spans="1:15" x14ac:dyDescent="0.25">
      <c r="A4" s="60" t="s">
        <v>0</v>
      </c>
      <c r="B4" s="60"/>
      <c r="C4" s="1">
        <v>30</v>
      </c>
      <c r="D4" s="1">
        <v>30</v>
      </c>
      <c r="E4" s="1">
        <v>35</v>
      </c>
      <c r="F4" s="1">
        <v>35</v>
      </c>
      <c r="G4" s="1">
        <v>40</v>
      </c>
      <c r="H4" s="1">
        <v>40</v>
      </c>
      <c r="I4" s="1">
        <v>50</v>
      </c>
      <c r="J4" s="1">
        <v>50</v>
      </c>
      <c r="K4" s="1">
        <v>45</v>
      </c>
      <c r="L4" s="1">
        <v>45</v>
      </c>
      <c r="M4" s="1">
        <v>40</v>
      </c>
      <c r="N4" s="1">
        <v>40</v>
      </c>
    </row>
    <row r="5" spans="1:15" x14ac:dyDescent="0.25">
      <c r="A5" s="60" t="s">
        <v>1</v>
      </c>
      <c r="B5" s="60"/>
      <c r="C5" s="1">
        <v>35</v>
      </c>
      <c r="D5" s="1">
        <v>35</v>
      </c>
      <c r="E5" s="1">
        <v>20</v>
      </c>
      <c r="F5" s="1">
        <v>10</v>
      </c>
      <c r="G5" s="1"/>
      <c r="H5" s="1"/>
      <c r="I5" s="1"/>
      <c r="J5" s="1"/>
      <c r="K5" s="1"/>
      <c r="L5" s="1"/>
      <c r="M5" s="1"/>
      <c r="N5" s="1"/>
    </row>
    <row r="6" spans="1:15" x14ac:dyDescent="0.25">
      <c r="A6" s="60" t="s">
        <v>2</v>
      </c>
      <c r="B6" s="60"/>
      <c r="C6" s="1"/>
      <c r="D6" s="1">
        <v>100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 x14ac:dyDescent="0.25">
      <c r="A7" s="1" t="s">
        <v>3</v>
      </c>
      <c r="B7" s="1">
        <v>10</v>
      </c>
      <c r="C7" s="1">
        <f>B7+C8-C5</f>
        <v>75</v>
      </c>
      <c r="D7" s="1">
        <f>C7+D6-D5</f>
        <v>140</v>
      </c>
      <c r="E7" s="1">
        <f>D7-E4</f>
        <v>105</v>
      </c>
      <c r="F7" s="1">
        <f>E7-F4</f>
        <v>70</v>
      </c>
      <c r="G7" s="1">
        <f>F7-G4</f>
        <v>30</v>
      </c>
      <c r="H7" s="1">
        <f>G7+H8-H4</f>
        <v>90</v>
      </c>
      <c r="I7" s="1">
        <f>H7-I4</f>
        <v>40</v>
      </c>
      <c r="J7" s="1">
        <f>I7+J8-J4</f>
        <v>90</v>
      </c>
      <c r="K7" s="1">
        <f>J7-K4</f>
        <v>45</v>
      </c>
      <c r="L7" s="1">
        <f>K7+L8-L4</f>
        <v>100</v>
      </c>
      <c r="M7" s="1">
        <f>L7-M4</f>
        <v>60</v>
      </c>
      <c r="N7" s="1">
        <f>M7-N4</f>
        <v>20</v>
      </c>
      <c r="O7" s="13">
        <f>AVERAGE(C7:N7)</f>
        <v>72.083333333333329</v>
      </c>
    </row>
    <row r="8" spans="1:15" x14ac:dyDescent="0.25">
      <c r="A8" s="60" t="s">
        <v>4</v>
      </c>
      <c r="B8" s="60"/>
      <c r="C8" s="1">
        <v>100</v>
      </c>
      <c r="D8" s="1"/>
      <c r="E8" s="1"/>
      <c r="F8" s="1"/>
      <c r="G8" s="1"/>
      <c r="H8" s="1">
        <v>100</v>
      </c>
      <c r="I8" s="1"/>
      <c r="J8" s="1">
        <v>100</v>
      </c>
      <c r="K8" s="1"/>
      <c r="L8" s="1">
        <v>100</v>
      </c>
      <c r="M8" s="1"/>
      <c r="N8" s="1"/>
    </row>
    <row r="10" spans="1:15" x14ac:dyDescent="0.25">
      <c r="A10" s="57" t="s">
        <v>27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</row>
    <row r="11" spans="1:15" x14ac:dyDescent="0.25">
      <c r="A11" s="60"/>
      <c r="B11" s="60"/>
      <c r="C11" s="60" t="s">
        <v>23</v>
      </c>
      <c r="D11" s="60"/>
      <c r="E11" s="60"/>
      <c r="F11" s="60"/>
      <c r="G11" s="60" t="s">
        <v>24</v>
      </c>
      <c r="H11" s="60"/>
      <c r="I11" s="60"/>
      <c r="J11" s="60"/>
      <c r="K11" s="60" t="s">
        <v>25</v>
      </c>
      <c r="L11" s="60"/>
      <c r="M11" s="60"/>
      <c r="N11" s="60"/>
    </row>
    <row r="12" spans="1:15" x14ac:dyDescent="0.25">
      <c r="A12" s="60"/>
      <c r="B12" s="60"/>
      <c r="C12" s="1">
        <v>1</v>
      </c>
      <c r="D12" s="1">
        <v>2</v>
      </c>
      <c r="E12" s="1">
        <v>3</v>
      </c>
      <c r="F12" s="1">
        <v>4</v>
      </c>
      <c r="G12" s="1">
        <v>1</v>
      </c>
      <c r="H12" s="1">
        <v>2</v>
      </c>
      <c r="I12" s="1">
        <v>3</v>
      </c>
      <c r="J12" s="1">
        <v>4</v>
      </c>
      <c r="K12" s="1">
        <v>1</v>
      </c>
      <c r="L12" s="1">
        <v>2</v>
      </c>
      <c r="M12" s="1">
        <v>3</v>
      </c>
      <c r="N12" s="1">
        <v>4</v>
      </c>
    </row>
    <row r="13" spans="1:15" x14ac:dyDescent="0.25">
      <c r="A13" s="60" t="s">
        <v>0</v>
      </c>
      <c r="B13" s="60"/>
      <c r="C13" s="1">
        <v>30</v>
      </c>
      <c r="D13" s="1">
        <v>30</v>
      </c>
      <c r="E13" s="1">
        <v>35</v>
      </c>
      <c r="F13" s="1">
        <v>35</v>
      </c>
      <c r="G13" s="1">
        <v>40</v>
      </c>
      <c r="H13" s="1">
        <v>40</v>
      </c>
      <c r="I13" s="1">
        <v>50</v>
      </c>
      <c r="J13" s="1">
        <v>50</v>
      </c>
      <c r="K13" s="1">
        <v>45</v>
      </c>
      <c r="L13" s="1">
        <v>45</v>
      </c>
      <c r="M13" s="1">
        <v>40</v>
      </c>
      <c r="N13" s="1">
        <v>40</v>
      </c>
    </row>
    <row r="14" spans="1:15" x14ac:dyDescent="0.25">
      <c r="A14" s="60" t="s">
        <v>1</v>
      </c>
      <c r="B14" s="60"/>
      <c r="C14" s="1">
        <v>35</v>
      </c>
      <c r="D14" s="1">
        <v>35</v>
      </c>
      <c r="E14" s="1">
        <v>20</v>
      </c>
      <c r="F14" s="1">
        <v>10</v>
      </c>
      <c r="G14" s="1"/>
      <c r="H14" s="1"/>
      <c r="I14" s="1"/>
      <c r="J14" s="1"/>
      <c r="K14" s="1"/>
      <c r="L14" s="1"/>
      <c r="M14" s="1"/>
      <c r="N14" s="1"/>
    </row>
    <row r="15" spans="1:15" x14ac:dyDescent="0.25">
      <c r="A15" s="60" t="s">
        <v>2</v>
      </c>
      <c r="B15" s="60"/>
      <c r="C15" s="1"/>
      <c r="D15" s="1">
        <v>100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25">
      <c r="A16" s="1" t="s">
        <v>3</v>
      </c>
      <c r="B16" s="1">
        <v>10</v>
      </c>
      <c r="C16" s="1">
        <f>B16+C17-C14</f>
        <v>0</v>
      </c>
      <c r="D16" s="1">
        <f>D15-D14</f>
        <v>65</v>
      </c>
      <c r="E16" s="1">
        <f>D16-E13</f>
        <v>30</v>
      </c>
      <c r="F16" s="1">
        <f>E16+F17-F13</f>
        <v>0</v>
      </c>
      <c r="G16" s="1"/>
      <c r="H16" s="1"/>
      <c r="I16" s="1"/>
      <c r="J16" s="1"/>
      <c r="K16" s="1"/>
      <c r="L16" s="1"/>
      <c r="M16" s="1"/>
      <c r="N16" s="1"/>
      <c r="O16" s="13">
        <f>AVERAGE(C16:N16)</f>
        <v>23.75</v>
      </c>
    </row>
    <row r="17" spans="1:14" x14ac:dyDescent="0.25">
      <c r="A17" s="60" t="s">
        <v>4</v>
      </c>
      <c r="B17" s="60"/>
      <c r="C17" s="1">
        <v>25</v>
      </c>
      <c r="D17" s="1"/>
      <c r="E17" s="1"/>
      <c r="F17" s="1">
        <v>5</v>
      </c>
      <c r="G17" s="1">
        <f>G13</f>
        <v>40</v>
      </c>
      <c r="H17" s="1">
        <f t="shared" ref="H17:N17" si="0">H13</f>
        <v>40</v>
      </c>
      <c r="I17" s="1">
        <f t="shared" si="0"/>
        <v>50</v>
      </c>
      <c r="J17" s="1">
        <f t="shared" si="0"/>
        <v>50</v>
      </c>
      <c r="K17" s="1">
        <f t="shared" si="0"/>
        <v>45</v>
      </c>
      <c r="L17" s="1">
        <f t="shared" si="0"/>
        <v>45</v>
      </c>
      <c r="M17" s="1">
        <f t="shared" si="0"/>
        <v>40</v>
      </c>
      <c r="N17" s="1">
        <f t="shared" si="0"/>
        <v>40</v>
      </c>
    </row>
    <row r="20" spans="1:14" x14ac:dyDescent="0.25">
      <c r="A20" s="57" t="s">
        <v>26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spans="1:14" x14ac:dyDescent="0.25">
      <c r="A21" s="60"/>
      <c r="B21" s="60"/>
      <c r="C21" s="60" t="s">
        <v>23</v>
      </c>
      <c r="D21" s="60"/>
      <c r="E21" s="60"/>
      <c r="F21" s="60"/>
      <c r="G21" s="60" t="s">
        <v>24</v>
      </c>
      <c r="H21" s="60"/>
      <c r="I21" s="60"/>
      <c r="J21" s="60"/>
      <c r="K21" s="60" t="s">
        <v>25</v>
      </c>
      <c r="L21" s="60"/>
      <c r="M21" s="60"/>
      <c r="N21" s="60"/>
    </row>
    <row r="22" spans="1:14" x14ac:dyDescent="0.25">
      <c r="A22" s="60"/>
      <c r="B22" s="60"/>
      <c r="C22" s="1">
        <v>1</v>
      </c>
      <c r="D22" s="1">
        <v>2</v>
      </c>
      <c r="E22" s="1">
        <v>3</v>
      </c>
      <c r="F22" s="1">
        <v>4</v>
      </c>
      <c r="G22" s="1">
        <v>1</v>
      </c>
      <c r="H22" s="1">
        <v>2</v>
      </c>
      <c r="I22" s="1">
        <v>3</v>
      </c>
      <c r="J22" s="1">
        <v>4</v>
      </c>
      <c r="K22" s="1">
        <v>1</v>
      </c>
      <c r="L22" s="1">
        <v>2</v>
      </c>
      <c r="M22" s="1">
        <v>3</v>
      </c>
      <c r="N22" s="1">
        <v>4</v>
      </c>
    </row>
    <row r="23" spans="1:14" x14ac:dyDescent="0.25">
      <c r="A23" s="60" t="s">
        <v>0</v>
      </c>
      <c r="B23" s="60"/>
      <c r="C23" s="1">
        <v>30</v>
      </c>
      <c r="D23" s="1">
        <v>30</v>
      </c>
      <c r="E23" s="1">
        <v>35</v>
      </c>
      <c r="F23" s="1">
        <v>35</v>
      </c>
      <c r="G23" s="1">
        <v>40</v>
      </c>
      <c r="H23" s="1">
        <v>40</v>
      </c>
      <c r="I23" s="1">
        <v>50</v>
      </c>
      <c r="J23" s="1">
        <v>50</v>
      </c>
      <c r="K23" s="1">
        <v>45</v>
      </c>
      <c r="L23" s="1">
        <v>45</v>
      </c>
      <c r="M23" s="1">
        <v>40</v>
      </c>
      <c r="N23" s="1">
        <v>40</v>
      </c>
    </row>
    <row r="24" spans="1:14" x14ac:dyDescent="0.25">
      <c r="A24" s="60" t="s">
        <v>1</v>
      </c>
      <c r="B24" s="60"/>
      <c r="C24" s="1">
        <v>35</v>
      </c>
      <c r="D24" s="1">
        <v>35</v>
      </c>
      <c r="E24" s="1">
        <v>20</v>
      </c>
      <c r="F24" s="1">
        <v>10</v>
      </c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60" t="s">
        <v>2</v>
      </c>
      <c r="B25" s="60"/>
      <c r="C25" s="1"/>
      <c r="D25" s="1">
        <v>100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 t="s">
        <v>3</v>
      </c>
      <c r="B26" s="1">
        <v>10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60" t="s">
        <v>4</v>
      </c>
      <c r="B27" s="6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9" spans="1:14" x14ac:dyDescent="0.25">
      <c r="A29" s="57" t="s">
        <v>27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</row>
    <row r="30" spans="1:14" x14ac:dyDescent="0.25">
      <c r="A30" s="60"/>
      <c r="B30" s="60"/>
      <c r="C30" s="60" t="s">
        <v>23</v>
      </c>
      <c r="D30" s="60"/>
      <c r="E30" s="60"/>
      <c r="F30" s="60"/>
      <c r="G30" s="60" t="s">
        <v>24</v>
      </c>
      <c r="H30" s="60"/>
      <c r="I30" s="60"/>
      <c r="J30" s="60"/>
      <c r="K30" s="60" t="s">
        <v>25</v>
      </c>
      <c r="L30" s="60"/>
      <c r="M30" s="60"/>
      <c r="N30" s="60"/>
    </row>
    <row r="31" spans="1:14" x14ac:dyDescent="0.25">
      <c r="A31" s="60"/>
      <c r="B31" s="60"/>
      <c r="C31" s="1">
        <v>1</v>
      </c>
      <c r="D31" s="1">
        <v>2</v>
      </c>
      <c r="E31" s="1">
        <v>3</v>
      </c>
      <c r="F31" s="1">
        <v>4</v>
      </c>
      <c r="G31" s="1">
        <v>1</v>
      </c>
      <c r="H31" s="1">
        <v>2</v>
      </c>
      <c r="I31" s="1">
        <v>3</v>
      </c>
      <c r="J31" s="1">
        <v>4</v>
      </c>
      <c r="K31" s="1">
        <v>1</v>
      </c>
      <c r="L31" s="1">
        <v>2</v>
      </c>
      <c r="M31" s="1">
        <v>3</v>
      </c>
      <c r="N31" s="1">
        <v>4</v>
      </c>
    </row>
    <row r="32" spans="1:14" x14ac:dyDescent="0.25">
      <c r="A32" s="60" t="s">
        <v>0</v>
      </c>
      <c r="B32" s="60"/>
      <c r="C32" s="1">
        <v>30</v>
      </c>
      <c r="D32" s="1">
        <v>30</v>
      </c>
      <c r="E32" s="1">
        <v>35</v>
      </c>
      <c r="F32" s="1">
        <v>35</v>
      </c>
      <c r="G32" s="1">
        <v>40</v>
      </c>
      <c r="H32" s="1">
        <v>40</v>
      </c>
      <c r="I32" s="1">
        <v>50</v>
      </c>
      <c r="J32" s="1">
        <v>50</v>
      </c>
      <c r="K32" s="1">
        <v>45</v>
      </c>
      <c r="L32" s="1">
        <v>45</v>
      </c>
      <c r="M32" s="1">
        <v>40</v>
      </c>
      <c r="N32" s="1">
        <v>40</v>
      </c>
    </row>
    <row r="33" spans="1:14" x14ac:dyDescent="0.25">
      <c r="A33" s="60" t="s">
        <v>1</v>
      </c>
      <c r="B33" s="60"/>
      <c r="C33" s="1">
        <v>35</v>
      </c>
      <c r="D33" s="1">
        <v>35</v>
      </c>
      <c r="E33" s="1">
        <v>20</v>
      </c>
      <c r="F33" s="1">
        <v>10</v>
      </c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60" t="s">
        <v>2</v>
      </c>
      <c r="B34" s="60"/>
      <c r="C34" s="1"/>
      <c r="D34" s="1">
        <v>100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 t="s">
        <v>3</v>
      </c>
      <c r="B35" s="1">
        <v>10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60" t="s">
        <v>4</v>
      </c>
      <c r="B36" s="6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</sheetData>
  <mergeCells count="36">
    <mergeCell ref="A13:B13"/>
    <mergeCell ref="A14:B14"/>
    <mergeCell ref="A15:B15"/>
    <mergeCell ref="A17:B17"/>
    <mergeCell ref="A6:B6"/>
    <mergeCell ref="A8:B8"/>
    <mergeCell ref="K2:N2"/>
    <mergeCell ref="A1:N1"/>
    <mergeCell ref="A10:N10"/>
    <mergeCell ref="A11:B12"/>
    <mergeCell ref="C11:F11"/>
    <mergeCell ref="G11:J11"/>
    <mergeCell ref="K11:N11"/>
    <mergeCell ref="A2:B3"/>
    <mergeCell ref="C2:F2"/>
    <mergeCell ref="G2:J2"/>
    <mergeCell ref="A4:B4"/>
    <mergeCell ref="A5:B5"/>
    <mergeCell ref="A20:N20"/>
    <mergeCell ref="A21:B22"/>
    <mergeCell ref="C21:F21"/>
    <mergeCell ref="G21:J21"/>
    <mergeCell ref="K21:N21"/>
    <mergeCell ref="G30:J30"/>
    <mergeCell ref="K30:N30"/>
    <mergeCell ref="A32:B32"/>
    <mergeCell ref="A23:B23"/>
    <mergeCell ref="A24:B24"/>
    <mergeCell ref="A25:B25"/>
    <mergeCell ref="A27:B27"/>
    <mergeCell ref="A29:N29"/>
    <mergeCell ref="A33:B33"/>
    <mergeCell ref="A34:B34"/>
    <mergeCell ref="A36:B36"/>
    <mergeCell ref="A30:B31"/>
    <mergeCell ref="C30:F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Normal="100" workbookViewId="0">
      <selection activeCell="C19" sqref="C19"/>
    </sheetView>
  </sheetViews>
  <sheetFormatPr defaultRowHeight="15" x14ac:dyDescent="0.25"/>
  <cols>
    <col min="1" max="1" width="21.85546875" customWidth="1"/>
    <col min="2" max="2" width="6.85546875" customWidth="1"/>
  </cols>
  <sheetData>
    <row r="1" spans="1:10" x14ac:dyDescent="0.25">
      <c r="A1" s="60"/>
      <c r="B1" s="60"/>
      <c r="C1" s="60" t="s">
        <v>29</v>
      </c>
      <c r="D1" s="60"/>
      <c r="E1" s="60"/>
      <c r="F1" s="60"/>
      <c r="G1" s="60" t="s">
        <v>30</v>
      </c>
      <c r="H1" s="60"/>
      <c r="I1" s="60"/>
      <c r="J1" s="60"/>
    </row>
    <row r="2" spans="1:10" x14ac:dyDescent="0.25">
      <c r="A2" s="60"/>
      <c r="B2" s="60"/>
      <c r="C2" s="1">
        <v>1</v>
      </c>
      <c r="D2" s="1">
        <v>2</v>
      </c>
      <c r="E2" s="1">
        <v>3</v>
      </c>
      <c r="F2" s="1">
        <v>4</v>
      </c>
      <c r="G2" s="1">
        <v>1</v>
      </c>
      <c r="H2" s="1">
        <v>2</v>
      </c>
      <c r="I2" s="1">
        <v>3</v>
      </c>
      <c r="J2" s="1">
        <v>4</v>
      </c>
    </row>
    <row r="3" spans="1:10" x14ac:dyDescent="0.25">
      <c r="A3" s="60" t="s">
        <v>0</v>
      </c>
      <c r="B3" s="60"/>
      <c r="C3" s="1">
        <v>15</v>
      </c>
      <c r="D3" s="1">
        <v>15</v>
      </c>
      <c r="E3" s="1">
        <v>15</v>
      </c>
      <c r="F3" s="1">
        <v>12</v>
      </c>
      <c r="G3" s="1">
        <v>12</v>
      </c>
      <c r="H3" s="1">
        <v>12</v>
      </c>
      <c r="I3" s="1">
        <v>10</v>
      </c>
      <c r="J3" s="1">
        <v>10</v>
      </c>
    </row>
    <row r="4" spans="1:10" x14ac:dyDescent="0.25">
      <c r="A4" s="60" t="s">
        <v>1</v>
      </c>
      <c r="B4" s="60"/>
      <c r="C4" s="1">
        <v>14</v>
      </c>
      <c r="D4" s="1">
        <v>10</v>
      </c>
      <c r="E4" s="1">
        <v>8</v>
      </c>
      <c r="F4" s="1">
        <v>5</v>
      </c>
      <c r="G4" s="1">
        <v>2</v>
      </c>
      <c r="H4" s="1">
        <v>1</v>
      </c>
      <c r="I4" s="1">
        <v>0</v>
      </c>
      <c r="J4" s="1">
        <v>0</v>
      </c>
    </row>
    <row r="5" spans="1:10" x14ac:dyDescent="0.25">
      <c r="A5" s="60" t="s">
        <v>2</v>
      </c>
      <c r="B5" s="60"/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5">
      <c r="A6" s="1" t="s">
        <v>3</v>
      </c>
      <c r="B6" s="1">
        <v>3</v>
      </c>
      <c r="C6" s="1">
        <f>B6+C7-C3</f>
        <v>3</v>
      </c>
      <c r="D6" s="1">
        <f>C6+D7-D3</f>
        <v>3</v>
      </c>
      <c r="E6" s="1">
        <f>D6+E7-E3</f>
        <v>3</v>
      </c>
      <c r="F6" s="1">
        <f t="shared" ref="F6:J6" si="0">E6+F7-F3</f>
        <v>3</v>
      </c>
      <c r="G6" s="1">
        <f t="shared" si="0"/>
        <v>3</v>
      </c>
      <c r="H6" s="1">
        <f t="shared" si="0"/>
        <v>3</v>
      </c>
      <c r="I6" s="1">
        <f t="shared" si="0"/>
        <v>3</v>
      </c>
      <c r="J6" s="1">
        <f t="shared" si="0"/>
        <v>3</v>
      </c>
    </row>
    <row r="7" spans="1:10" x14ac:dyDescent="0.25">
      <c r="A7" s="60" t="s">
        <v>4</v>
      </c>
      <c r="B7" s="60"/>
      <c r="C7" s="1">
        <v>15</v>
      </c>
      <c r="D7" s="1">
        <v>15</v>
      </c>
      <c r="E7" s="1">
        <f>E3</f>
        <v>15</v>
      </c>
      <c r="F7" s="1">
        <f t="shared" ref="F7:J7" si="1">F3</f>
        <v>12</v>
      </c>
      <c r="G7" s="1">
        <f t="shared" si="1"/>
        <v>12</v>
      </c>
      <c r="H7" s="1">
        <f t="shared" si="1"/>
        <v>12</v>
      </c>
      <c r="I7" s="1">
        <f t="shared" si="1"/>
        <v>10</v>
      </c>
      <c r="J7" s="1">
        <f t="shared" si="1"/>
        <v>10</v>
      </c>
    </row>
    <row r="8" spans="1:10" x14ac:dyDescent="0.25">
      <c r="A8" s="60" t="s">
        <v>28</v>
      </c>
      <c r="B8" s="60"/>
      <c r="C8" s="1">
        <f>B6+C7-C4</f>
        <v>4</v>
      </c>
      <c r="D8" s="1">
        <f>C6+D7-D4</f>
        <v>8</v>
      </c>
      <c r="E8" s="1">
        <f>D6+E7-E4</f>
        <v>10</v>
      </c>
      <c r="F8" s="1">
        <f t="shared" ref="F8:J8" si="2">E6+F7-F4</f>
        <v>10</v>
      </c>
      <c r="G8" s="1">
        <f t="shared" si="2"/>
        <v>13</v>
      </c>
      <c r="H8" s="1">
        <f t="shared" si="2"/>
        <v>14</v>
      </c>
      <c r="I8" s="1">
        <f t="shared" si="2"/>
        <v>13</v>
      </c>
      <c r="J8" s="1">
        <f t="shared" si="2"/>
        <v>13</v>
      </c>
    </row>
    <row r="12" spans="1:10" x14ac:dyDescent="0.25">
      <c r="A12" s="60"/>
      <c r="B12" s="60"/>
      <c r="C12" s="60" t="s">
        <v>29</v>
      </c>
      <c r="D12" s="60"/>
      <c r="E12" s="60"/>
      <c r="F12" s="60"/>
      <c r="G12" s="60" t="s">
        <v>30</v>
      </c>
      <c r="H12" s="60"/>
      <c r="I12" s="60"/>
      <c r="J12" s="60"/>
    </row>
    <row r="13" spans="1:10" x14ac:dyDescent="0.25">
      <c r="A13" s="60"/>
      <c r="B13" s="60"/>
      <c r="C13" s="1">
        <v>1</v>
      </c>
      <c r="D13" s="1">
        <v>2</v>
      </c>
      <c r="E13" s="1">
        <v>3</v>
      </c>
      <c r="F13" s="1">
        <v>4</v>
      </c>
      <c r="G13" s="1">
        <v>1</v>
      </c>
      <c r="H13" s="1">
        <v>2</v>
      </c>
      <c r="I13" s="1">
        <v>3</v>
      </c>
      <c r="J13" s="1">
        <v>4</v>
      </c>
    </row>
    <row r="14" spans="1:10" x14ac:dyDescent="0.25">
      <c r="A14" s="60" t="s">
        <v>0</v>
      </c>
      <c r="B14" s="60"/>
      <c r="C14" s="1">
        <v>15</v>
      </c>
      <c r="D14" s="1">
        <v>15</v>
      </c>
      <c r="E14" s="1">
        <v>15</v>
      </c>
      <c r="F14" s="1">
        <v>12</v>
      </c>
      <c r="G14" s="1">
        <v>12</v>
      </c>
      <c r="H14" s="1">
        <v>12</v>
      </c>
      <c r="I14" s="1">
        <v>10</v>
      </c>
      <c r="J14" s="1">
        <v>10</v>
      </c>
    </row>
    <row r="15" spans="1:10" x14ac:dyDescent="0.25">
      <c r="A15" s="60" t="s">
        <v>1</v>
      </c>
      <c r="B15" s="60"/>
      <c r="C15" s="1">
        <v>14</v>
      </c>
      <c r="D15" s="1">
        <v>10</v>
      </c>
      <c r="E15" s="1">
        <v>8</v>
      </c>
      <c r="F15" s="1">
        <v>5</v>
      </c>
      <c r="G15" s="1">
        <v>2</v>
      </c>
      <c r="H15" s="1">
        <v>1</v>
      </c>
      <c r="I15" s="1">
        <v>0</v>
      </c>
      <c r="J15" s="1">
        <v>0</v>
      </c>
    </row>
    <row r="16" spans="1:10" x14ac:dyDescent="0.25">
      <c r="A16" s="60" t="s">
        <v>2</v>
      </c>
      <c r="B16" s="60"/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5">
      <c r="A17" s="1" t="s">
        <v>3</v>
      </c>
      <c r="B17" s="1">
        <v>3</v>
      </c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60" t="s">
        <v>4</v>
      </c>
      <c r="B18" s="60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60" t="s">
        <v>28</v>
      </c>
      <c r="B19" s="60"/>
      <c r="C19" s="1"/>
      <c r="D19" s="1"/>
      <c r="E19" s="1"/>
      <c r="F19" s="1"/>
      <c r="G19" s="1"/>
      <c r="H19" s="1"/>
      <c r="I19" s="1"/>
      <c r="J19" s="1"/>
    </row>
  </sheetData>
  <mergeCells count="16">
    <mergeCell ref="A5:B5"/>
    <mergeCell ref="A1:B2"/>
    <mergeCell ref="C1:F1"/>
    <mergeCell ref="G1:J1"/>
    <mergeCell ref="A3:B3"/>
    <mergeCell ref="A4:B4"/>
    <mergeCell ref="G12:J12"/>
    <mergeCell ref="A14:B14"/>
    <mergeCell ref="A15:B15"/>
    <mergeCell ref="A7:B7"/>
    <mergeCell ref="A8:B8"/>
    <mergeCell ref="A16:B16"/>
    <mergeCell ref="A18:B18"/>
    <mergeCell ref="A19:B19"/>
    <mergeCell ref="A12:B13"/>
    <mergeCell ref="C12:F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zoomScale="40" zoomScaleNormal="40" workbookViewId="0">
      <selection activeCell="G48" sqref="G48"/>
    </sheetView>
  </sheetViews>
  <sheetFormatPr defaultRowHeight="15" x14ac:dyDescent="0.25"/>
  <cols>
    <col min="1" max="1" width="20.140625" customWidth="1"/>
    <col min="2" max="2" width="19.5703125" customWidth="1"/>
    <col min="5" max="5" width="11.28515625" customWidth="1"/>
  </cols>
  <sheetData>
    <row r="1" spans="1:5" x14ac:dyDescent="0.25">
      <c r="A1" s="1"/>
      <c r="B1" s="10" t="s">
        <v>31</v>
      </c>
      <c r="C1" s="14"/>
      <c r="D1" s="14"/>
      <c r="E1" s="14"/>
    </row>
    <row r="2" spans="1:5" x14ac:dyDescent="0.25">
      <c r="A2" s="1" t="s">
        <v>9</v>
      </c>
      <c r="B2" s="1" t="s">
        <v>8</v>
      </c>
      <c r="C2" s="14"/>
      <c r="D2" s="14"/>
      <c r="E2" s="14"/>
    </row>
    <row r="3" spans="1:5" x14ac:dyDescent="0.25">
      <c r="A3" s="1">
        <v>1</v>
      </c>
      <c r="B3" s="1"/>
      <c r="C3" s="14"/>
      <c r="D3" s="14"/>
      <c r="E3" s="14"/>
    </row>
    <row r="4" spans="1:5" x14ac:dyDescent="0.25">
      <c r="A4" s="1">
        <v>2</v>
      </c>
      <c r="B4" s="1">
        <v>1</v>
      </c>
      <c r="C4" s="14"/>
      <c r="D4" s="14"/>
      <c r="E4" s="14"/>
    </row>
    <row r="5" spans="1:5" x14ac:dyDescent="0.25">
      <c r="A5" s="1">
        <v>3</v>
      </c>
      <c r="B5" s="1"/>
      <c r="C5" s="14"/>
      <c r="D5" s="14"/>
      <c r="E5" s="14"/>
    </row>
    <row r="6" spans="1:5" x14ac:dyDescent="0.25">
      <c r="A6" s="1">
        <v>4</v>
      </c>
      <c r="B6" s="1">
        <v>2</v>
      </c>
      <c r="C6" s="14"/>
      <c r="D6" s="14"/>
      <c r="E6" s="14"/>
    </row>
    <row r="8" spans="1:5" x14ac:dyDescent="0.25">
      <c r="A8" s="87"/>
      <c r="B8" s="87"/>
    </row>
    <row r="9" spans="1:5" x14ac:dyDescent="0.25">
      <c r="A9" s="14"/>
      <c r="B9" s="14"/>
    </row>
    <row r="10" spans="1:5" x14ac:dyDescent="0.25">
      <c r="A10" s="14"/>
      <c r="B10" s="14"/>
    </row>
    <row r="11" spans="1:5" x14ac:dyDescent="0.25">
      <c r="A11" s="14"/>
      <c r="B11" s="14"/>
    </row>
    <row r="12" spans="1:5" x14ac:dyDescent="0.25">
      <c r="A12" s="14"/>
      <c r="B12" s="14"/>
    </row>
    <row r="13" spans="1:5" x14ac:dyDescent="0.25">
      <c r="A13" s="14"/>
      <c r="B13" s="14"/>
    </row>
    <row r="17" spans="4:27" x14ac:dyDescent="0.25">
      <c r="D17" s="60"/>
      <c r="E17" s="60"/>
      <c r="F17" s="60" t="s">
        <v>32</v>
      </c>
      <c r="G17" s="60"/>
      <c r="H17" s="60" t="s">
        <v>29</v>
      </c>
      <c r="I17" s="60"/>
      <c r="J17" s="60"/>
      <c r="K17" s="60"/>
      <c r="L17" s="60" t="s">
        <v>30</v>
      </c>
      <c r="M17" s="60"/>
      <c r="N17" s="60"/>
      <c r="O17" s="60"/>
    </row>
    <row r="18" spans="4:27" x14ac:dyDescent="0.25">
      <c r="D18" s="61" t="s">
        <v>7</v>
      </c>
      <c r="E18" s="62"/>
      <c r="F18" s="1">
        <v>3</v>
      </c>
      <c r="G18" s="1">
        <v>4</v>
      </c>
      <c r="H18" s="1">
        <v>1</v>
      </c>
      <c r="I18" s="1">
        <v>2</v>
      </c>
      <c r="J18" s="1">
        <v>3</v>
      </c>
      <c r="K18" s="1">
        <v>4</v>
      </c>
      <c r="L18" s="1">
        <v>1</v>
      </c>
      <c r="M18" s="1">
        <v>2</v>
      </c>
      <c r="N18" s="1">
        <v>3</v>
      </c>
      <c r="O18" s="1">
        <v>4</v>
      </c>
    </row>
    <row r="19" spans="4:27" x14ac:dyDescent="0.25">
      <c r="D19" s="60" t="s">
        <v>4</v>
      </c>
      <c r="E19" s="60"/>
      <c r="F19" s="1"/>
      <c r="G19" s="1"/>
      <c r="H19" s="2">
        <v>15</v>
      </c>
      <c r="I19" s="3">
        <v>15</v>
      </c>
      <c r="J19" s="12">
        <v>15</v>
      </c>
      <c r="K19" s="5">
        <v>12</v>
      </c>
      <c r="L19" s="6">
        <f>12</f>
        <v>12</v>
      </c>
      <c r="M19" s="15">
        <v>12</v>
      </c>
      <c r="N19" s="16">
        <v>10</v>
      </c>
      <c r="O19" s="17">
        <v>10</v>
      </c>
    </row>
    <row r="20" spans="4:27" ht="15" customHeight="1" x14ac:dyDescent="0.25">
      <c r="D20" s="86" t="s">
        <v>33</v>
      </c>
      <c r="E20" s="86"/>
      <c r="F20" s="2">
        <f>B4*H19</f>
        <v>15</v>
      </c>
      <c r="G20" s="1"/>
      <c r="H20" s="2">
        <f>B6*H19</f>
        <v>30</v>
      </c>
      <c r="I20" s="1"/>
      <c r="J20" s="1"/>
      <c r="K20" s="1"/>
      <c r="L20" s="1"/>
      <c r="M20" s="1"/>
      <c r="N20" s="1"/>
      <c r="O20" s="1"/>
    </row>
    <row r="21" spans="4:27" x14ac:dyDescent="0.25">
      <c r="D21" s="86"/>
      <c r="E21" s="86"/>
      <c r="F21" s="1"/>
      <c r="G21" s="3">
        <f>B4*I19</f>
        <v>15</v>
      </c>
      <c r="H21" s="1"/>
      <c r="I21" s="3">
        <f>B6*I19</f>
        <v>30</v>
      </c>
      <c r="J21" s="1"/>
      <c r="K21" s="1"/>
      <c r="L21" s="1"/>
      <c r="M21" s="1"/>
      <c r="N21" s="1"/>
      <c r="O21" s="1"/>
    </row>
    <row r="22" spans="4:27" x14ac:dyDescent="0.25">
      <c r="D22" s="86"/>
      <c r="E22" s="86"/>
      <c r="F22" s="1"/>
      <c r="G22" s="1"/>
      <c r="H22" s="12">
        <f>B4*J19</f>
        <v>15</v>
      </c>
      <c r="I22" s="1"/>
      <c r="J22" s="12">
        <f>B6*J19</f>
        <v>30</v>
      </c>
      <c r="K22" s="1"/>
      <c r="L22" s="1"/>
      <c r="M22" s="1"/>
      <c r="N22" s="1"/>
      <c r="O22" s="1"/>
      <c r="S22" s="85" t="s">
        <v>66</v>
      </c>
      <c r="T22" s="85"/>
      <c r="U22" s="85"/>
      <c r="V22" s="85"/>
      <c r="W22" s="85"/>
      <c r="X22" s="85"/>
      <c r="Y22" s="85"/>
      <c r="Z22" s="85"/>
      <c r="AA22" s="85"/>
    </row>
    <row r="23" spans="4:27" x14ac:dyDescent="0.25">
      <c r="D23" s="86"/>
      <c r="E23" s="86"/>
      <c r="F23" s="1"/>
      <c r="G23" s="1"/>
      <c r="H23" s="1"/>
      <c r="I23" s="5">
        <f>B4*K19</f>
        <v>12</v>
      </c>
      <c r="J23" s="1"/>
      <c r="K23" s="5">
        <f>B6*K19</f>
        <v>24</v>
      </c>
      <c r="L23" s="1"/>
      <c r="M23" s="1"/>
      <c r="N23" s="1"/>
      <c r="O23" s="1"/>
    </row>
    <row r="24" spans="4:27" x14ac:dyDescent="0.25">
      <c r="D24" s="86"/>
      <c r="E24" s="86"/>
      <c r="F24" s="1"/>
      <c r="G24" s="1"/>
      <c r="H24" s="1"/>
      <c r="I24" s="1"/>
      <c r="J24" s="6">
        <v>12</v>
      </c>
      <c r="K24" s="1"/>
      <c r="L24" s="6">
        <v>24</v>
      </c>
      <c r="M24" s="1"/>
      <c r="N24" s="1"/>
      <c r="O24" s="1"/>
    </row>
    <row r="25" spans="4:27" x14ac:dyDescent="0.25">
      <c r="D25" s="86"/>
      <c r="E25" s="86"/>
      <c r="F25" s="1"/>
      <c r="G25" s="1"/>
      <c r="H25" s="1"/>
      <c r="I25" s="1"/>
      <c r="J25" s="1"/>
      <c r="K25" s="15">
        <v>12</v>
      </c>
      <c r="L25" s="1"/>
      <c r="M25" s="15">
        <v>24</v>
      </c>
      <c r="N25" s="1"/>
      <c r="O25" s="1"/>
    </row>
    <row r="26" spans="4:27" x14ac:dyDescent="0.25">
      <c r="D26" s="86"/>
      <c r="E26" s="86"/>
      <c r="F26" s="1"/>
      <c r="G26" s="1"/>
      <c r="H26" s="1"/>
      <c r="I26" s="1"/>
      <c r="J26" s="1"/>
      <c r="K26" s="1"/>
      <c r="L26" s="16">
        <v>10</v>
      </c>
      <c r="M26" s="1"/>
      <c r="N26" s="16">
        <v>20</v>
      </c>
      <c r="O26" s="1"/>
    </row>
    <row r="27" spans="4:27" x14ac:dyDescent="0.25">
      <c r="D27" s="86"/>
      <c r="E27" s="86"/>
      <c r="F27" s="1"/>
      <c r="G27" s="1"/>
      <c r="H27" s="1"/>
      <c r="I27" s="1"/>
      <c r="J27" s="1"/>
      <c r="K27" s="1"/>
      <c r="L27" s="1"/>
      <c r="M27" s="17">
        <v>10</v>
      </c>
      <c r="N27" s="1"/>
      <c r="O27" s="17">
        <v>20</v>
      </c>
    </row>
    <row r="28" spans="4:27" x14ac:dyDescent="0.25">
      <c r="D28" s="61" t="s">
        <v>34</v>
      </c>
      <c r="E28" s="62"/>
      <c r="F28" s="1">
        <f>SUM(F20:F27)</f>
        <v>15</v>
      </c>
      <c r="G28" s="1">
        <f t="shared" ref="G28:O28" si="0">SUM(G20:G27)</f>
        <v>15</v>
      </c>
      <c r="H28" s="1">
        <f t="shared" si="0"/>
        <v>45</v>
      </c>
      <c r="I28" s="1">
        <f t="shared" si="0"/>
        <v>42</v>
      </c>
      <c r="J28" s="1">
        <f t="shared" si="0"/>
        <v>42</v>
      </c>
      <c r="K28" s="1">
        <f t="shared" si="0"/>
        <v>36</v>
      </c>
      <c r="L28" s="1">
        <f t="shared" si="0"/>
        <v>34</v>
      </c>
      <c r="M28" s="1">
        <f t="shared" si="0"/>
        <v>34</v>
      </c>
      <c r="N28" s="1">
        <f t="shared" si="0"/>
        <v>20</v>
      </c>
      <c r="O28" s="1">
        <f t="shared" si="0"/>
        <v>20</v>
      </c>
    </row>
    <row r="32" spans="4:27" x14ac:dyDescent="0.25">
      <c r="D32" s="60" t="s">
        <v>32</v>
      </c>
      <c r="E32" s="60"/>
      <c r="F32" s="60" t="s">
        <v>29</v>
      </c>
      <c r="G32" s="60"/>
      <c r="H32" s="60"/>
      <c r="I32" s="60"/>
      <c r="J32" s="60" t="s">
        <v>30</v>
      </c>
      <c r="K32" s="60"/>
      <c r="L32" s="60"/>
      <c r="M32" s="60"/>
    </row>
    <row r="33" spans="3:13" x14ac:dyDescent="0.25">
      <c r="D33" s="27">
        <v>3</v>
      </c>
      <c r="E33" s="27">
        <v>4</v>
      </c>
      <c r="F33" s="27">
        <v>1</v>
      </c>
      <c r="G33" s="27">
        <v>2</v>
      </c>
      <c r="H33" s="27">
        <v>3</v>
      </c>
      <c r="I33" s="27">
        <v>4</v>
      </c>
      <c r="J33" s="27">
        <v>1</v>
      </c>
      <c r="K33" s="27">
        <v>2</v>
      </c>
      <c r="L33" s="27">
        <v>3</v>
      </c>
      <c r="M33" s="27">
        <v>4</v>
      </c>
    </row>
    <row r="34" spans="3:13" x14ac:dyDescent="0.25">
      <c r="C34" s="47" t="s">
        <v>4</v>
      </c>
      <c r="D34" s="47"/>
      <c r="E34" s="8"/>
      <c r="F34" s="8">
        <v>15</v>
      </c>
      <c r="G34" s="8">
        <v>15</v>
      </c>
      <c r="H34" s="8">
        <v>15</v>
      </c>
      <c r="I34" s="8">
        <v>12</v>
      </c>
      <c r="J34" s="8">
        <v>12</v>
      </c>
      <c r="K34" s="8">
        <v>12</v>
      </c>
      <c r="L34" s="8">
        <v>10</v>
      </c>
      <c r="M34" s="1">
        <v>10</v>
      </c>
    </row>
    <row r="35" spans="3:13" ht="15" customHeight="1" x14ac:dyDescent="0.25">
      <c r="C35" s="82" t="s">
        <v>33</v>
      </c>
      <c r="D35" s="48"/>
      <c r="E35" s="8"/>
      <c r="F35" s="8"/>
      <c r="G35" s="8"/>
      <c r="H35" s="8"/>
      <c r="I35" s="8"/>
      <c r="J35" s="8"/>
      <c r="K35" s="8"/>
      <c r="L35" s="8"/>
      <c r="M35" s="8"/>
    </row>
    <row r="36" spans="3:13" x14ac:dyDescent="0.25">
      <c r="C36" s="83"/>
      <c r="D36" s="48"/>
      <c r="E36" s="8"/>
      <c r="F36" s="8"/>
      <c r="G36" s="8"/>
      <c r="H36" s="8"/>
      <c r="I36" s="8"/>
      <c r="J36" s="8"/>
      <c r="K36" s="8"/>
      <c r="L36" s="8"/>
      <c r="M36" s="8"/>
    </row>
    <row r="37" spans="3:13" x14ac:dyDescent="0.25">
      <c r="C37" s="83"/>
      <c r="D37" s="48"/>
      <c r="E37" s="8"/>
      <c r="F37" s="8"/>
      <c r="G37" s="8"/>
      <c r="H37" s="8"/>
      <c r="I37" s="8"/>
      <c r="J37" s="8"/>
      <c r="K37" s="8"/>
      <c r="L37" s="8"/>
      <c r="M37" s="8"/>
    </row>
    <row r="38" spans="3:13" x14ac:dyDescent="0.25">
      <c r="C38" s="83"/>
      <c r="D38" s="48"/>
      <c r="E38" s="8"/>
      <c r="F38" s="8"/>
      <c r="G38" s="8"/>
      <c r="H38" s="8"/>
      <c r="I38" s="8"/>
      <c r="J38" s="8"/>
      <c r="K38" s="8"/>
      <c r="L38" s="8"/>
      <c r="M38" s="8"/>
    </row>
    <row r="39" spans="3:13" x14ac:dyDescent="0.25">
      <c r="C39" s="83"/>
      <c r="D39" s="48"/>
      <c r="E39" s="8"/>
      <c r="F39" s="8"/>
      <c r="G39" s="8"/>
      <c r="H39" s="8"/>
      <c r="I39" s="8"/>
      <c r="J39" s="8"/>
      <c r="K39" s="8"/>
      <c r="L39" s="8"/>
      <c r="M39" s="8"/>
    </row>
    <row r="40" spans="3:13" x14ac:dyDescent="0.25">
      <c r="C40" s="83"/>
      <c r="D40" s="48"/>
      <c r="E40" s="8"/>
      <c r="F40" s="8"/>
      <c r="G40" s="8"/>
      <c r="H40" s="8"/>
      <c r="I40" s="8"/>
      <c r="J40" s="8"/>
      <c r="K40" s="8"/>
      <c r="L40" s="8"/>
      <c r="M40" s="8"/>
    </row>
    <row r="41" spans="3:13" x14ac:dyDescent="0.25">
      <c r="C41" s="83"/>
      <c r="D41" s="48"/>
      <c r="E41" s="8"/>
      <c r="F41" s="8"/>
      <c r="G41" s="8"/>
      <c r="H41" s="8"/>
      <c r="I41" s="8"/>
      <c r="J41" s="8"/>
      <c r="K41" s="8"/>
      <c r="L41" s="8"/>
      <c r="M41" s="8"/>
    </row>
    <row r="42" spans="3:13" x14ac:dyDescent="0.25">
      <c r="C42" s="84"/>
      <c r="D42" s="48"/>
      <c r="E42" s="8"/>
      <c r="F42" s="8"/>
      <c r="G42" s="8"/>
      <c r="H42" s="8"/>
      <c r="I42" s="8"/>
      <c r="J42" s="8"/>
      <c r="K42" s="8"/>
      <c r="L42" s="8"/>
      <c r="M42" s="8"/>
    </row>
    <row r="43" spans="3:13" x14ac:dyDescent="0.25">
      <c r="C43" s="1" t="s">
        <v>16</v>
      </c>
      <c r="D43" s="1">
        <f>SUM(D35:D42)</f>
        <v>0</v>
      </c>
      <c r="E43" s="1">
        <f t="shared" ref="E43:M43" si="1">SUM(E35:E42)</f>
        <v>0</v>
      </c>
      <c r="F43" s="1">
        <f t="shared" si="1"/>
        <v>0</v>
      </c>
      <c r="G43" s="1">
        <f t="shared" si="1"/>
        <v>0</v>
      </c>
      <c r="H43" s="1">
        <f t="shared" si="1"/>
        <v>0</v>
      </c>
      <c r="I43" s="1">
        <f t="shared" si="1"/>
        <v>0</v>
      </c>
      <c r="J43" s="1">
        <f t="shared" si="1"/>
        <v>0</v>
      </c>
      <c r="K43" s="1">
        <f t="shared" si="1"/>
        <v>0</v>
      </c>
      <c r="L43" s="1">
        <f t="shared" si="1"/>
        <v>0</v>
      </c>
      <c r="M43" s="1">
        <f t="shared" si="1"/>
        <v>0</v>
      </c>
    </row>
  </sheetData>
  <mergeCells count="14">
    <mergeCell ref="A8:B8"/>
    <mergeCell ref="H17:K17"/>
    <mergeCell ref="L17:O17"/>
    <mergeCell ref="D19:E19"/>
    <mergeCell ref="D18:E18"/>
    <mergeCell ref="D17:E17"/>
    <mergeCell ref="F17:G17"/>
    <mergeCell ref="D32:E32"/>
    <mergeCell ref="F32:I32"/>
    <mergeCell ref="J32:M32"/>
    <mergeCell ref="C35:C42"/>
    <mergeCell ref="S22:AA22"/>
    <mergeCell ref="D20:E27"/>
    <mergeCell ref="D28:E28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115" zoomScaleNormal="115" workbookViewId="0">
      <selection activeCell="C15" sqref="C15"/>
    </sheetView>
  </sheetViews>
  <sheetFormatPr defaultRowHeight="15" x14ac:dyDescent="0.25"/>
  <cols>
    <col min="1" max="1" width="23.7109375" customWidth="1"/>
    <col min="2" max="2" width="6.42578125" customWidth="1"/>
  </cols>
  <sheetData>
    <row r="1" spans="1:10" x14ac:dyDescent="0.25">
      <c r="A1" s="60"/>
      <c r="B1" s="60"/>
      <c r="C1" s="60" t="s">
        <v>35</v>
      </c>
      <c r="D1" s="60"/>
      <c r="E1" s="60"/>
      <c r="F1" s="60"/>
      <c r="G1" s="60" t="s">
        <v>36</v>
      </c>
      <c r="H1" s="60"/>
      <c r="I1" s="60"/>
      <c r="J1" s="60"/>
    </row>
    <row r="2" spans="1:10" x14ac:dyDescent="0.25">
      <c r="A2" s="60"/>
      <c r="B2" s="60"/>
      <c r="C2" s="1">
        <v>1</v>
      </c>
      <c r="D2" s="1">
        <v>2</v>
      </c>
      <c r="E2" s="1">
        <v>3</v>
      </c>
      <c r="F2" s="1">
        <v>4</v>
      </c>
      <c r="G2" s="1">
        <v>1</v>
      </c>
      <c r="H2" s="1">
        <v>2</v>
      </c>
      <c r="I2" s="1">
        <v>3</v>
      </c>
      <c r="J2" s="1">
        <v>4</v>
      </c>
    </row>
    <row r="3" spans="1:10" x14ac:dyDescent="0.25">
      <c r="A3" s="60" t="s">
        <v>0</v>
      </c>
      <c r="B3" s="60"/>
      <c r="C3" s="1">
        <v>230</v>
      </c>
      <c r="D3" s="1">
        <v>230</v>
      </c>
      <c r="E3" s="1">
        <v>250</v>
      </c>
      <c r="F3" s="1">
        <v>240</v>
      </c>
      <c r="G3" s="1">
        <v>270</v>
      </c>
      <c r="H3" s="1">
        <v>270</v>
      </c>
      <c r="I3" s="1">
        <v>300</v>
      </c>
      <c r="J3" s="1">
        <v>300</v>
      </c>
    </row>
    <row r="4" spans="1:10" x14ac:dyDescent="0.25">
      <c r="A4" s="60" t="s">
        <v>1</v>
      </c>
      <c r="B4" s="60"/>
      <c r="C4" s="1">
        <v>250</v>
      </c>
      <c r="D4" s="1">
        <v>235</v>
      </c>
      <c r="E4" s="1">
        <v>210</v>
      </c>
      <c r="F4" s="1">
        <v>160</v>
      </c>
      <c r="G4" s="1">
        <v>70</v>
      </c>
      <c r="H4" s="1">
        <v>10</v>
      </c>
      <c r="I4" s="1">
        <v>0</v>
      </c>
      <c r="J4" s="1">
        <v>0</v>
      </c>
    </row>
    <row r="5" spans="1:10" x14ac:dyDescent="0.25">
      <c r="A5" s="60" t="s">
        <v>2</v>
      </c>
      <c r="B5" s="60"/>
      <c r="C5" s="1"/>
      <c r="D5" s="1"/>
      <c r="E5" s="1">
        <v>150</v>
      </c>
      <c r="F5" s="1"/>
      <c r="G5" s="1">
        <v>150</v>
      </c>
      <c r="H5" s="1"/>
      <c r="I5" s="1">
        <v>100</v>
      </c>
      <c r="J5" s="1"/>
    </row>
    <row r="6" spans="1:10" x14ac:dyDescent="0.25">
      <c r="A6" s="1" t="s">
        <v>3</v>
      </c>
      <c r="B6" s="1">
        <v>50</v>
      </c>
      <c r="C6" s="1">
        <f>B6+C7-C4</f>
        <v>50</v>
      </c>
      <c r="D6" s="1">
        <f>C6+D7-D4</f>
        <v>65</v>
      </c>
      <c r="E6" s="1">
        <f>D6+E7+E5-E3</f>
        <v>65</v>
      </c>
      <c r="F6" s="1">
        <f>E6+F7-F3</f>
        <v>75</v>
      </c>
      <c r="G6" s="1">
        <f>F6+G7+G5-G3</f>
        <v>55</v>
      </c>
      <c r="H6" s="1">
        <f t="shared" ref="H6:J6" si="0">G6+H7+H5-H3</f>
        <v>35</v>
      </c>
      <c r="I6" s="1">
        <f t="shared" si="0"/>
        <v>35</v>
      </c>
      <c r="J6" s="1">
        <f t="shared" si="0"/>
        <v>35</v>
      </c>
    </row>
    <row r="7" spans="1:10" x14ac:dyDescent="0.25">
      <c r="A7" s="60" t="s">
        <v>4</v>
      </c>
      <c r="B7" s="60"/>
      <c r="C7" s="1">
        <v>250</v>
      </c>
      <c r="D7" s="1">
        <v>250</v>
      </c>
      <c r="E7" s="1">
        <v>100</v>
      </c>
      <c r="F7" s="1">
        <v>250</v>
      </c>
      <c r="G7" s="1">
        <v>100</v>
      </c>
      <c r="H7" s="1">
        <v>250</v>
      </c>
      <c r="I7" s="1">
        <v>200</v>
      </c>
      <c r="J7" s="1">
        <v>300</v>
      </c>
    </row>
    <row r="8" spans="1:10" x14ac:dyDescent="0.25">
      <c r="A8" s="87"/>
      <c r="B8" s="87"/>
      <c r="C8" s="14"/>
      <c r="D8" s="14"/>
      <c r="E8" s="14"/>
      <c r="F8" s="14"/>
      <c r="G8" s="14"/>
      <c r="H8" s="14"/>
      <c r="I8" s="14"/>
      <c r="J8" s="14"/>
    </row>
    <row r="10" spans="1:10" x14ac:dyDescent="0.25">
      <c r="A10" s="60"/>
      <c r="B10" s="60"/>
      <c r="C10" s="60" t="s">
        <v>35</v>
      </c>
      <c r="D10" s="60"/>
      <c r="E10" s="60"/>
      <c r="F10" s="60"/>
      <c r="G10" s="60" t="s">
        <v>36</v>
      </c>
      <c r="H10" s="60"/>
      <c r="I10" s="60"/>
      <c r="J10" s="60"/>
    </row>
    <row r="11" spans="1:10" x14ac:dyDescent="0.25">
      <c r="A11" s="60"/>
      <c r="B11" s="60"/>
      <c r="C11" s="1">
        <v>1</v>
      </c>
      <c r="D11" s="1">
        <v>2</v>
      </c>
      <c r="E11" s="1">
        <v>3</v>
      </c>
      <c r="F11" s="1">
        <v>4</v>
      </c>
      <c r="G11" s="1">
        <v>1</v>
      </c>
      <c r="H11" s="1">
        <v>2</v>
      </c>
      <c r="I11" s="1">
        <v>3</v>
      </c>
      <c r="J11" s="1">
        <v>4</v>
      </c>
    </row>
    <row r="12" spans="1:10" x14ac:dyDescent="0.25">
      <c r="A12" s="60" t="s">
        <v>0</v>
      </c>
      <c r="B12" s="60"/>
      <c r="C12" s="1">
        <v>230</v>
      </c>
      <c r="D12" s="1">
        <v>230</v>
      </c>
      <c r="E12" s="1">
        <v>250</v>
      </c>
      <c r="F12" s="1">
        <v>240</v>
      </c>
      <c r="G12" s="1">
        <v>270</v>
      </c>
      <c r="H12" s="1">
        <v>270</v>
      </c>
      <c r="I12" s="1">
        <v>300</v>
      </c>
      <c r="J12" s="1">
        <v>300</v>
      </c>
    </row>
    <row r="13" spans="1:10" x14ac:dyDescent="0.25">
      <c r="A13" s="60" t="s">
        <v>1</v>
      </c>
      <c r="B13" s="60"/>
      <c r="C13" s="1">
        <v>250</v>
      </c>
      <c r="D13" s="1">
        <v>235</v>
      </c>
      <c r="E13" s="1">
        <v>210</v>
      </c>
      <c r="F13" s="1">
        <v>160</v>
      </c>
      <c r="G13" s="1">
        <v>70</v>
      </c>
      <c r="H13" s="1">
        <v>10</v>
      </c>
      <c r="I13" s="1">
        <v>0</v>
      </c>
      <c r="J13" s="1">
        <v>0</v>
      </c>
    </row>
    <row r="14" spans="1:10" x14ac:dyDescent="0.25">
      <c r="A14" s="60" t="s">
        <v>2</v>
      </c>
      <c r="B14" s="60"/>
      <c r="C14" s="1"/>
      <c r="D14" s="1"/>
      <c r="E14" s="1">
        <v>150</v>
      </c>
      <c r="F14" s="1"/>
      <c r="G14" s="1">
        <v>150</v>
      </c>
      <c r="H14" s="1"/>
      <c r="I14" s="1">
        <v>100</v>
      </c>
      <c r="J14" s="1"/>
    </row>
    <row r="15" spans="1:10" x14ac:dyDescent="0.25">
      <c r="A15" s="1" t="s">
        <v>3</v>
      </c>
      <c r="B15" s="1">
        <v>50</v>
      </c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60" t="s">
        <v>4</v>
      </c>
      <c r="B16" s="60"/>
      <c r="C16" s="1"/>
      <c r="D16" s="1"/>
      <c r="E16" s="1"/>
      <c r="F16" s="1"/>
      <c r="G16" s="1"/>
      <c r="H16" s="1"/>
      <c r="I16" s="1"/>
      <c r="J16" s="1"/>
    </row>
  </sheetData>
  <mergeCells count="15">
    <mergeCell ref="A7:B7"/>
    <mergeCell ref="A8:B8"/>
    <mergeCell ref="A1:B2"/>
    <mergeCell ref="C1:F1"/>
    <mergeCell ref="G1:J1"/>
    <mergeCell ref="A3:B3"/>
    <mergeCell ref="A4:B4"/>
    <mergeCell ref="A5:B5"/>
    <mergeCell ref="A14:B14"/>
    <mergeCell ref="A16:B16"/>
    <mergeCell ref="A10:B11"/>
    <mergeCell ref="C10:F10"/>
    <mergeCell ref="G10:J10"/>
    <mergeCell ref="A12:B12"/>
    <mergeCell ref="A13:B1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zoomScale="40" zoomScaleNormal="40" workbookViewId="0">
      <selection activeCell="AM17" sqref="AM17"/>
    </sheetView>
  </sheetViews>
  <sheetFormatPr defaultRowHeight="15" x14ac:dyDescent="0.25"/>
  <cols>
    <col min="1" max="1" width="18.42578125" customWidth="1"/>
    <col min="2" max="2" width="15.42578125" customWidth="1"/>
  </cols>
  <sheetData>
    <row r="1" spans="1:35" x14ac:dyDescent="0.25">
      <c r="A1" s="1"/>
      <c r="B1" s="10" t="s">
        <v>11</v>
      </c>
      <c r="V1" s="1"/>
      <c r="W1" s="10" t="s">
        <v>11</v>
      </c>
    </row>
    <row r="2" spans="1:35" x14ac:dyDescent="0.25">
      <c r="A2" s="1" t="s">
        <v>9</v>
      </c>
      <c r="B2" s="1" t="s">
        <v>8</v>
      </c>
      <c r="D2" s="1">
        <v>1</v>
      </c>
      <c r="E2" s="1">
        <v>2</v>
      </c>
      <c r="F2" s="1">
        <v>3</v>
      </c>
      <c r="G2" s="1">
        <v>4</v>
      </c>
      <c r="H2" s="8">
        <v>5</v>
      </c>
      <c r="V2" s="1" t="s">
        <v>9</v>
      </c>
      <c r="W2" s="1" t="s">
        <v>8</v>
      </c>
      <c r="Y2" s="1">
        <v>1</v>
      </c>
      <c r="Z2" s="1">
        <v>2</v>
      </c>
      <c r="AA2" s="1">
        <v>3</v>
      </c>
      <c r="AB2" s="1">
        <v>4</v>
      </c>
      <c r="AC2" s="8">
        <v>5</v>
      </c>
    </row>
    <row r="3" spans="1:35" x14ac:dyDescent="0.25">
      <c r="A3" s="1">
        <v>1</v>
      </c>
      <c r="B3" s="1">
        <v>0.1</v>
      </c>
      <c r="D3" s="1">
        <v>0.1</v>
      </c>
      <c r="E3" s="1">
        <v>0.1</v>
      </c>
      <c r="F3" s="1">
        <v>0.2</v>
      </c>
      <c r="G3" s="1">
        <v>0.3</v>
      </c>
      <c r="H3" s="1">
        <v>0.2</v>
      </c>
      <c r="V3" s="1">
        <v>1</v>
      </c>
      <c r="W3" s="1">
        <v>0.1</v>
      </c>
      <c r="Y3" s="1">
        <v>0.1</v>
      </c>
      <c r="Z3" s="1">
        <v>0.1</v>
      </c>
      <c r="AA3" s="1">
        <v>0.2</v>
      </c>
      <c r="AB3" s="1">
        <v>0.3</v>
      </c>
      <c r="AC3" s="1">
        <v>0.2</v>
      </c>
    </row>
    <row r="4" spans="1:35" x14ac:dyDescent="0.25">
      <c r="A4" s="1">
        <v>2</v>
      </c>
      <c r="B4" s="1">
        <v>0.1</v>
      </c>
      <c r="V4" s="1">
        <v>2</v>
      </c>
      <c r="W4" s="1">
        <v>0.1</v>
      </c>
    </row>
    <row r="5" spans="1:35" x14ac:dyDescent="0.25">
      <c r="A5" s="1">
        <v>3</v>
      </c>
      <c r="B5" s="1">
        <v>0.2</v>
      </c>
      <c r="V5" s="1">
        <v>3</v>
      </c>
      <c r="W5" s="1">
        <v>0.2</v>
      </c>
    </row>
    <row r="6" spans="1:35" x14ac:dyDescent="0.25">
      <c r="A6" s="1">
        <v>4</v>
      </c>
      <c r="B6" s="1">
        <v>0.3</v>
      </c>
      <c r="V6" s="1">
        <v>4</v>
      </c>
      <c r="W6" s="1">
        <v>0.3</v>
      </c>
    </row>
    <row r="7" spans="1:35" x14ac:dyDescent="0.25">
      <c r="A7" s="8">
        <v>5</v>
      </c>
      <c r="B7" s="1">
        <v>0.2</v>
      </c>
      <c r="V7" s="8">
        <v>5</v>
      </c>
      <c r="W7" s="1">
        <v>0.2</v>
      </c>
    </row>
    <row r="10" spans="1:35" x14ac:dyDescent="0.25">
      <c r="D10" s="88" t="s">
        <v>40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</row>
    <row r="11" spans="1:35" x14ac:dyDescent="0.25">
      <c r="D11" s="60"/>
      <c r="E11" s="60"/>
      <c r="F11" s="60" t="s">
        <v>37</v>
      </c>
      <c r="G11" s="60"/>
      <c r="H11" s="60"/>
      <c r="I11" s="60"/>
      <c r="J11" s="60" t="s">
        <v>35</v>
      </c>
      <c r="K11" s="60"/>
      <c r="L11" s="60"/>
      <c r="M11" s="60"/>
      <c r="N11" s="60" t="s">
        <v>36</v>
      </c>
      <c r="O11" s="60"/>
      <c r="P11" s="60"/>
      <c r="Q11" s="60"/>
      <c r="V11" s="60"/>
      <c r="W11" s="60"/>
      <c r="X11" s="60" t="s">
        <v>37</v>
      </c>
      <c r="Y11" s="60"/>
      <c r="Z11" s="60"/>
      <c r="AA11" s="60"/>
      <c r="AB11" s="60" t="s">
        <v>35</v>
      </c>
      <c r="AC11" s="60"/>
      <c r="AD11" s="60"/>
      <c r="AE11" s="60"/>
      <c r="AF11" s="60" t="s">
        <v>36</v>
      </c>
      <c r="AG11" s="60"/>
      <c r="AH11" s="60"/>
      <c r="AI11" s="60"/>
    </row>
    <row r="12" spans="1:35" x14ac:dyDescent="0.25">
      <c r="D12" s="61" t="s">
        <v>7</v>
      </c>
      <c r="E12" s="62"/>
      <c r="F12" s="1">
        <v>1</v>
      </c>
      <c r="G12" s="1">
        <v>2</v>
      </c>
      <c r="H12" s="1">
        <v>3</v>
      </c>
      <c r="I12" s="1">
        <v>4</v>
      </c>
      <c r="J12" s="1">
        <v>1</v>
      </c>
      <c r="K12" s="1">
        <v>2</v>
      </c>
      <c r="L12" s="1">
        <v>3</v>
      </c>
      <c r="M12" s="1">
        <v>4</v>
      </c>
      <c r="N12" s="1">
        <v>1</v>
      </c>
      <c r="O12" s="1">
        <v>2</v>
      </c>
      <c r="P12" s="1">
        <v>3</v>
      </c>
      <c r="Q12" s="1">
        <v>4</v>
      </c>
      <c r="V12" s="61" t="s">
        <v>7</v>
      </c>
      <c r="W12" s="62"/>
      <c r="X12" s="1">
        <v>1</v>
      </c>
      <c r="Y12" s="1">
        <v>2</v>
      </c>
      <c r="Z12" s="1">
        <v>3</v>
      </c>
      <c r="AA12" s="1">
        <v>4</v>
      </c>
      <c r="AB12" s="1">
        <v>1</v>
      </c>
      <c r="AC12" s="1">
        <v>2</v>
      </c>
      <c r="AD12" s="1">
        <v>3</v>
      </c>
      <c r="AE12" s="1">
        <v>4</v>
      </c>
      <c r="AF12" s="1">
        <v>1</v>
      </c>
      <c r="AG12" s="1">
        <v>2</v>
      </c>
      <c r="AH12" s="1">
        <v>3</v>
      </c>
      <c r="AI12" s="1">
        <v>4</v>
      </c>
    </row>
    <row r="13" spans="1:35" x14ac:dyDescent="0.25">
      <c r="D13" s="60" t="s">
        <v>4</v>
      </c>
      <c r="E13" s="60"/>
      <c r="F13" s="1"/>
      <c r="G13" s="1"/>
      <c r="H13" s="1"/>
      <c r="I13" s="8"/>
      <c r="J13" s="2">
        <v>250</v>
      </c>
      <c r="K13" s="3">
        <v>250</v>
      </c>
      <c r="L13" s="12">
        <v>100</v>
      </c>
      <c r="M13" s="18">
        <v>250</v>
      </c>
      <c r="N13" s="6">
        <v>100</v>
      </c>
      <c r="O13" s="19">
        <v>250</v>
      </c>
      <c r="P13" s="17">
        <v>200</v>
      </c>
      <c r="Q13" s="20">
        <v>300</v>
      </c>
      <c r="V13" s="60" t="s">
        <v>4</v>
      </c>
      <c r="W13" s="60"/>
      <c r="X13" s="1"/>
      <c r="Y13" s="1"/>
      <c r="Z13" s="1"/>
      <c r="AA13" s="8"/>
      <c r="AB13" s="2">
        <v>250</v>
      </c>
      <c r="AC13" s="3">
        <v>250</v>
      </c>
      <c r="AD13" s="12">
        <v>100</v>
      </c>
      <c r="AE13" s="18">
        <v>250</v>
      </c>
      <c r="AF13" s="6">
        <v>100</v>
      </c>
      <c r="AG13" s="19">
        <v>250</v>
      </c>
      <c r="AH13" s="17">
        <v>200</v>
      </c>
      <c r="AI13" s="20">
        <v>300</v>
      </c>
    </row>
    <row r="14" spans="1:35" x14ac:dyDescent="0.25">
      <c r="D14" s="86" t="s">
        <v>38</v>
      </c>
      <c r="E14" s="86"/>
      <c r="F14" s="2">
        <f>D3*$J$13</f>
        <v>25</v>
      </c>
      <c r="G14" s="2">
        <f>E3*$J$13</f>
        <v>25</v>
      </c>
      <c r="H14" s="2">
        <f>F3*$J$13</f>
        <v>50</v>
      </c>
      <c r="I14" s="2">
        <f>G3*$J$13</f>
        <v>75</v>
      </c>
      <c r="J14" s="2">
        <f>H3*$J$13</f>
        <v>50</v>
      </c>
      <c r="K14" s="8"/>
      <c r="L14" s="8"/>
      <c r="M14" s="8"/>
      <c r="N14" s="8"/>
      <c r="O14" s="8"/>
      <c r="P14" s="8"/>
      <c r="Q14" s="8"/>
      <c r="V14" s="86" t="s">
        <v>38</v>
      </c>
      <c r="W14" s="86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x14ac:dyDescent="0.25">
      <c r="D15" s="86"/>
      <c r="E15" s="86"/>
      <c r="F15" s="1"/>
      <c r="G15" s="3">
        <f>D3*$K$13</f>
        <v>25</v>
      </c>
      <c r="H15" s="3">
        <f t="shared" ref="H15:K15" si="0">E3*$K$13</f>
        <v>25</v>
      </c>
      <c r="I15" s="3">
        <f t="shared" si="0"/>
        <v>50</v>
      </c>
      <c r="J15" s="3">
        <f t="shared" si="0"/>
        <v>75</v>
      </c>
      <c r="K15" s="3">
        <f t="shared" si="0"/>
        <v>50</v>
      </c>
      <c r="L15" s="8"/>
      <c r="M15" s="8"/>
      <c r="N15" s="8"/>
      <c r="O15" s="8"/>
      <c r="P15" s="8"/>
      <c r="Q15" s="8"/>
      <c r="V15" s="86"/>
      <c r="W15" s="86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x14ac:dyDescent="0.25">
      <c r="D16" s="86"/>
      <c r="E16" s="86"/>
      <c r="F16" s="1"/>
      <c r="G16" s="1"/>
      <c r="H16" s="12">
        <f>D3*$L$13</f>
        <v>10</v>
      </c>
      <c r="I16" s="12">
        <f t="shared" ref="I16:L16" si="1">E3*$L$13</f>
        <v>10</v>
      </c>
      <c r="J16" s="12">
        <f t="shared" si="1"/>
        <v>20</v>
      </c>
      <c r="K16" s="12">
        <f t="shared" si="1"/>
        <v>30</v>
      </c>
      <c r="L16" s="12">
        <f t="shared" si="1"/>
        <v>20</v>
      </c>
      <c r="M16" s="8"/>
      <c r="N16" s="8"/>
      <c r="O16" s="8"/>
      <c r="P16" s="8"/>
      <c r="Q16" s="8"/>
      <c r="V16" s="86"/>
      <c r="W16" s="86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4:35" x14ac:dyDescent="0.25">
      <c r="D17" s="86"/>
      <c r="E17" s="86"/>
      <c r="F17" s="1"/>
      <c r="G17" s="1"/>
      <c r="H17" s="8"/>
      <c r="I17" s="18">
        <f>D3*$M$13</f>
        <v>25</v>
      </c>
      <c r="J17" s="18">
        <f t="shared" ref="J17:M17" si="2">E3*$M$13</f>
        <v>25</v>
      </c>
      <c r="K17" s="18">
        <f t="shared" si="2"/>
        <v>50</v>
      </c>
      <c r="L17" s="18">
        <f t="shared" si="2"/>
        <v>75</v>
      </c>
      <c r="M17" s="18">
        <f t="shared" si="2"/>
        <v>50</v>
      </c>
      <c r="N17" s="8"/>
      <c r="O17" s="8"/>
      <c r="P17" s="8"/>
      <c r="Q17" s="8"/>
      <c r="V17" s="86"/>
      <c r="W17" s="86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4:35" x14ac:dyDescent="0.25">
      <c r="D18" s="86"/>
      <c r="E18" s="86"/>
      <c r="F18" s="1"/>
      <c r="G18" s="1"/>
      <c r="H18" s="8"/>
      <c r="I18" s="8"/>
      <c r="J18" s="6">
        <f>D3*$N$13</f>
        <v>10</v>
      </c>
      <c r="K18" s="6">
        <f t="shared" ref="K18:N18" si="3">E3*$N$13</f>
        <v>10</v>
      </c>
      <c r="L18" s="6">
        <f t="shared" si="3"/>
        <v>20</v>
      </c>
      <c r="M18" s="6">
        <f t="shared" si="3"/>
        <v>30</v>
      </c>
      <c r="N18" s="6">
        <f t="shared" si="3"/>
        <v>20</v>
      </c>
      <c r="O18" s="8"/>
      <c r="P18" s="8"/>
      <c r="Q18" s="8"/>
      <c r="V18" s="86"/>
      <c r="W18" s="86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4:35" x14ac:dyDescent="0.25">
      <c r="D19" s="86"/>
      <c r="E19" s="86"/>
      <c r="F19" s="1"/>
      <c r="G19" s="1"/>
      <c r="H19" s="8"/>
      <c r="I19" s="8"/>
      <c r="J19" s="8"/>
      <c r="K19" s="19">
        <f>D3*$O$13</f>
        <v>25</v>
      </c>
      <c r="L19" s="19">
        <f t="shared" ref="L19:O19" si="4">E3*$O$13</f>
        <v>25</v>
      </c>
      <c r="M19" s="19">
        <f t="shared" si="4"/>
        <v>50</v>
      </c>
      <c r="N19" s="19">
        <f t="shared" si="4"/>
        <v>75</v>
      </c>
      <c r="O19" s="19">
        <f t="shared" si="4"/>
        <v>50</v>
      </c>
      <c r="P19" s="8"/>
      <c r="Q19" s="8"/>
      <c r="V19" s="86"/>
      <c r="W19" s="86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4:35" x14ac:dyDescent="0.25">
      <c r="D20" s="86"/>
      <c r="E20" s="86"/>
      <c r="F20" s="1"/>
      <c r="G20" s="1"/>
      <c r="H20" s="8"/>
      <c r="I20" s="8"/>
      <c r="J20" s="8"/>
      <c r="K20" s="8"/>
      <c r="L20" s="17">
        <f>D3*$P$13</f>
        <v>20</v>
      </c>
      <c r="M20" s="17">
        <f t="shared" ref="M20:P20" si="5">E3*$P$13</f>
        <v>20</v>
      </c>
      <c r="N20" s="17">
        <f t="shared" si="5"/>
        <v>40</v>
      </c>
      <c r="O20" s="17">
        <f t="shared" si="5"/>
        <v>60</v>
      </c>
      <c r="P20" s="17">
        <f t="shared" si="5"/>
        <v>40</v>
      </c>
      <c r="Q20" s="8"/>
      <c r="V20" s="86"/>
      <c r="W20" s="86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4:35" x14ac:dyDescent="0.25">
      <c r="D21" s="86"/>
      <c r="E21" s="86"/>
      <c r="F21" s="1"/>
      <c r="G21" s="1"/>
      <c r="H21" s="8"/>
      <c r="I21" s="8"/>
      <c r="J21" s="8"/>
      <c r="K21" s="8"/>
      <c r="L21" s="8"/>
      <c r="M21" s="20">
        <f>D3*$Q$13</f>
        <v>30</v>
      </c>
      <c r="N21" s="20">
        <f t="shared" ref="N21:Q21" si="6">E3*$Q$13</f>
        <v>30</v>
      </c>
      <c r="O21" s="20">
        <f t="shared" si="6"/>
        <v>60</v>
      </c>
      <c r="P21" s="20">
        <f t="shared" si="6"/>
        <v>90</v>
      </c>
      <c r="Q21" s="20">
        <f t="shared" si="6"/>
        <v>60</v>
      </c>
      <c r="V21" s="86"/>
      <c r="W21" s="86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4:35" x14ac:dyDescent="0.25">
      <c r="D22" s="61" t="s">
        <v>34</v>
      </c>
      <c r="E22" s="62"/>
      <c r="F22" s="1">
        <f>SUM(F14:F21)</f>
        <v>25</v>
      </c>
      <c r="G22" s="1">
        <f t="shared" ref="G22:Q22" si="7">SUM(G14:G21)</f>
        <v>50</v>
      </c>
      <c r="H22" s="1">
        <f>SUM(H14:H21)</f>
        <v>85</v>
      </c>
      <c r="I22" s="1">
        <f>SUM(I14:I21)</f>
        <v>160</v>
      </c>
      <c r="J22" s="1">
        <f t="shared" si="7"/>
        <v>180</v>
      </c>
      <c r="K22" s="1">
        <f t="shared" si="7"/>
        <v>165</v>
      </c>
      <c r="L22" s="1">
        <f t="shared" si="7"/>
        <v>160</v>
      </c>
      <c r="M22" s="1">
        <f t="shared" si="7"/>
        <v>180</v>
      </c>
      <c r="N22" s="1">
        <f t="shared" si="7"/>
        <v>165</v>
      </c>
      <c r="O22" s="1">
        <f t="shared" si="7"/>
        <v>170</v>
      </c>
      <c r="P22" s="1">
        <f t="shared" si="7"/>
        <v>130</v>
      </c>
      <c r="Q22" s="1">
        <f t="shared" si="7"/>
        <v>60</v>
      </c>
      <c r="V22" s="61" t="s">
        <v>34</v>
      </c>
      <c r="W22" s="62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4" spans="4:35" x14ac:dyDescent="0.25">
      <c r="L24" s="57" t="s">
        <v>41</v>
      </c>
      <c r="M24" s="57"/>
      <c r="N24" s="57"/>
      <c r="O24" s="57"/>
    </row>
    <row r="25" spans="4:35" x14ac:dyDescent="0.25">
      <c r="L25" s="90" t="s">
        <v>39</v>
      </c>
      <c r="M25" s="90"/>
      <c r="N25" s="90"/>
      <c r="O25" s="23">
        <f>24*7</f>
        <v>168</v>
      </c>
    </row>
    <row r="26" spans="4:35" ht="15" customHeight="1" x14ac:dyDescent="0.25">
      <c r="L26" s="89" t="s">
        <v>67</v>
      </c>
      <c r="M26" s="89"/>
      <c r="N26" s="89"/>
      <c r="O26" s="89"/>
      <c r="P26" s="22"/>
      <c r="Q26" s="21"/>
      <c r="R26" s="21"/>
      <c r="S26" s="21"/>
      <c r="T26" s="21"/>
    </row>
    <row r="27" spans="4:35" x14ac:dyDescent="0.25">
      <c r="L27" s="89"/>
      <c r="M27" s="89"/>
      <c r="N27" s="89"/>
      <c r="O27" s="89"/>
      <c r="P27" s="22"/>
    </row>
    <row r="28" spans="4:35" x14ac:dyDescent="0.25">
      <c r="L28" s="89"/>
      <c r="M28" s="89"/>
      <c r="N28" s="89"/>
      <c r="O28" s="89"/>
      <c r="P28" s="22"/>
    </row>
  </sheetData>
  <mergeCells count="20">
    <mergeCell ref="L26:O28"/>
    <mergeCell ref="D14:E21"/>
    <mergeCell ref="D22:E22"/>
    <mergeCell ref="F11:I11"/>
    <mergeCell ref="L25:N25"/>
    <mergeCell ref="AB11:AE11"/>
    <mergeCell ref="AF11:AI11"/>
    <mergeCell ref="V12:W12"/>
    <mergeCell ref="D10:Q10"/>
    <mergeCell ref="L24:O24"/>
    <mergeCell ref="D11:E11"/>
    <mergeCell ref="J11:M11"/>
    <mergeCell ref="N11:Q11"/>
    <mergeCell ref="D12:E12"/>
    <mergeCell ref="D13:E13"/>
    <mergeCell ref="V13:W13"/>
    <mergeCell ref="V14:W21"/>
    <mergeCell ref="V22:W22"/>
    <mergeCell ref="V11:W11"/>
    <mergeCell ref="X11:AA1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70" zoomScaleNormal="70" workbookViewId="0">
      <selection activeCell="E20" sqref="E20"/>
    </sheetView>
  </sheetViews>
  <sheetFormatPr defaultRowHeight="15" x14ac:dyDescent="0.25"/>
  <cols>
    <col min="1" max="1" width="23.42578125" customWidth="1"/>
  </cols>
  <sheetData>
    <row r="1" spans="1:10" x14ac:dyDescent="0.25">
      <c r="A1" s="60"/>
      <c r="B1" s="60"/>
      <c r="C1" s="60" t="s">
        <v>24</v>
      </c>
      <c r="D1" s="60"/>
      <c r="E1" s="60"/>
      <c r="F1" s="60"/>
      <c r="G1" s="60" t="s">
        <v>25</v>
      </c>
      <c r="H1" s="60"/>
      <c r="I1" s="60"/>
      <c r="J1" s="60"/>
    </row>
    <row r="2" spans="1:10" x14ac:dyDescent="0.25">
      <c r="A2" s="60"/>
      <c r="B2" s="60"/>
      <c r="C2" s="1">
        <v>1</v>
      </c>
      <c r="D2" s="1">
        <v>2</v>
      </c>
      <c r="E2" s="1">
        <v>3</v>
      </c>
      <c r="F2" s="1">
        <v>4</v>
      </c>
      <c r="G2" s="1">
        <v>1</v>
      </c>
      <c r="H2" s="1">
        <v>2</v>
      </c>
      <c r="I2" s="1">
        <v>3</v>
      </c>
      <c r="J2" s="1">
        <v>4</v>
      </c>
    </row>
    <row r="3" spans="1:10" x14ac:dyDescent="0.25">
      <c r="A3" s="60" t="s">
        <v>0</v>
      </c>
      <c r="B3" s="60"/>
      <c r="C3" s="1">
        <v>50</v>
      </c>
      <c r="D3" s="1">
        <v>50</v>
      </c>
      <c r="E3" s="1">
        <v>60</v>
      </c>
      <c r="F3" s="1">
        <v>60</v>
      </c>
      <c r="G3" s="1">
        <v>70</v>
      </c>
      <c r="H3" s="1">
        <v>80</v>
      </c>
      <c r="I3" s="1">
        <v>80</v>
      </c>
      <c r="J3" s="1">
        <v>80</v>
      </c>
    </row>
    <row r="4" spans="1:10" x14ac:dyDescent="0.25">
      <c r="A4" s="60" t="s">
        <v>1</v>
      </c>
      <c r="B4" s="60"/>
      <c r="C4" s="1">
        <v>55</v>
      </c>
      <c r="D4" s="1">
        <v>45</v>
      </c>
      <c r="E4" s="1">
        <v>30</v>
      </c>
      <c r="F4" s="1">
        <v>15</v>
      </c>
      <c r="G4" s="1"/>
      <c r="H4" s="1"/>
      <c r="I4" s="1"/>
      <c r="J4" s="1"/>
    </row>
    <row r="5" spans="1:10" x14ac:dyDescent="0.25">
      <c r="A5" s="60" t="s">
        <v>2</v>
      </c>
      <c r="B5" s="60"/>
      <c r="C5" s="1"/>
      <c r="D5" s="1"/>
      <c r="E5" s="1">
        <v>120</v>
      </c>
      <c r="F5" s="1"/>
      <c r="G5" s="1"/>
      <c r="H5" s="1"/>
      <c r="I5" s="1">
        <v>120</v>
      </c>
      <c r="J5" s="1"/>
    </row>
    <row r="6" spans="1:10" x14ac:dyDescent="0.25">
      <c r="A6" s="1" t="s">
        <v>3</v>
      </c>
      <c r="B6" s="1">
        <v>40</v>
      </c>
      <c r="C6" s="1">
        <f>B6+C7-C4</f>
        <v>105</v>
      </c>
      <c r="D6" s="1">
        <f>C6-D3</f>
        <v>55</v>
      </c>
      <c r="E6" s="1">
        <f>D6+E5-E3</f>
        <v>115</v>
      </c>
      <c r="F6" s="1">
        <f>E6-F3</f>
        <v>55</v>
      </c>
      <c r="G6" s="1">
        <f>F6+G7-G3</f>
        <v>105</v>
      </c>
      <c r="H6" s="1">
        <f>G6+H7-H3</f>
        <v>145</v>
      </c>
      <c r="I6" s="1">
        <f>H6+I5-I3</f>
        <v>185</v>
      </c>
      <c r="J6" s="1">
        <f>I6-J3</f>
        <v>105</v>
      </c>
    </row>
    <row r="7" spans="1:10" x14ac:dyDescent="0.25">
      <c r="A7" s="60" t="s">
        <v>4</v>
      </c>
      <c r="B7" s="60"/>
      <c r="C7" s="1">
        <v>120</v>
      </c>
      <c r="D7" s="1"/>
      <c r="E7" s="1"/>
      <c r="F7" s="1"/>
      <c r="G7" s="1">
        <v>120</v>
      </c>
      <c r="H7" s="1">
        <v>120</v>
      </c>
      <c r="I7" s="1"/>
      <c r="J7" s="1"/>
    </row>
    <row r="9" spans="1:10" x14ac:dyDescent="0.25">
      <c r="A9" s="60"/>
      <c r="B9" s="60"/>
      <c r="C9" s="60" t="s">
        <v>24</v>
      </c>
      <c r="D9" s="60"/>
      <c r="E9" s="60"/>
      <c r="F9" s="60"/>
      <c r="G9" s="60" t="s">
        <v>25</v>
      </c>
      <c r="H9" s="60"/>
      <c r="I9" s="60"/>
      <c r="J9" s="60"/>
    </row>
    <row r="10" spans="1:10" x14ac:dyDescent="0.25">
      <c r="A10" s="60"/>
      <c r="B10" s="60"/>
      <c r="C10" s="1">
        <v>1</v>
      </c>
      <c r="D10" s="1">
        <v>2</v>
      </c>
      <c r="E10" s="1">
        <v>3</v>
      </c>
      <c r="F10" s="1">
        <v>4</v>
      </c>
      <c r="G10" s="1">
        <v>1</v>
      </c>
      <c r="H10" s="1">
        <v>2</v>
      </c>
      <c r="I10" s="1">
        <v>3</v>
      </c>
      <c r="J10" s="1">
        <v>4</v>
      </c>
    </row>
    <row r="11" spans="1:10" x14ac:dyDescent="0.25">
      <c r="A11" s="60" t="s">
        <v>0</v>
      </c>
      <c r="B11" s="60"/>
      <c r="C11" s="1">
        <v>50</v>
      </c>
      <c r="D11" s="1">
        <v>50</v>
      </c>
      <c r="E11" s="1">
        <v>60</v>
      </c>
      <c r="F11" s="1">
        <v>60</v>
      </c>
      <c r="G11" s="1">
        <v>70</v>
      </c>
      <c r="H11" s="1">
        <v>80</v>
      </c>
      <c r="I11" s="1">
        <v>80</v>
      </c>
      <c r="J11" s="1">
        <v>80</v>
      </c>
    </row>
    <row r="12" spans="1:10" x14ac:dyDescent="0.25">
      <c r="A12" s="60" t="s">
        <v>1</v>
      </c>
      <c r="B12" s="60"/>
      <c r="C12" s="1">
        <v>55</v>
      </c>
      <c r="D12" s="1">
        <v>45</v>
      </c>
      <c r="E12" s="1">
        <v>30</v>
      </c>
      <c r="F12" s="1">
        <v>15</v>
      </c>
      <c r="G12" s="1"/>
      <c r="H12" s="1"/>
      <c r="I12" s="1"/>
      <c r="J12" s="1"/>
    </row>
    <row r="13" spans="1:10" x14ac:dyDescent="0.25">
      <c r="A13" s="60" t="s">
        <v>2</v>
      </c>
      <c r="B13" s="60"/>
      <c r="C13" s="1"/>
      <c r="D13" s="1"/>
      <c r="E13" s="1">
        <v>120</v>
      </c>
      <c r="F13" s="1"/>
      <c r="G13" s="1"/>
      <c r="H13" s="1"/>
      <c r="I13" s="1">
        <v>120</v>
      </c>
      <c r="J13" s="1"/>
    </row>
    <row r="14" spans="1:10" x14ac:dyDescent="0.25">
      <c r="A14" s="1" t="s">
        <v>3</v>
      </c>
      <c r="B14" s="1">
        <v>40</v>
      </c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60" t="s">
        <v>4</v>
      </c>
      <c r="B15" s="60"/>
      <c r="C15" s="1"/>
      <c r="D15" s="1"/>
      <c r="E15" s="1"/>
      <c r="F15" s="1"/>
      <c r="G15" s="1"/>
      <c r="H15" s="1"/>
      <c r="I15" s="1"/>
      <c r="J15" s="1"/>
    </row>
  </sheetData>
  <mergeCells count="14">
    <mergeCell ref="A13:B13"/>
    <mergeCell ref="A15:B15"/>
    <mergeCell ref="A9:B10"/>
    <mergeCell ref="C9:F9"/>
    <mergeCell ref="G9:J9"/>
    <mergeCell ref="A11:B11"/>
    <mergeCell ref="A12:B12"/>
    <mergeCell ref="A7:B7"/>
    <mergeCell ref="A1:B2"/>
    <mergeCell ref="C1:F1"/>
    <mergeCell ref="G1:J1"/>
    <mergeCell ref="A3:B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zoomScale="40" zoomScaleNormal="40" workbookViewId="0">
      <selection activeCell="AG37" sqref="AG37"/>
    </sheetView>
  </sheetViews>
  <sheetFormatPr defaultRowHeight="15" x14ac:dyDescent="0.25"/>
  <cols>
    <col min="1" max="1" width="20" customWidth="1"/>
    <col min="2" max="2" width="12" customWidth="1"/>
  </cols>
  <sheetData>
    <row r="1" spans="1:36" x14ac:dyDescent="0.25">
      <c r="A1" s="1"/>
      <c r="B1" s="10" t="s">
        <v>10</v>
      </c>
      <c r="W1" s="1">
        <v>1</v>
      </c>
      <c r="X1" s="1">
        <v>2</v>
      </c>
      <c r="Y1" s="1">
        <v>3</v>
      </c>
      <c r="Z1" s="1">
        <v>4</v>
      </c>
      <c r="AA1" s="8"/>
    </row>
    <row r="2" spans="1:36" x14ac:dyDescent="0.25">
      <c r="A2" s="1" t="s">
        <v>9</v>
      </c>
      <c r="B2" s="1" t="s">
        <v>8</v>
      </c>
      <c r="D2" s="1">
        <v>1</v>
      </c>
      <c r="E2" s="1">
        <v>2</v>
      </c>
      <c r="F2" s="1">
        <v>3</v>
      </c>
      <c r="G2" s="1">
        <v>4</v>
      </c>
      <c r="H2" s="8"/>
      <c r="W2" s="1"/>
      <c r="X2" s="1">
        <v>0.3</v>
      </c>
      <c r="Y2" s="1">
        <v>0.2</v>
      </c>
      <c r="Z2" s="1">
        <v>0.4</v>
      </c>
      <c r="AA2" s="1"/>
    </row>
    <row r="3" spans="1:36" x14ac:dyDescent="0.25">
      <c r="A3" s="1">
        <v>1</v>
      </c>
      <c r="B3" s="1"/>
      <c r="D3" s="1"/>
      <c r="E3" s="1">
        <v>0.3</v>
      </c>
      <c r="F3" s="1">
        <v>0.2</v>
      </c>
      <c r="G3" s="1">
        <v>0.4</v>
      </c>
      <c r="H3" s="1"/>
    </row>
    <row r="4" spans="1:36" x14ac:dyDescent="0.25">
      <c r="A4" s="1">
        <v>2</v>
      </c>
      <c r="B4" s="1">
        <v>0.3</v>
      </c>
    </row>
    <row r="5" spans="1:36" x14ac:dyDescent="0.25">
      <c r="A5" s="1">
        <v>3</v>
      </c>
      <c r="B5" s="1">
        <v>0.2</v>
      </c>
    </row>
    <row r="6" spans="1:36" x14ac:dyDescent="0.25">
      <c r="A6" s="1">
        <v>4</v>
      </c>
      <c r="B6" s="1">
        <v>0.4</v>
      </c>
    </row>
    <row r="7" spans="1:36" x14ac:dyDescent="0.25">
      <c r="A7" s="8"/>
      <c r="B7" s="1"/>
    </row>
    <row r="11" spans="1:36" x14ac:dyDescent="0.25">
      <c r="W11" s="88" t="s">
        <v>40</v>
      </c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</row>
    <row r="12" spans="1:36" x14ac:dyDescent="0.25">
      <c r="D12" s="88" t="s">
        <v>40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W12" s="60"/>
      <c r="X12" s="60"/>
      <c r="Y12" s="60" t="s">
        <v>23</v>
      </c>
      <c r="Z12" s="60"/>
      <c r="AA12" s="60"/>
      <c r="AB12" s="60"/>
      <c r="AC12" s="60" t="s">
        <v>24</v>
      </c>
      <c r="AD12" s="60"/>
      <c r="AE12" s="60"/>
      <c r="AF12" s="60"/>
      <c r="AG12" s="60" t="s">
        <v>25</v>
      </c>
      <c r="AH12" s="60"/>
      <c r="AI12" s="60"/>
      <c r="AJ12" s="60"/>
    </row>
    <row r="13" spans="1:36" x14ac:dyDescent="0.25">
      <c r="D13" s="60"/>
      <c r="E13" s="60"/>
      <c r="F13" s="60" t="s">
        <v>23</v>
      </c>
      <c r="G13" s="60"/>
      <c r="H13" s="60"/>
      <c r="I13" s="60"/>
      <c r="J13" s="60" t="s">
        <v>24</v>
      </c>
      <c r="K13" s="60"/>
      <c r="L13" s="60"/>
      <c r="M13" s="60"/>
      <c r="N13" s="60" t="s">
        <v>25</v>
      </c>
      <c r="O13" s="60"/>
      <c r="P13" s="60"/>
      <c r="Q13" s="60"/>
      <c r="W13" s="61" t="s">
        <v>7</v>
      </c>
      <c r="X13" s="62"/>
      <c r="Y13" s="1">
        <v>1</v>
      </c>
      <c r="Z13" s="1">
        <v>2</v>
      </c>
      <c r="AA13" s="1">
        <v>3</v>
      </c>
      <c r="AB13" s="1">
        <v>4</v>
      </c>
      <c r="AC13" s="1">
        <v>1</v>
      </c>
      <c r="AD13" s="1">
        <v>2</v>
      </c>
      <c r="AE13" s="1">
        <v>3</v>
      </c>
      <c r="AF13" s="1">
        <v>4</v>
      </c>
      <c r="AG13" s="1">
        <v>1</v>
      </c>
      <c r="AH13" s="1">
        <v>2</v>
      </c>
      <c r="AI13" s="1">
        <v>3</v>
      </c>
      <c r="AJ13" s="1">
        <v>4</v>
      </c>
    </row>
    <row r="14" spans="1:36" x14ac:dyDescent="0.25">
      <c r="D14" s="61" t="s">
        <v>7</v>
      </c>
      <c r="E14" s="62"/>
      <c r="F14" s="1">
        <v>1</v>
      </c>
      <c r="G14" s="1">
        <v>2</v>
      </c>
      <c r="H14" s="1">
        <v>3</v>
      </c>
      <c r="I14" s="1">
        <v>4</v>
      </c>
      <c r="J14" s="1">
        <v>1</v>
      </c>
      <c r="K14" s="1">
        <v>2</v>
      </c>
      <c r="L14" s="1">
        <v>3</v>
      </c>
      <c r="M14" s="1">
        <v>4</v>
      </c>
      <c r="N14" s="1">
        <v>1</v>
      </c>
      <c r="O14" s="1">
        <v>2</v>
      </c>
      <c r="P14" s="1">
        <v>3</v>
      </c>
      <c r="Q14" s="1">
        <v>4</v>
      </c>
      <c r="W14" s="60" t="s">
        <v>4</v>
      </c>
      <c r="X14" s="60"/>
      <c r="Y14" s="1"/>
      <c r="Z14" s="1"/>
      <c r="AA14" s="8"/>
      <c r="AB14" s="8"/>
      <c r="AC14" s="8">
        <v>120</v>
      </c>
      <c r="AD14" s="8"/>
      <c r="AE14" s="8"/>
      <c r="AF14" s="8"/>
      <c r="AG14" s="8">
        <v>120</v>
      </c>
      <c r="AH14" s="8">
        <v>120</v>
      </c>
      <c r="AI14" s="8"/>
      <c r="AJ14" s="8"/>
    </row>
    <row r="15" spans="1:36" x14ac:dyDescent="0.25">
      <c r="D15" s="60" t="s">
        <v>4</v>
      </c>
      <c r="E15" s="60"/>
      <c r="F15" s="1"/>
      <c r="G15" s="1"/>
      <c r="H15" s="1"/>
      <c r="I15" s="8"/>
      <c r="J15" s="2">
        <v>120</v>
      </c>
      <c r="K15" s="8"/>
      <c r="L15" s="8"/>
      <c r="M15" s="8"/>
      <c r="N15" s="3">
        <v>120</v>
      </c>
      <c r="O15" s="12">
        <v>120</v>
      </c>
      <c r="P15" s="8"/>
      <c r="Q15" s="8"/>
      <c r="W15" s="86" t="s">
        <v>46</v>
      </c>
      <c r="X15" s="86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6" x14ac:dyDescent="0.25">
      <c r="D16" s="86" t="s">
        <v>46</v>
      </c>
      <c r="E16" s="86"/>
      <c r="F16" s="8"/>
      <c r="G16" s="8"/>
      <c r="H16" s="2">
        <f>E3*$J$15</f>
        <v>36</v>
      </c>
      <c r="I16" s="2">
        <f>F3*$J$15</f>
        <v>24</v>
      </c>
      <c r="J16" s="2">
        <f>G3*$J$15</f>
        <v>48</v>
      </c>
      <c r="K16" s="8"/>
      <c r="L16" s="8"/>
      <c r="M16" s="8"/>
      <c r="N16" s="8"/>
      <c r="O16" s="8"/>
      <c r="P16" s="8"/>
      <c r="Q16" s="8"/>
      <c r="W16" s="86"/>
      <c r="X16" s="86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spans="4:36" x14ac:dyDescent="0.25">
      <c r="D17" s="86"/>
      <c r="E17" s="86"/>
      <c r="F17" s="8"/>
      <c r="G17" s="8"/>
      <c r="H17" s="8"/>
      <c r="I17" s="8"/>
      <c r="J17" s="8"/>
      <c r="K17" s="8"/>
      <c r="L17" s="3">
        <f>E3*$N$15</f>
        <v>36</v>
      </c>
      <c r="M17" s="3">
        <f t="shared" ref="M17:N17" si="0">F3*$N$15</f>
        <v>24</v>
      </c>
      <c r="N17" s="3">
        <f t="shared" si="0"/>
        <v>48</v>
      </c>
      <c r="O17" s="8"/>
      <c r="P17" s="8"/>
      <c r="Q17" s="8"/>
      <c r="W17" s="86"/>
      <c r="X17" s="86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spans="4:36" x14ac:dyDescent="0.25">
      <c r="D18" s="86"/>
      <c r="E18" s="86"/>
      <c r="F18" s="8"/>
      <c r="G18" s="8"/>
      <c r="H18" s="8"/>
      <c r="I18" s="8"/>
      <c r="J18" s="8"/>
      <c r="K18" s="8"/>
      <c r="L18" s="8"/>
      <c r="M18" s="12">
        <f>E3*$O$15</f>
        <v>36</v>
      </c>
      <c r="N18" s="12">
        <f t="shared" ref="N18:O18" si="1">F3*$O$15</f>
        <v>24</v>
      </c>
      <c r="O18" s="12">
        <f t="shared" si="1"/>
        <v>48</v>
      </c>
      <c r="P18" s="8"/>
      <c r="Q18" s="8"/>
      <c r="W18" s="86"/>
      <c r="X18" s="86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 spans="4:36" x14ac:dyDescent="0.25">
      <c r="D19" s="86"/>
      <c r="E19" s="8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W19" s="86"/>
      <c r="X19" s="86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 spans="4:36" x14ac:dyDescent="0.25">
      <c r="D20" s="86"/>
      <c r="E20" s="86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W20" s="86"/>
      <c r="X20" s="86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spans="4:36" x14ac:dyDescent="0.25">
      <c r="D21" s="86"/>
      <c r="E21" s="86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W21" s="86"/>
      <c r="X21" s="86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 spans="4:36" x14ac:dyDescent="0.25">
      <c r="D22" s="86"/>
      <c r="E22" s="86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W22" s="86"/>
      <c r="X22" s="86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4:36" x14ac:dyDescent="0.25">
      <c r="D23" s="86"/>
      <c r="E23" s="86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W23" s="61" t="s">
        <v>34</v>
      </c>
      <c r="X23" s="62"/>
      <c r="Y23" s="1">
        <f>SUM(Y15:Y22)</f>
        <v>0</v>
      </c>
      <c r="Z23" s="1">
        <f t="shared" ref="Z23:AB23" si="2">SUM(Z15:Z22)</f>
        <v>0</v>
      </c>
      <c r="AA23" s="1">
        <f t="shared" si="2"/>
        <v>0</v>
      </c>
      <c r="AB23" s="1">
        <f t="shared" si="2"/>
        <v>0</v>
      </c>
      <c r="AC23" s="1">
        <f>SUM(AC15:AC22)</f>
        <v>0</v>
      </c>
      <c r="AD23" s="1">
        <f t="shared" ref="AD23:AJ23" si="3">SUM(AD15:AD22)</f>
        <v>0</v>
      </c>
      <c r="AE23" s="1">
        <f t="shared" si="3"/>
        <v>0</v>
      </c>
      <c r="AF23" s="1">
        <f t="shared" si="3"/>
        <v>0</v>
      </c>
      <c r="AG23" s="1">
        <f t="shared" si="3"/>
        <v>0</v>
      </c>
      <c r="AH23" s="1">
        <f t="shared" si="3"/>
        <v>0</v>
      </c>
      <c r="AI23" s="1">
        <f t="shared" si="3"/>
        <v>0</v>
      </c>
      <c r="AJ23" s="1">
        <f t="shared" si="3"/>
        <v>0</v>
      </c>
    </row>
    <row r="24" spans="4:36" x14ac:dyDescent="0.25">
      <c r="D24" s="61" t="s">
        <v>34</v>
      </c>
      <c r="E24" s="62"/>
      <c r="F24" s="1">
        <f>SUM(F16:F23)</f>
        <v>0</v>
      </c>
      <c r="G24" s="1">
        <f t="shared" ref="G24:Q24" si="4">SUM(G16:G23)</f>
        <v>0</v>
      </c>
      <c r="H24" s="1">
        <f t="shared" si="4"/>
        <v>36</v>
      </c>
      <c r="I24" s="1">
        <f t="shared" si="4"/>
        <v>24</v>
      </c>
      <c r="J24" s="1">
        <f>SUM(J16:J23)</f>
        <v>48</v>
      </c>
      <c r="K24" s="1">
        <f t="shared" si="4"/>
        <v>0</v>
      </c>
      <c r="L24" s="1">
        <f t="shared" si="4"/>
        <v>36</v>
      </c>
      <c r="M24" s="1">
        <f t="shared" si="4"/>
        <v>60</v>
      </c>
      <c r="N24" s="1">
        <f t="shared" si="4"/>
        <v>72</v>
      </c>
      <c r="O24" s="1">
        <f t="shared" si="4"/>
        <v>48</v>
      </c>
      <c r="P24" s="1">
        <f t="shared" si="4"/>
        <v>0</v>
      </c>
      <c r="Q24" s="1">
        <f t="shared" si="4"/>
        <v>0</v>
      </c>
    </row>
    <row r="25" spans="4:36" x14ac:dyDescent="0.25">
      <c r="AE25" s="57" t="s">
        <v>41</v>
      </c>
      <c r="AF25" s="57"/>
      <c r="AG25" s="57"/>
      <c r="AH25" s="57"/>
    </row>
    <row r="26" spans="4:36" x14ac:dyDescent="0.25">
      <c r="L26" s="57" t="s">
        <v>41</v>
      </c>
      <c r="M26" s="57"/>
      <c r="N26" s="57"/>
      <c r="O26" s="57"/>
      <c r="AE26" s="90" t="s">
        <v>39</v>
      </c>
      <c r="AF26" s="90"/>
      <c r="AG26" s="90"/>
      <c r="AH26" s="23">
        <v>44</v>
      </c>
    </row>
    <row r="27" spans="4:36" x14ac:dyDescent="0.25">
      <c r="L27" s="90" t="s">
        <v>39</v>
      </c>
      <c r="M27" s="90"/>
      <c r="N27" s="90"/>
      <c r="O27" s="23">
        <v>44</v>
      </c>
      <c r="AE27" s="89" t="s">
        <v>77</v>
      </c>
      <c r="AF27" s="89"/>
      <c r="AG27" s="89"/>
      <c r="AH27" s="89"/>
    </row>
    <row r="28" spans="4:36" ht="15" customHeight="1" x14ac:dyDescent="0.25">
      <c r="L28" s="89" t="s">
        <v>68</v>
      </c>
      <c r="M28" s="89"/>
      <c r="N28" s="89"/>
      <c r="O28" s="89"/>
      <c r="AE28" s="89"/>
      <c r="AF28" s="89"/>
      <c r="AG28" s="89"/>
      <c r="AH28" s="89"/>
    </row>
    <row r="29" spans="4:36" x14ac:dyDescent="0.25">
      <c r="L29" s="89"/>
      <c r="M29" s="89"/>
      <c r="N29" s="89"/>
      <c r="O29" s="89"/>
      <c r="AE29" s="89"/>
      <c r="AF29" s="89"/>
      <c r="AG29" s="89"/>
      <c r="AH29" s="89"/>
    </row>
    <row r="30" spans="4:36" x14ac:dyDescent="0.25">
      <c r="L30" s="89"/>
      <c r="M30" s="89"/>
      <c r="N30" s="89"/>
      <c r="O30" s="89"/>
      <c r="AE30" s="89"/>
      <c r="AF30" s="89"/>
      <c r="AG30" s="89"/>
      <c r="AH30" s="89"/>
    </row>
    <row r="31" spans="4:36" x14ac:dyDescent="0.25">
      <c r="L31" s="89"/>
      <c r="M31" s="89"/>
      <c r="N31" s="89"/>
      <c r="O31" s="89"/>
      <c r="AE31" s="89"/>
      <c r="AF31" s="89"/>
      <c r="AG31" s="89"/>
      <c r="AH31" s="89"/>
    </row>
    <row r="32" spans="4:36" x14ac:dyDescent="0.25">
      <c r="L32" s="89"/>
      <c r="M32" s="89"/>
      <c r="N32" s="89"/>
      <c r="O32" s="89"/>
    </row>
  </sheetData>
  <mergeCells count="24">
    <mergeCell ref="D12:Q12"/>
    <mergeCell ref="D13:E13"/>
    <mergeCell ref="F13:I13"/>
    <mergeCell ref="J13:M13"/>
    <mergeCell ref="N13:Q13"/>
    <mergeCell ref="L27:N27"/>
    <mergeCell ref="L28:O32"/>
    <mergeCell ref="D14:E14"/>
    <mergeCell ref="D15:E15"/>
    <mergeCell ref="D16:E23"/>
    <mergeCell ref="D24:E24"/>
    <mergeCell ref="L26:O26"/>
    <mergeCell ref="W11:AJ11"/>
    <mergeCell ref="W12:X12"/>
    <mergeCell ref="Y12:AB12"/>
    <mergeCell ref="AC12:AF12"/>
    <mergeCell ref="AG12:AJ12"/>
    <mergeCell ref="AE26:AG26"/>
    <mergeCell ref="AE27:AH31"/>
    <mergeCell ref="W13:X13"/>
    <mergeCell ref="W14:X14"/>
    <mergeCell ref="W15:X22"/>
    <mergeCell ref="W23:X23"/>
    <mergeCell ref="AE25:AH25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43"/>
  <sheetViews>
    <sheetView showGridLines="0" zoomScale="25" zoomScaleNormal="25" workbookViewId="0">
      <selection activeCell="AG12" sqref="AG12"/>
    </sheetView>
  </sheetViews>
  <sheetFormatPr defaultRowHeight="15" x14ac:dyDescent="0.25"/>
  <cols>
    <col min="13" max="13" width="18.7109375" customWidth="1"/>
    <col min="14" max="15" width="12.7109375" customWidth="1"/>
    <col min="16" max="16" width="13.28515625" customWidth="1"/>
    <col min="17" max="17" width="13.85546875" customWidth="1"/>
    <col min="18" max="18" width="17.42578125" customWidth="1"/>
  </cols>
  <sheetData>
    <row r="1" spans="2:40" x14ac:dyDescent="0.25">
      <c r="B1" t="s">
        <v>58</v>
      </c>
      <c r="C1">
        <v>40</v>
      </c>
      <c r="F1" s="92" t="s">
        <v>10</v>
      </c>
      <c r="G1" s="92"/>
      <c r="M1" s="2" t="s">
        <v>41</v>
      </c>
      <c r="N1" s="10" t="s">
        <v>10</v>
      </c>
      <c r="O1" s="10" t="s">
        <v>59</v>
      </c>
      <c r="P1" s="10" t="s">
        <v>60</v>
      </c>
      <c r="Q1" s="10" t="s">
        <v>61</v>
      </c>
      <c r="R1" s="1" t="s">
        <v>13</v>
      </c>
      <c r="T1" s="37"/>
      <c r="U1" s="37"/>
      <c r="V1" s="37"/>
      <c r="X1" t="s">
        <v>58</v>
      </c>
      <c r="Y1">
        <v>40</v>
      </c>
      <c r="AB1" s="92" t="s">
        <v>10</v>
      </c>
      <c r="AC1" s="92"/>
      <c r="AI1" s="2" t="s">
        <v>41</v>
      </c>
      <c r="AJ1" s="10" t="s">
        <v>10</v>
      </c>
      <c r="AK1" s="10" t="s">
        <v>59</v>
      </c>
      <c r="AL1" s="10" t="s">
        <v>60</v>
      </c>
      <c r="AM1" s="10" t="s">
        <v>61</v>
      </c>
      <c r="AN1" s="1" t="s">
        <v>13</v>
      </c>
    </row>
    <row r="2" spans="2:40" x14ac:dyDescent="0.25">
      <c r="F2" s="1">
        <v>1.1000000000000001</v>
      </c>
      <c r="G2" s="1" t="s">
        <v>47</v>
      </c>
      <c r="H2" s="26">
        <f>(F2*$C$1)/8</f>
        <v>5.5</v>
      </c>
      <c r="I2" s="26" t="s">
        <v>71</v>
      </c>
      <c r="M2" s="1" t="s">
        <v>9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14</v>
      </c>
      <c r="T2" s="37"/>
      <c r="U2" s="37"/>
      <c r="V2" s="37"/>
      <c r="AB2" s="1">
        <v>1.1000000000000001</v>
      </c>
      <c r="AC2" s="1" t="s">
        <v>47</v>
      </c>
      <c r="AD2" s="26"/>
      <c r="AE2" s="26" t="s">
        <v>71</v>
      </c>
      <c r="AI2" s="1" t="s">
        <v>9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14</v>
      </c>
    </row>
    <row r="3" spans="2:40" x14ac:dyDescent="0.25">
      <c r="D3" s="93" t="s">
        <v>48</v>
      </c>
      <c r="E3" s="93"/>
      <c r="H3" s="94" t="s">
        <v>49</v>
      </c>
      <c r="I3" s="94"/>
      <c r="M3" s="1">
        <v>1</v>
      </c>
      <c r="N3" s="8"/>
      <c r="O3" s="8">
        <v>0.7</v>
      </c>
      <c r="P3" s="8">
        <v>0.45</v>
      </c>
      <c r="Q3" s="8">
        <v>1.5</v>
      </c>
      <c r="R3" s="1">
        <v>3</v>
      </c>
      <c r="T3" s="37"/>
      <c r="U3" s="37"/>
      <c r="V3" s="36"/>
      <c r="Z3" s="93" t="s">
        <v>48</v>
      </c>
      <c r="AA3" s="93"/>
      <c r="AD3" s="94" t="s">
        <v>49</v>
      </c>
      <c r="AE3" s="94"/>
      <c r="AI3" s="1">
        <v>1</v>
      </c>
      <c r="AJ3" s="8"/>
      <c r="AK3" s="8"/>
      <c r="AL3" s="8"/>
      <c r="AM3" s="8"/>
      <c r="AN3" s="1"/>
    </row>
    <row r="4" spans="2:40" x14ac:dyDescent="0.25">
      <c r="D4" s="27">
        <v>0.5</v>
      </c>
      <c r="E4" s="27" t="s">
        <v>47</v>
      </c>
      <c r="F4" s="26">
        <f>(D4*$C$1)/8</f>
        <v>2.5</v>
      </c>
      <c r="H4" s="1">
        <v>0.4</v>
      </c>
      <c r="I4" s="1" t="s">
        <v>47</v>
      </c>
      <c r="J4" s="26">
        <f>(H4*$C$1)/8</f>
        <v>2</v>
      </c>
      <c r="M4" s="1">
        <v>2</v>
      </c>
      <c r="N4" s="8">
        <v>0.9</v>
      </c>
      <c r="O4" s="8"/>
      <c r="P4" s="8"/>
      <c r="Q4" s="8"/>
      <c r="R4" s="1"/>
      <c r="T4" s="37"/>
      <c r="U4" s="37"/>
      <c r="V4" s="36"/>
      <c r="Z4" s="27">
        <v>0.5</v>
      </c>
      <c r="AA4" s="27" t="s">
        <v>47</v>
      </c>
      <c r="AB4" s="26"/>
      <c r="AD4" s="1">
        <v>0.4</v>
      </c>
      <c r="AE4" s="1" t="s">
        <v>47</v>
      </c>
      <c r="AF4" s="26"/>
      <c r="AI4" s="1">
        <v>2</v>
      </c>
      <c r="AJ4" s="8"/>
      <c r="AK4" s="8"/>
      <c r="AL4" s="8"/>
      <c r="AM4" s="8"/>
      <c r="AN4" s="1"/>
    </row>
    <row r="5" spans="2:40" x14ac:dyDescent="0.25">
      <c r="C5" s="60" t="s">
        <v>50</v>
      </c>
      <c r="D5" s="60"/>
      <c r="E5" s="60" t="s">
        <v>51</v>
      </c>
      <c r="F5" s="60"/>
      <c r="H5" s="28"/>
      <c r="J5" s="32">
        <f>J4/7</f>
        <v>0.2857142857142857</v>
      </c>
      <c r="M5" s="1">
        <v>3</v>
      </c>
      <c r="N5" s="8">
        <v>1.1000000000000001</v>
      </c>
      <c r="O5" s="8"/>
      <c r="P5" s="8"/>
      <c r="Q5" s="8"/>
      <c r="R5" s="1"/>
      <c r="T5" s="38"/>
      <c r="U5" s="38"/>
      <c r="V5" s="36"/>
      <c r="Y5" s="60" t="s">
        <v>50</v>
      </c>
      <c r="Z5" s="60"/>
      <c r="AA5" s="60" t="s">
        <v>51</v>
      </c>
      <c r="AB5" s="60"/>
      <c r="AD5" s="28"/>
      <c r="AF5" s="32">
        <f>AF4/7</f>
        <v>0</v>
      </c>
      <c r="AI5" s="1">
        <v>3</v>
      </c>
      <c r="AJ5" s="8"/>
      <c r="AK5" s="8"/>
      <c r="AL5" s="8"/>
      <c r="AM5" s="8"/>
      <c r="AN5" s="1"/>
    </row>
    <row r="6" spans="2:40" x14ac:dyDescent="0.25">
      <c r="B6" s="26">
        <f>(C6*$C$1)/8</f>
        <v>3.5</v>
      </c>
      <c r="C6" s="1">
        <f>1.4/2</f>
        <v>0.7</v>
      </c>
      <c r="D6" s="1" t="s">
        <v>47</v>
      </c>
      <c r="E6" s="1">
        <f>0.9/2</f>
        <v>0.45</v>
      </c>
      <c r="F6" s="1" t="s">
        <v>47</v>
      </c>
      <c r="G6" s="26">
        <f>(E6*$C$1)/8</f>
        <v>2.25</v>
      </c>
      <c r="H6" s="60" t="s">
        <v>55</v>
      </c>
      <c r="I6" s="60"/>
      <c r="M6" s="1">
        <v>4</v>
      </c>
      <c r="N6" s="8"/>
      <c r="O6" s="8"/>
      <c r="P6" s="8"/>
      <c r="Q6" s="8"/>
      <c r="R6" s="1"/>
      <c r="T6" s="38"/>
      <c r="U6" s="38"/>
      <c r="V6" s="36"/>
      <c r="X6" s="26"/>
      <c r="Y6" s="1">
        <f>1.4/2</f>
        <v>0.7</v>
      </c>
      <c r="Z6" s="1" t="s">
        <v>47</v>
      </c>
      <c r="AA6" s="1">
        <f>0.9/2</f>
        <v>0.45</v>
      </c>
      <c r="AB6" s="1" t="s">
        <v>47</v>
      </c>
      <c r="AC6" s="26"/>
      <c r="AD6" s="60" t="s">
        <v>55</v>
      </c>
      <c r="AE6" s="60"/>
      <c r="AI6" s="1">
        <v>4</v>
      </c>
      <c r="AJ6" s="8"/>
      <c r="AK6" s="8"/>
      <c r="AL6" s="8"/>
      <c r="AM6" s="8"/>
      <c r="AN6" s="1"/>
    </row>
    <row r="7" spans="2:40" x14ac:dyDescent="0.25">
      <c r="B7" s="32">
        <f>B6/7</f>
        <v>0.5</v>
      </c>
      <c r="C7" s="29"/>
      <c r="D7" s="14"/>
      <c r="E7" s="28"/>
      <c r="G7" s="32">
        <f>G6/7</f>
        <v>0.32142857142857145</v>
      </c>
      <c r="H7" s="1">
        <v>1.5</v>
      </c>
      <c r="I7" s="1" t="s">
        <v>47</v>
      </c>
      <c r="J7" s="26">
        <f>(H7*$C$1)/8</f>
        <v>7.5</v>
      </c>
      <c r="M7" s="1">
        <v>5</v>
      </c>
      <c r="N7" s="8"/>
      <c r="O7" s="8"/>
      <c r="P7" s="8"/>
      <c r="Q7" s="8"/>
      <c r="R7" s="1"/>
      <c r="T7" s="38"/>
      <c r="U7" s="38"/>
      <c r="V7" s="36"/>
      <c r="X7" s="32">
        <f>X6/7</f>
        <v>0</v>
      </c>
      <c r="Y7" s="29"/>
      <c r="Z7" s="14"/>
      <c r="AA7" s="28"/>
      <c r="AC7" s="32">
        <f>AC6/7</f>
        <v>0</v>
      </c>
      <c r="AD7" s="1">
        <v>1.5</v>
      </c>
      <c r="AE7" s="1" t="s">
        <v>47</v>
      </c>
      <c r="AF7" s="26"/>
      <c r="AI7" s="1">
        <v>5</v>
      </c>
      <c r="AJ7" s="8"/>
      <c r="AK7" s="8"/>
      <c r="AL7" s="8"/>
      <c r="AM7" s="8"/>
      <c r="AN7" s="1"/>
    </row>
    <row r="8" spans="2:40" x14ac:dyDescent="0.25">
      <c r="C8" s="60" t="s">
        <v>52</v>
      </c>
      <c r="D8" s="60"/>
      <c r="E8" s="60" t="s">
        <v>53</v>
      </c>
      <c r="F8" s="60"/>
      <c r="H8" s="28"/>
      <c r="J8" s="32">
        <f>J7/7</f>
        <v>1.0714285714285714</v>
      </c>
      <c r="M8" s="1">
        <v>6</v>
      </c>
      <c r="N8" s="8"/>
      <c r="O8" s="8"/>
      <c r="P8" s="8"/>
      <c r="Q8" s="8"/>
      <c r="R8" s="1"/>
      <c r="T8" s="38"/>
      <c r="U8" s="38"/>
      <c r="V8" s="36"/>
      <c r="Y8" s="60" t="s">
        <v>52</v>
      </c>
      <c r="Z8" s="60"/>
      <c r="AA8" s="60" t="s">
        <v>53</v>
      </c>
      <c r="AB8" s="60"/>
      <c r="AD8" s="28"/>
      <c r="AF8" s="32">
        <f>AF7/7</f>
        <v>0</v>
      </c>
      <c r="AI8" s="1">
        <v>6</v>
      </c>
      <c r="AJ8" s="8"/>
      <c r="AK8" s="8"/>
      <c r="AL8" s="8"/>
      <c r="AM8" s="8"/>
      <c r="AN8" s="1"/>
    </row>
    <row r="9" spans="2:40" x14ac:dyDescent="0.25">
      <c r="B9" s="26">
        <v>2.5</v>
      </c>
      <c r="C9" s="1">
        <f>5/2</f>
        <v>2.5</v>
      </c>
      <c r="D9" s="1" t="s">
        <v>54</v>
      </c>
      <c r="E9" s="1">
        <v>1.5</v>
      </c>
      <c r="F9" s="1" t="s">
        <v>54</v>
      </c>
      <c r="G9" s="26">
        <v>1.5</v>
      </c>
      <c r="H9" s="60" t="s">
        <v>56</v>
      </c>
      <c r="I9" s="60"/>
      <c r="M9" s="1"/>
      <c r="N9" s="1"/>
      <c r="O9" s="1"/>
      <c r="P9" s="1"/>
      <c r="Q9" s="1"/>
      <c r="R9" s="1"/>
      <c r="T9" s="38"/>
      <c r="U9" s="38"/>
      <c r="V9" s="36"/>
      <c r="X9" s="26"/>
      <c r="Y9" s="1">
        <f>5/2</f>
        <v>2.5</v>
      </c>
      <c r="Z9" s="1" t="s">
        <v>54</v>
      </c>
      <c r="AA9" s="1">
        <v>1.5</v>
      </c>
      <c r="AB9" s="1" t="s">
        <v>54</v>
      </c>
      <c r="AC9" s="26"/>
      <c r="AD9" s="60" t="s">
        <v>56</v>
      </c>
      <c r="AE9" s="60"/>
      <c r="AI9" s="1"/>
      <c r="AJ9" s="1"/>
      <c r="AK9" s="1"/>
      <c r="AL9" s="1"/>
      <c r="AM9" s="1"/>
      <c r="AN9" s="1"/>
    </row>
    <row r="10" spans="2:40" x14ac:dyDescent="0.25">
      <c r="B10" t="s">
        <v>16</v>
      </c>
      <c r="C10" s="26">
        <f>H2+F4+B6+B9</f>
        <v>14</v>
      </c>
      <c r="E10" s="26">
        <f>H2+F4+G6+G9</f>
        <v>11.75</v>
      </c>
      <c r="H10" s="1">
        <v>2</v>
      </c>
      <c r="I10" s="1" t="s">
        <v>54</v>
      </c>
      <c r="J10" s="26">
        <v>2</v>
      </c>
      <c r="T10" s="38"/>
      <c r="U10" s="38"/>
      <c r="V10" s="36"/>
      <c r="X10" t="s">
        <v>16</v>
      </c>
      <c r="Y10" s="26">
        <f>AD2+AB4+X6+X9</f>
        <v>0</v>
      </c>
      <c r="AA10" s="26">
        <f>AD2+AB4+AC6+AC9</f>
        <v>0</v>
      </c>
      <c r="AD10" s="1">
        <v>2</v>
      </c>
      <c r="AE10" s="1" t="s">
        <v>54</v>
      </c>
      <c r="AF10" s="26"/>
    </row>
    <row r="11" spans="2:40" ht="15" customHeight="1" x14ac:dyDescent="0.25">
      <c r="F11" s="34" t="s">
        <v>40</v>
      </c>
      <c r="G11" s="30" t="s">
        <v>16</v>
      </c>
      <c r="H11" s="30">
        <f>H2+J4+J7+J10</f>
        <v>17</v>
      </c>
      <c r="I11" t="s">
        <v>71</v>
      </c>
      <c r="M11" s="91" t="s">
        <v>62</v>
      </c>
      <c r="N11" s="91"/>
      <c r="O11" s="91"/>
      <c r="P11" s="91"/>
      <c r="Q11" s="91"/>
      <c r="T11" s="38"/>
      <c r="U11" s="38"/>
      <c r="V11" s="36"/>
      <c r="AB11" s="34" t="s">
        <v>40</v>
      </c>
      <c r="AC11" s="30" t="s">
        <v>16</v>
      </c>
      <c r="AD11" s="30">
        <f>AD2+AF4+AF7+AF10</f>
        <v>0</v>
      </c>
      <c r="AE11" t="s">
        <v>71</v>
      </c>
      <c r="AI11" s="91" t="s">
        <v>62</v>
      </c>
      <c r="AJ11" s="91"/>
      <c r="AK11" s="91"/>
      <c r="AL11" s="91"/>
      <c r="AM11" s="91"/>
    </row>
    <row r="12" spans="2:40" x14ac:dyDescent="0.25">
      <c r="H12" s="31">
        <f>H11/7</f>
        <v>2.4285714285714284</v>
      </c>
      <c r="I12" t="s">
        <v>57</v>
      </c>
      <c r="M12" s="91"/>
      <c r="N12" s="91"/>
      <c r="O12" s="91"/>
      <c r="P12" s="91"/>
      <c r="Q12" s="91"/>
      <c r="T12" s="38"/>
      <c r="U12" s="38"/>
      <c r="V12" s="36"/>
      <c r="AD12" s="31">
        <f>AD11/7</f>
        <v>0</v>
      </c>
      <c r="AE12" t="s">
        <v>57</v>
      </c>
      <c r="AI12" s="91"/>
      <c r="AJ12" s="91"/>
      <c r="AK12" s="91"/>
      <c r="AL12" s="91"/>
      <c r="AM12" s="91"/>
    </row>
    <row r="13" spans="2:40" x14ac:dyDescent="0.25">
      <c r="M13" s="91"/>
      <c r="N13" s="91"/>
      <c r="O13" s="91"/>
      <c r="P13" s="91"/>
      <c r="Q13" s="91"/>
      <c r="T13" s="37"/>
      <c r="U13" s="37"/>
      <c r="V13" s="36"/>
      <c r="AI13" s="91"/>
      <c r="AJ13" s="91"/>
      <c r="AK13" s="91"/>
      <c r="AL13" s="91"/>
      <c r="AM13" s="91"/>
    </row>
    <row r="14" spans="2:40" x14ac:dyDescent="0.25">
      <c r="M14" s="91"/>
      <c r="N14" s="91"/>
      <c r="O14" s="91"/>
      <c r="P14" s="91"/>
      <c r="Q14" s="91"/>
      <c r="AI14" s="91"/>
      <c r="AJ14" s="91"/>
      <c r="AK14" s="91"/>
      <c r="AL14" s="91"/>
      <c r="AM14" s="91"/>
    </row>
    <row r="34" spans="2:9" x14ac:dyDescent="0.25">
      <c r="B34" s="14"/>
      <c r="C34" s="14"/>
      <c r="D34" s="14"/>
      <c r="E34" s="41"/>
      <c r="F34" s="92" t="s">
        <v>10</v>
      </c>
      <c r="G34" s="92"/>
    </row>
    <row r="35" spans="2:9" x14ac:dyDescent="0.25">
      <c r="F35" s="1">
        <v>1.1000000000000001</v>
      </c>
      <c r="G35" s="1" t="s">
        <v>47</v>
      </c>
      <c r="H35" s="26"/>
    </row>
    <row r="36" spans="2:9" x14ac:dyDescent="0.25">
      <c r="D36" s="93" t="s">
        <v>48</v>
      </c>
      <c r="E36" s="93"/>
      <c r="H36" s="94" t="s">
        <v>49</v>
      </c>
      <c r="I36" s="94"/>
    </row>
    <row r="37" spans="2:9" x14ac:dyDescent="0.25">
      <c r="D37" s="27">
        <v>0.5</v>
      </c>
      <c r="E37" s="27" t="s">
        <v>47</v>
      </c>
      <c r="F37" s="26"/>
      <c r="H37" s="1">
        <v>0.4</v>
      </c>
      <c r="I37" s="1" t="s">
        <v>47</v>
      </c>
    </row>
    <row r="38" spans="2:9" x14ac:dyDescent="0.25">
      <c r="C38" s="60" t="s">
        <v>50</v>
      </c>
      <c r="D38" s="60"/>
      <c r="E38" s="60" t="s">
        <v>51</v>
      </c>
      <c r="F38" s="60"/>
      <c r="H38" s="28"/>
    </row>
    <row r="39" spans="2:9" x14ac:dyDescent="0.25">
      <c r="C39" s="1">
        <f>1.4/2</f>
        <v>0.7</v>
      </c>
      <c r="D39" s="1" t="s">
        <v>47</v>
      </c>
      <c r="E39" s="1">
        <f>0.9/2</f>
        <v>0.45</v>
      </c>
      <c r="F39" s="1" t="s">
        <v>47</v>
      </c>
      <c r="G39" s="39"/>
      <c r="H39" s="60" t="s">
        <v>55</v>
      </c>
      <c r="I39" s="60"/>
    </row>
    <row r="40" spans="2:9" x14ac:dyDescent="0.25">
      <c r="C40" s="29"/>
      <c r="D40" s="14"/>
      <c r="E40" s="28"/>
      <c r="G40" s="40"/>
      <c r="H40" s="1">
        <v>1.5</v>
      </c>
      <c r="I40" s="1" t="s">
        <v>47</v>
      </c>
    </row>
    <row r="41" spans="2:9" x14ac:dyDescent="0.25">
      <c r="C41" s="60" t="s">
        <v>52</v>
      </c>
      <c r="D41" s="60"/>
      <c r="E41" s="60" t="s">
        <v>53</v>
      </c>
      <c r="F41" s="60"/>
      <c r="G41" s="35"/>
      <c r="H41" s="28"/>
    </row>
    <row r="42" spans="2:9" x14ac:dyDescent="0.25">
      <c r="C42" s="1">
        <f>5/2</f>
        <v>2.5</v>
      </c>
      <c r="D42" s="1" t="s">
        <v>54</v>
      </c>
      <c r="E42" s="1">
        <v>1.5</v>
      </c>
      <c r="F42" s="1" t="s">
        <v>54</v>
      </c>
      <c r="G42" s="39"/>
      <c r="H42" s="60" t="s">
        <v>56</v>
      </c>
      <c r="I42" s="60"/>
    </row>
    <row r="43" spans="2:9" x14ac:dyDescent="0.25">
      <c r="C43" s="26"/>
      <c r="E43" s="26"/>
      <c r="G43" s="35"/>
      <c r="H43" s="1">
        <v>2</v>
      </c>
      <c r="I43" s="1" t="s">
        <v>54</v>
      </c>
    </row>
  </sheetData>
  <mergeCells count="29">
    <mergeCell ref="H39:I39"/>
    <mergeCell ref="C41:D41"/>
    <mergeCell ref="E41:F41"/>
    <mergeCell ref="H42:I42"/>
    <mergeCell ref="F34:G34"/>
    <mergeCell ref="D36:E36"/>
    <mergeCell ref="H36:I36"/>
    <mergeCell ref="C38:D38"/>
    <mergeCell ref="E38:F38"/>
    <mergeCell ref="M11:Q14"/>
    <mergeCell ref="H9:I9"/>
    <mergeCell ref="F1:G1"/>
    <mergeCell ref="D3:E3"/>
    <mergeCell ref="H3:I3"/>
    <mergeCell ref="C5:D5"/>
    <mergeCell ref="E5:F5"/>
    <mergeCell ref="C8:D8"/>
    <mergeCell ref="E8:F8"/>
    <mergeCell ref="H6:I6"/>
    <mergeCell ref="AB1:AC1"/>
    <mergeCell ref="Z3:AA3"/>
    <mergeCell ref="AD3:AE3"/>
    <mergeCell ref="Y5:Z5"/>
    <mergeCell ref="AA5:AB5"/>
    <mergeCell ref="AD6:AE6"/>
    <mergeCell ref="Y8:Z8"/>
    <mergeCell ref="AA8:AB8"/>
    <mergeCell ref="AD9:AE9"/>
    <mergeCell ref="AI11:AM1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129"/>
  <sheetViews>
    <sheetView showGridLines="0" topLeftCell="A40" zoomScale="25" zoomScaleNormal="25" workbookViewId="0">
      <selection activeCell="AP116" sqref="AP116"/>
    </sheetView>
  </sheetViews>
  <sheetFormatPr defaultRowHeight="15" x14ac:dyDescent="0.25"/>
  <cols>
    <col min="13" max="13" width="18.7109375" customWidth="1"/>
    <col min="14" max="15" width="12.7109375" customWidth="1"/>
    <col min="16" max="16" width="13.28515625" customWidth="1"/>
    <col min="17" max="17" width="13.85546875" customWidth="1"/>
    <col min="18" max="18" width="17.42578125" customWidth="1"/>
    <col min="20" max="20" width="21.5703125" customWidth="1"/>
    <col min="21" max="21" width="5.7109375" customWidth="1"/>
    <col min="22" max="22" width="10.5703125" customWidth="1"/>
    <col min="23" max="23" width="9.140625" customWidth="1"/>
    <col min="34" max="34" width="15.42578125" customWidth="1"/>
  </cols>
  <sheetData>
    <row r="1" spans="2:40" ht="26.25" customHeight="1" x14ac:dyDescent="0.25">
      <c r="B1" t="s">
        <v>58</v>
      </c>
      <c r="C1">
        <v>40</v>
      </c>
      <c r="F1" s="92" t="s">
        <v>10</v>
      </c>
      <c r="G1" s="92"/>
      <c r="M1" s="2" t="s">
        <v>41</v>
      </c>
      <c r="N1" s="10" t="s">
        <v>10</v>
      </c>
      <c r="O1" s="10" t="s">
        <v>59</v>
      </c>
      <c r="P1" s="10" t="s">
        <v>60</v>
      </c>
      <c r="Q1" s="10" t="s">
        <v>61</v>
      </c>
      <c r="R1" s="1" t="s">
        <v>13</v>
      </c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</row>
    <row r="2" spans="2:40" x14ac:dyDescent="0.25">
      <c r="F2" s="1">
        <v>1.1000000000000001</v>
      </c>
      <c r="G2" s="1" t="s">
        <v>47</v>
      </c>
      <c r="H2" s="26">
        <f>(F2*$C$1)/8</f>
        <v>5.5</v>
      </c>
      <c r="M2" s="1" t="s">
        <v>9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14</v>
      </c>
      <c r="T2" s="57" t="s">
        <v>40</v>
      </c>
      <c r="U2" s="57"/>
      <c r="V2" s="61" t="s">
        <v>25</v>
      </c>
      <c r="W2" s="67"/>
      <c r="X2" s="67"/>
      <c r="Y2" s="62"/>
      <c r="Z2" s="61" t="s">
        <v>32</v>
      </c>
      <c r="AA2" s="67"/>
      <c r="AB2" s="67"/>
      <c r="AC2" s="62"/>
      <c r="AD2" s="37"/>
      <c r="AE2" s="37"/>
      <c r="AF2" s="37"/>
      <c r="AG2" s="37"/>
      <c r="AH2" s="2" t="s">
        <v>41</v>
      </c>
      <c r="AI2" s="1">
        <v>1</v>
      </c>
      <c r="AJ2" s="1">
        <v>2</v>
      </c>
      <c r="AK2" s="1">
        <v>3</v>
      </c>
      <c r="AL2" s="1">
        <v>4</v>
      </c>
      <c r="AM2" s="1">
        <v>5</v>
      </c>
      <c r="AN2" s="1">
        <v>6</v>
      </c>
    </row>
    <row r="3" spans="2:40" ht="14.25" customHeight="1" x14ac:dyDescent="0.25">
      <c r="D3" s="93" t="s">
        <v>48</v>
      </c>
      <c r="E3" s="93"/>
      <c r="H3" s="94" t="s">
        <v>49</v>
      </c>
      <c r="I3" s="94"/>
      <c r="M3" s="1">
        <v>1</v>
      </c>
      <c r="N3" s="8"/>
      <c r="O3" s="8">
        <v>0.7</v>
      </c>
      <c r="P3" s="8">
        <v>0.45</v>
      </c>
      <c r="Q3" s="8">
        <v>1.5</v>
      </c>
      <c r="R3" s="1">
        <v>3</v>
      </c>
      <c r="T3" s="57"/>
      <c r="U3" s="57"/>
      <c r="V3" s="25">
        <v>1</v>
      </c>
      <c r="W3" s="25">
        <v>2</v>
      </c>
      <c r="X3" s="25">
        <v>3</v>
      </c>
      <c r="Y3" s="25">
        <v>4</v>
      </c>
      <c r="Z3" s="25">
        <v>1</v>
      </c>
      <c r="AA3" s="25">
        <v>2</v>
      </c>
      <c r="AB3" s="25">
        <v>3</v>
      </c>
      <c r="AC3" s="25">
        <v>4</v>
      </c>
      <c r="AD3" s="36"/>
      <c r="AE3" s="36"/>
      <c r="AF3" s="36"/>
      <c r="AG3" s="36"/>
      <c r="AH3" s="10" t="s">
        <v>10</v>
      </c>
      <c r="AI3" s="8"/>
      <c r="AJ3" s="8">
        <v>0.9</v>
      </c>
      <c r="AK3" s="8">
        <v>1.1000000000000001</v>
      </c>
      <c r="AL3" s="8"/>
      <c r="AM3" s="8"/>
      <c r="AN3" s="1"/>
    </row>
    <row r="4" spans="2:40" ht="14.25" customHeight="1" x14ac:dyDescent="0.25">
      <c r="D4" s="27">
        <v>0.5</v>
      </c>
      <c r="E4" s="27" t="s">
        <v>47</v>
      </c>
      <c r="F4" s="26">
        <f>(D4*$C$1)/8</f>
        <v>2.5</v>
      </c>
      <c r="H4" s="1">
        <v>0.4</v>
      </c>
      <c r="I4" s="1" t="s">
        <v>47</v>
      </c>
      <c r="J4" s="26">
        <f>(H4*$C$1)/8</f>
        <v>2</v>
      </c>
      <c r="M4" s="1">
        <v>2</v>
      </c>
      <c r="N4" s="8">
        <v>0.9</v>
      </c>
      <c r="O4" s="8"/>
      <c r="P4" s="8"/>
      <c r="Q4" s="8"/>
      <c r="R4" s="1"/>
      <c r="T4" s="60" t="s">
        <v>0</v>
      </c>
      <c r="U4" s="60"/>
      <c r="V4" s="25">
        <v>40</v>
      </c>
      <c r="W4" s="25">
        <v>40</v>
      </c>
      <c r="X4" s="25">
        <v>45</v>
      </c>
      <c r="Y4" s="25">
        <v>50</v>
      </c>
      <c r="Z4" s="25">
        <v>50</v>
      </c>
      <c r="AA4" s="25">
        <v>50</v>
      </c>
      <c r="AB4" s="25">
        <v>60</v>
      </c>
      <c r="AC4" s="25">
        <v>60</v>
      </c>
      <c r="AD4" s="36"/>
      <c r="AE4" s="36"/>
      <c r="AF4" s="36"/>
      <c r="AG4" s="36"/>
      <c r="AH4" s="10" t="s">
        <v>59</v>
      </c>
      <c r="AI4" s="8">
        <v>0.7</v>
      </c>
      <c r="AJ4" s="8"/>
      <c r="AK4" s="8"/>
      <c r="AL4" s="8"/>
      <c r="AM4" s="8"/>
      <c r="AN4" s="1"/>
    </row>
    <row r="5" spans="2:40" ht="12.75" customHeight="1" x14ac:dyDescent="0.25">
      <c r="C5" s="60" t="s">
        <v>50</v>
      </c>
      <c r="D5" s="60"/>
      <c r="E5" s="60" t="s">
        <v>51</v>
      </c>
      <c r="F5" s="60"/>
      <c r="H5" s="28"/>
      <c r="J5" s="32">
        <f>J4/7</f>
        <v>0.2857142857142857</v>
      </c>
      <c r="M5" s="1">
        <v>3</v>
      </c>
      <c r="N5" s="8">
        <v>1.1000000000000001</v>
      </c>
      <c r="O5" s="8"/>
      <c r="P5" s="8"/>
      <c r="Q5" s="8"/>
      <c r="R5" s="1"/>
      <c r="T5" s="60" t="s">
        <v>1</v>
      </c>
      <c r="U5" s="60"/>
      <c r="V5" s="25">
        <v>50</v>
      </c>
      <c r="W5" s="25">
        <v>35</v>
      </c>
      <c r="X5" s="25">
        <v>20</v>
      </c>
      <c r="Y5" s="25">
        <v>10</v>
      </c>
      <c r="Z5" s="25"/>
      <c r="AA5" s="25"/>
      <c r="AB5" s="25"/>
      <c r="AC5" s="25"/>
      <c r="AD5" s="36"/>
      <c r="AE5" s="36"/>
      <c r="AF5" s="36"/>
      <c r="AG5" s="36"/>
      <c r="AH5" s="10" t="s">
        <v>60</v>
      </c>
      <c r="AI5" s="8">
        <v>0.45</v>
      </c>
      <c r="AJ5" s="8"/>
      <c r="AK5" s="8"/>
      <c r="AL5" s="8"/>
      <c r="AM5" s="8"/>
      <c r="AN5" s="1"/>
    </row>
    <row r="6" spans="2:40" x14ac:dyDescent="0.25">
      <c r="B6" s="26">
        <f>(C6*$C$1)/8</f>
        <v>3.5</v>
      </c>
      <c r="C6" s="1">
        <f>1.4/2</f>
        <v>0.7</v>
      </c>
      <c r="D6" s="1" t="s">
        <v>47</v>
      </c>
      <c r="E6" s="1">
        <f>0.9/2</f>
        <v>0.45</v>
      </c>
      <c r="F6" s="1" t="s">
        <v>47</v>
      </c>
      <c r="G6" s="26">
        <f>(E6*$C$1)/8</f>
        <v>2.25</v>
      </c>
      <c r="H6" s="60" t="s">
        <v>55</v>
      </c>
      <c r="I6" s="60"/>
      <c r="M6" s="1">
        <v>4</v>
      </c>
      <c r="N6" s="8"/>
      <c r="O6" s="8"/>
      <c r="P6" s="8"/>
      <c r="Q6" s="8"/>
      <c r="R6" s="1"/>
      <c r="T6" s="60" t="s">
        <v>2</v>
      </c>
      <c r="U6" s="60"/>
      <c r="V6" s="25">
        <v>50</v>
      </c>
      <c r="W6" s="25"/>
      <c r="X6" s="25"/>
      <c r="Y6" s="25"/>
      <c r="Z6" s="25">
        <v>65</v>
      </c>
      <c r="AA6" s="25"/>
      <c r="AB6" s="25">
        <v>20</v>
      </c>
      <c r="AC6" s="25"/>
      <c r="AD6" s="36"/>
      <c r="AE6" s="36"/>
      <c r="AF6" s="36"/>
      <c r="AG6" s="36"/>
      <c r="AH6" s="10" t="s">
        <v>61</v>
      </c>
      <c r="AI6" s="8">
        <v>1.5</v>
      </c>
      <c r="AJ6" s="8"/>
      <c r="AK6" s="8"/>
      <c r="AL6" s="1"/>
      <c r="AM6" s="1"/>
      <c r="AN6" s="1"/>
    </row>
    <row r="7" spans="2:40" x14ac:dyDescent="0.25">
      <c r="B7" s="32">
        <f>B6/7</f>
        <v>0.5</v>
      </c>
      <c r="C7" s="29"/>
      <c r="D7" s="14"/>
      <c r="E7" s="28"/>
      <c r="G7" s="32">
        <f>G6/7</f>
        <v>0.32142857142857145</v>
      </c>
      <c r="H7" s="1">
        <v>1.5</v>
      </c>
      <c r="I7" s="1" t="s">
        <v>47</v>
      </c>
      <c r="J7" s="26">
        <f>(H7*$C$1)/8</f>
        <v>7.5</v>
      </c>
      <c r="M7" s="1">
        <v>5</v>
      </c>
      <c r="N7" s="8"/>
      <c r="O7" s="8"/>
      <c r="P7" s="8"/>
      <c r="Q7" s="8"/>
      <c r="R7" s="1"/>
      <c r="T7" s="1" t="s">
        <v>3</v>
      </c>
      <c r="U7" s="1">
        <v>40</v>
      </c>
      <c r="V7" s="42">
        <f>U7+V6-V5</f>
        <v>40</v>
      </c>
      <c r="W7" s="42">
        <f>V7+W8-W4</f>
        <v>40</v>
      </c>
      <c r="X7" s="42">
        <f>W7+X8-X4</f>
        <v>35</v>
      </c>
      <c r="Y7" s="42">
        <f>X7+Y8-Y4</f>
        <v>25</v>
      </c>
      <c r="Z7" s="42">
        <f>Y7+Z6-Z4</f>
        <v>40</v>
      </c>
      <c r="AA7" s="42">
        <f>Z7+AA8-AA4</f>
        <v>30</v>
      </c>
      <c r="AB7" s="42">
        <f>AA7+AB8+AB6-AB4</f>
        <v>30</v>
      </c>
      <c r="AC7" s="42">
        <f>AB7+AC8-AC4</f>
        <v>10</v>
      </c>
      <c r="AD7" s="36"/>
      <c r="AE7" s="36"/>
      <c r="AF7" s="36"/>
      <c r="AG7" s="36"/>
      <c r="AH7" s="1" t="s">
        <v>13</v>
      </c>
      <c r="AI7" s="1">
        <v>3</v>
      </c>
      <c r="AJ7" s="1"/>
      <c r="AK7" s="1"/>
      <c r="AL7" s="1"/>
      <c r="AM7" s="1"/>
      <c r="AN7" s="1"/>
    </row>
    <row r="8" spans="2:40" x14ac:dyDescent="0.25">
      <c r="C8" s="60" t="s">
        <v>52</v>
      </c>
      <c r="D8" s="60"/>
      <c r="E8" s="60" t="s">
        <v>53</v>
      </c>
      <c r="F8" s="60"/>
      <c r="H8" s="28"/>
      <c r="J8" s="32">
        <f>J7/7</f>
        <v>1.0714285714285714</v>
      </c>
      <c r="M8" s="1">
        <v>6</v>
      </c>
      <c r="N8" s="8"/>
      <c r="O8" s="8"/>
      <c r="P8" s="8"/>
      <c r="Q8" s="8"/>
      <c r="R8" s="1"/>
      <c r="T8" s="60" t="s">
        <v>4</v>
      </c>
      <c r="U8" s="60"/>
      <c r="V8" s="42"/>
      <c r="W8" s="42">
        <v>40</v>
      </c>
      <c r="X8" s="42">
        <v>40</v>
      </c>
      <c r="Y8" s="42">
        <v>40</v>
      </c>
      <c r="Z8" s="42"/>
      <c r="AA8" s="42">
        <v>40</v>
      </c>
      <c r="AB8" s="42">
        <v>40</v>
      </c>
      <c r="AC8" s="42">
        <v>40</v>
      </c>
      <c r="AD8" s="36"/>
      <c r="AE8" s="36"/>
      <c r="AF8" s="36"/>
      <c r="AG8" s="36"/>
    </row>
    <row r="9" spans="2:40" x14ac:dyDescent="0.25">
      <c r="B9" s="26">
        <v>2.5</v>
      </c>
      <c r="C9" s="1">
        <f>5/2</f>
        <v>2.5</v>
      </c>
      <c r="D9" s="1" t="s">
        <v>54</v>
      </c>
      <c r="E9" s="1">
        <v>1.5</v>
      </c>
      <c r="F9" s="1" t="s">
        <v>54</v>
      </c>
      <c r="G9" s="26">
        <v>1.5</v>
      </c>
      <c r="H9" s="60" t="s">
        <v>56</v>
      </c>
      <c r="I9" s="60"/>
      <c r="M9" s="1"/>
      <c r="N9" s="1"/>
      <c r="O9" s="1"/>
      <c r="P9" s="1"/>
      <c r="Q9" s="1"/>
      <c r="R9" s="1"/>
      <c r="T9" s="38"/>
      <c r="U9" s="38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2:40" x14ac:dyDescent="0.25">
      <c r="B10" t="s">
        <v>16</v>
      </c>
      <c r="C10" s="26">
        <f>H2+F4+B6+B9</f>
        <v>14</v>
      </c>
      <c r="E10" s="26">
        <f>H2+F4+G6+G9</f>
        <v>11.75</v>
      </c>
      <c r="H10" s="1">
        <v>2</v>
      </c>
      <c r="I10" s="1" t="s">
        <v>54</v>
      </c>
      <c r="J10" s="26">
        <v>2</v>
      </c>
      <c r="T10" s="38"/>
      <c r="U10" s="38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2:40" x14ac:dyDescent="0.25">
      <c r="F11" s="34" t="s">
        <v>40</v>
      </c>
      <c r="G11" s="30" t="s">
        <v>16</v>
      </c>
      <c r="H11" s="30">
        <f>H2+J4+J7+J10</f>
        <v>17</v>
      </c>
      <c r="M11" s="91" t="s">
        <v>62</v>
      </c>
      <c r="N11" s="91"/>
      <c r="O11" s="91"/>
      <c r="P11" s="91"/>
      <c r="Q11" s="91"/>
      <c r="T11" s="38"/>
      <c r="U11" s="38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2:40" x14ac:dyDescent="0.25">
      <c r="H12" s="31">
        <f>H11/7</f>
        <v>2.4285714285714284</v>
      </c>
      <c r="I12" t="s">
        <v>57</v>
      </c>
      <c r="M12" s="91"/>
      <c r="N12" s="91"/>
      <c r="O12" s="91"/>
      <c r="P12" s="91"/>
      <c r="Q12" s="91"/>
      <c r="T12" s="88" t="s">
        <v>41</v>
      </c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</row>
    <row r="13" spans="2:40" x14ac:dyDescent="0.25">
      <c r="M13" s="91"/>
      <c r="N13" s="91"/>
      <c r="O13" s="91"/>
      <c r="P13" s="91"/>
      <c r="Q13" s="91"/>
      <c r="T13" s="60"/>
      <c r="U13" s="60"/>
      <c r="V13" s="60" t="s">
        <v>24</v>
      </c>
      <c r="W13" s="60"/>
      <c r="X13" s="60"/>
      <c r="Y13" s="60"/>
      <c r="Z13" s="61" t="s">
        <v>25</v>
      </c>
      <c r="AA13" s="67"/>
      <c r="AB13" s="67"/>
      <c r="AC13" s="62"/>
      <c r="AD13" s="61" t="s">
        <v>32</v>
      </c>
      <c r="AE13" s="67"/>
      <c r="AF13" s="67"/>
      <c r="AG13" s="62"/>
      <c r="AJ13" s="57" t="s">
        <v>41</v>
      </c>
      <c r="AK13" s="57"/>
      <c r="AL13" s="57"/>
      <c r="AM13" s="57"/>
    </row>
    <row r="14" spans="2:40" x14ac:dyDescent="0.25">
      <c r="M14" s="91"/>
      <c r="N14" s="91"/>
      <c r="O14" s="91"/>
      <c r="P14" s="91"/>
      <c r="Q14" s="91"/>
      <c r="T14" s="61" t="s">
        <v>7</v>
      </c>
      <c r="U14" s="62"/>
      <c r="V14" s="1">
        <v>1</v>
      </c>
      <c r="W14" s="1">
        <v>2</v>
      </c>
      <c r="X14" s="1">
        <v>3</v>
      </c>
      <c r="Y14" s="1">
        <v>4</v>
      </c>
      <c r="Z14" s="1">
        <v>1</v>
      </c>
      <c r="AA14" s="1">
        <v>2</v>
      </c>
      <c r="AB14" s="1">
        <v>3</v>
      </c>
      <c r="AC14" s="1">
        <v>4</v>
      </c>
      <c r="AD14" s="1">
        <v>1</v>
      </c>
      <c r="AE14" s="1">
        <v>2</v>
      </c>
      <c r="AF14" s="1">
        <v>3</v>
      </c>
      <c r="AG14" s="1">
        <v>4</v>
      </c>
      <c r="AJ14" s="90" t="s">
        <v>39</v>
      </c>
      <c r="AK14" s="90"/>
      <c r="AL14" s="90"/>
      <c r="AM14" s="23">
        <f>8*7</f>
        <v>56</v>
      </c>
    </row>
    <row r="15" spans="2:40" ht="15" customHeight="1" x14ac:dyDescent="0.25">
      <c r="T15" s="60" t="s">
        <v>4</v>
      </c>
      <c r="U15" s="60"/>
      <c r="V15" s="1"/>
      <c r="W15" s="1"/>
      <c r="X15" s="8"/>
      <c r="Y15" s="8"/>
      <c r="Z15" s="8"/>
      <c r="AA15" s="2">
        <v>40</v>
      </c>
      <c r="AB15" s="3">
        <v>40</v>
      </c>
      <c r="AC15" s="5">
        <v>40</v>
      </c>
      <c r="AD15" s="8"/>
      <c r="AE15" s="44">
        <v>40</v>
      </c>
      <c r="AF15" s="6">
        <v>40</v>
      </c>
      <c r="AG15" s="17">
        <v>40</v>
      </c>
      <c r="AJ15" s="89" t="s">
        <v>72</v>
      </c>
      <c r="AK15" s="89"/>
      <c r="AL15" s="89"/>
      <c r="AM15" s="89"/>
    </row>
    <row r="16" spans="2:40" x14ac:dyDescent="0.25">
      <c r="T16" s="86" t="s">
        <v>46</v>
      </c>
      <c r="U16" s="86"/>
      <c r="V16" s="8"/>
      <c r="W16" s="8"/>
      <c r="X16" s="8"/>
      <c r="Y16" s="8"/>
      <c r="Z16" s="2">
        <f>$AA$15*AJ3</f>
        <v>36</v>
      </c>
      <c r="AA16" s="2">
        <f>$AA$15*AK3</f>
        <v>44</v>
      </c>
      <c r="AB16" s="8"/>
      <c r="AC16" s="8"/>
      <c r="AD16" s="8"/>
      <c r="AE16" s="8"/>
      <c r="AF16" s="8"/>
      <c r="AG16" s="8"/>
      <c r="AJ16" s="89"/>
      <c r="AK16" s="89"/>
      <c r="AL16" s="89"/>
      <c r="AM16" s="89"/>
    </row>
    <row r="17" spans="20:39" x14ac:dyDescent="0.25">
      <c r="T17" s="86"/>
      <c r="U17" s="86"/>
      <c r="V17" s="8"/>
      <c r="W17" s="8"/>
      <c r="X17" s="8"/>
      <c r="Y17" s="8"/>
      <c r="Z17" s="8"/>
      <c r="AA17" s="3">
        <f>$AB$15*AJ3</f>
        <v>36</v>
      </c>
      <c r="AB17" s="3">
        <f>$AB$15*AK3</f>
        <v>44</v>
      </c>
      <c r="AC17" s="8"/>
      <c r="AD17" s="8"/>
      <c r="AE17" s="8"/>
      <c r="AF17" s="8"/>
      <c r="AG17" s="8"/>
      <c r="AJ17" s="89"/>
      <c r="AK17" s="89"/>
      <c r="AL17" s="89"/>
      <c r="AM17" s="89"/>
    </row>
    <row r="18" spans="20:39" x14ac:dyDescent="0.25">
      <c r="T18" s="86"/>
      <c r="U18" s="86"/>
      <c r="V18" s="8"/>
      <c r="W18" s="8"/>
      <c r="X18" s="8"/>
      <c r="Y18" s="8"/>
      <c r="Z18" s="8"/>
      <c r="AA18" s="8"/>
      <c r="AB18" s="5">
        <f>$AC$15*AJ3</f>
        <v>36</v>
      </c>
      <c r="AC18" s="5">
        <f>$AC$15*AK3</f>
        <v>44</v>
      </c>
      <c r="AD18" s="8"/>
      <c r="AE18" s="8"/>
      <c r="AF18" s="8"/>
      <c r="AG18" s="8"/>
      <c r="AJ18" s="89"/>
      <c r="AK18" s="89"/>
      <c r="AL18" s="89"/>
      <c r="AM18" s="89"/>
    </row>
    <row r="19" spans="20:39" x14ac:dyDescent="0.25">
      <c r="T19" s="86"/>
      <c r="U19" s="86"/>
      <c r="V19" s="8"/>
      <c r="W19" s="8"/>
      <c r="X19" s="8"/>
      <c r="Y19" s="8"/>
      <c r="Z19" s="8"/>
      <c r="AA19" s="8"/>
      <c r="AB19" s="8"/>
      <c r="AC19" s="8"/>
      <c r="AD19" s="44">
        <f>$AE$15*AJ3</f>
        <v>36</v>
      </c>
      <c r="AE19" s="44">
        <f>$AE$15*AK3</f>
        <v>44</v>
      </c>
      <c r="AF19" s="8"/>
      <c r="AG19" s="8"/>
    </row>
    <row r="20" spans="20:39" x14ac:dyDescent="0.25">
      <c r="T20" s="86"/>
      <c r="U20" s="86"/>
      <c r="V20" s="8"/>
      <c r="W20" s="8"/>
      <c r="X20" s="8"/>
      <c r="Y20" s="8"/>
      <c r="Z20" s="8"/>
      <c r="AA20" s="8"/>
      <c r="AB20" s="8"/>
      <c r="AC20" s="8"/>
      <c r="AD20" s="8"/>
      <c r="AE20" s="6">
        <f>$AF$15*AJ3</f>
        <v>36</v>
      </c>
      <c r="AF20" s="6">
        <f>$AF$15*AK3</f>
        <v>44</v>
      </c>
      <c r="AG20" s="8"/>
    </row>
    <row r="21" spans="20:39" x14ac:dyDescent="0.25">
      <c r="T21" s="86"/>
      <c r="U21" s="86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17">
        <f>$AG$15*AJ3</f>
        <v>36</v>
      </c>
      <c r="AG21" s="17">
        <f>$AG$15*AK3</f>
        <v>44</v>
      </c>
    </row>
    <row r="22" spans="20:39" x14ac:dyDescent="0.25">
      <c r="T22" s="86"/>
      <c r="U22" s="86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0:39" x14ac:dyDescent="0.25">
      <c r="T23" s="86"/>
      <c r="U23" s="86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0:39" x14ac:dyDescent="0.25">
      <c r="T24" s="61" t="s">
        <v>34</v>
      </c>
      <c r="U24" s="62"/>
      <c r="V24" s="1">
        <f>SUM(V16:V23)</f>
        <v>0</v>
      </c>
      <c r="W24" s="1">
        <f t="shared" ref="W24:AG24" si="0">SUM(W16:W23)</f>
        <v>0</v>
      </c>
      <c r="X24" s="1">
        <f t="shared" si="0"/>
        <v>0</v>
      </c>
      <c r="Y24" s="1">
        <f t="shared" si="0"/>
        <v>0</v>
      </c>
      <c r="Z24" s="1">
        <f>SUM(Z16:Z23)</f>
        <v>36</v>
      </c>
      <c r="AA24" s="1">
        <f t="shared" si="0"/>
        <v>80</v>
      </c>
      <c r="AB24" s="1">
        <f t="shared" si="0"/>
        <v>80</v>
      </c>
      <c r="AC24" s="1">
        <f t="shared" si="0"/>
        <v>44</v>
      </c>
      <c r="AD24" s="1">
        <f t="shared" si="0"/>
        <v>36</v>
      </c>
      <c r="AE24" s="1">
        <f t="shared" si="0"/>
        <v>80</v>
      </c>
      <c r="AF24" s="1">
        <f t="shared" si="0"/>
        <v>80</v>
      </c>
      <c r="AG24" s="1">
        <f t="shared" si="0"/>
        <v>44</v>
      </c>
    </row>
    <row r="26" spans="20:39" x14ac:dyDescent="0.25">
      <c r="T26" s="60"/>
      <c r="U26" s="60"/>
      <c r="V26" s="60" t="s">
        <v>24</v>
      </c>
      <c r="W26" s="60"/>
      <c r="X26" s="60"/>
      <c r="Y26" s="60"/>
      <c r="Z26" s="61" t="s">
        <v>25</v>
      </c>
      <c r="AA26" s="67"/>
      <c r="AB26" s="67"/>
      <c r="AC26" s="62"/>
      <c r="AD26" s="61" t="s">
        <v>32</v>
      </c>
      <c r="AE26" s="67"/>
      <c r="AF26" s="67"/>
      <c r="AG26" s="62"/>
    </row>
    <row r="27" spans="20:39" x14ac:dyDescent="0.25">
      <c r="T27" s="61" t="s">
        <v>7</v>
      </c>
      <c r="U27" s="62"/>
      <c r="V27" s="1">
        <v>1</v>
      </c>
      <c r="W27" s="1">
        <v>2</v>
      </c>
      <c r="X27" s="1">
        <v>3</v>
      </c>
      <c r="Y27" s="1">
        <v>4</v>
      </c>
      <c r="Z27" s="1">
        <v>1</v>
      </c>
      <c r="AA27" s="1">
        <v>2</v>
      </c>
      <c r="AB27" s="1">
        <v>3</v>
      </c>
      <c r="AC27" s="1">
        <v>4</v>
      </c>
      <c r="AD27" s="1">
        <v>1</v>
      </c>
      <c r="AE27" s="1">
        <v>2</v>
      </c>
      <c r="AF27" s="1">
        <v>3</v>
      </c>
      <c r="AG27" s="1">
        <v>4</v>
      </c>
    </row>
    <row r="28" spans="20:39" x14ac:dyDescent="0.25">
      <c r="T28" s="60" t="s">
        <v>4</v>
      </c>
      <c r="U28" s="60"/>
      <c r="V28" s="1"/>
      <c r="W28" s="1"/>
      <c r="X28" s="8"/>
      <c r="Y28" s="8"/>
      <c r="Z28" s="8"/>
      <c r="AA28" s="2">
        <v>40</v>
      </c>
      <c r="AB28" s="3">
        <v>40</v>
      </c>
      <c r="AC28" s="5">
        <v>40</v>
      </c>
      <c r="AD28" s="8"/>
      <c r="AE28" s="44">
        <v>40</v>
      </c>
      <c r="AF28" s="6">
        <v>40</v>
      </c>
      <c r="AG28" s="17">
        <v>40</v>
      </c>
    </row>
    <row r="29" spans="20:39" x14ac:dyDescent="0.25">
      <c r="T29" s="86" t="s">
        <v>63</v>
      </c>
      <c r="U29" s="86"/>
      <c r="V29" s="8"/>
      <c r="W29" s="8"/>
      <c r="X29" s="8"/>
      <c r="Y29" s="2">
        <f>AA28*AI4</f>
        <v>28</v>
      </c>
      <c r="Z29" s="8"/>
      <c r="AA29" s="8"/>
      <c r="AB29" s="8"/>
      <c r="AC29" s="8"/>
      <c r="AD29" s="8"/>
      <c r="AE29" s="8"/>
      <c r="AF29" s="8"/>
      <c r="AG29" s="8"/>
    </row>
    <row r="30" spans="20:39" x14ac:dyDescent="0.25">
      <c r="T30" s="86"/>
      <c r="U30" s="86"/>
      <c r="V30" s="8"/>
      <c r="W30" s="8"/>
      <c r="X30" s="8"/>
      <c r="Y30" s="8"/>
      <c r="Z30" s="33">
        <f>AB28*AI4</f>
        <v>28</v>
      </c>
      <c r="AA30" s="8"/>
      <c r="AB30" s="8"/>
      <c r="AC30" s="8"/>
      <c r="AD30" s="8"/>
      <c r="AE30" s="8"/>
      <c r="AF30" s="8"/>
      <c r="AG30" s="8"/>
    </row>
    <row r="31" spans="20:39" x14ac:dyDescent="0.25">
      <c r="T31" s="86"/>
      <c r="U31" s="86"/>
      <c r="V31" s="8"/>
      <c r="W31" s="8"/>
      <c r="X31" s="8"/>
      <c r="Y31" s="8"/>
      <c r="Z31" s="8"/>
      <c r="AA31" s="5">
        <f>AC28*AI4</f>
        <v>28</v>
      </c>
      <c r="AB31" s="8"/>
      <c r="AC31" s="8"/>
      <c r="AD31" s="8"/>
      <c r="AE31" s="8"/>
      <c r="AF31" s="8"/>
      <c r="AG31" s="8"/>
    </row>
    <row r="32" spans="20:39" x14ac:dyDescent="0.25">
      <c r="T32" s="86"/>
      <c r="U32" s="86"/>
      <c r="V32" s="8"/>
      <c r="W32" s="8"/>
      <c r="X32" s="8"/>
      <c r="Y32" s="8"/>
      <c r="Z32" s="8"/>
      <c r="AA32" s="8"/>
      <c r="AB32" s="8"/>
      <c r="AC32" s="4">
        <f>AE28*AI4</f>
        <v>28</v>
      </c>
      <c r="AD32" s="8"/>
      <c r="AE32" s="8"/>
      <c r="AF32" s="8"/>
      <c r="AG32" s="8"/>
    </row>
    <row r="33" spans="20:33" x14ac:dyDescent="0.25">
      <c r="T33" s="86"/>
      <c r="U33" s="86"/>
      <c r="V33" s="8"/>
      <c r="W33" s="8"/>
      <c r="X33" s="8"/>
      <c r="Y33" s="8"/>
      <c r="Z33" s="8"/>
      <c r="AA33" s="8"/>
      <c r="AB33" s="8"/>
      <c r="AC33" s="8"/>
      <c r="AD33" s="6">
        <f>AF28*AI4</f>
        <v>28</v>
      </c>
      <c r="AE33" s="8"/>
      <c r="AF33" s="8"/>
      <c r="AG33" s="8"/>
    </row>
    <row r="34" spans="20:33" x14ac:dyDescent="0.25">
      <c r="T34" s="86"/>
      <c r="U34" s="86"/>
      <c r="V34" s="8"/>
      <c r="W34" s="8"/>
      <c r="X34" s="8"/>
      <c r="Y34" s="8"/>
      <c r="Z34" s="8"/>
      <c r="AA34" s="8"/>
      <c r="AB34" s="8"/>
      <c r="AC34" s="8"/>
      <c r="AD34" s="8"/>
      <c r="AE34" s="17">
        <f>AG28*AI4</f>
        <v>28</v>
      </c>
      <c r="AF34" s="8"/>
      <c r="AG34" s="8"/>
    </row>
    <row r="35" spans="20:33" x14ac:dyDescent="0.25">
      <c r="T35" s="86"/>
      <c r="U35" s="86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0:33" x14ac:dyDescent="0.25">
      <c r="T36" s="86"/>
      <c r="U36" s="86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20:33" x14ac:dyDescent="0.25">
      <c r="T37" s="61" t="s">
        <v>34</v>
      </c>
      <c r="U37" s="62"/>
      <c r="V37" s="1">
        <f>SUM(V29:V36)</f>
        <v>0</v>
      </c>
      <c r="W37" s="1">
        <f t="shared" ref="W37:Y37" si="1">SUM(W29:W36)</f>
        <v>0</v>
      </c>
      <c r="X37" s="1">
        <f t="shared" si="1"/>
        <v>0</v>
      </c>
      <c r="Y37" s="1">
        <f t="shared" si="1"/>
        <v>28</v>
      </c>
      <c r="Z37" s="1">
        <f>SUM(Z29:Z36)</f>
        <v>28</v>
      </c>
      <c r="AA37" s="1">
        <f t="shared" ref="AA37:AG37" si="2">SUM(AA29:AA36)</f>
        <v>28</v>
      </c>
      <c r="AB37" s="1">
        <f t="shared" si="2"/>
        <v>0</v>
      </c>
      <c r="AC37" s="1">
        <f t="shared" si="2"/>
        <v>28</v>
      </c>
      <c r="AD37" s="1">
        <f t="shared" si="2"/>
        <v>28</v>
      </c>
      <c r="AE37" s="1">
        <f t="shared" si="2"/>
        <v>28</v>
      </c>
      <c r="AF37" s="1">
        <f t="shared" si="2"/>
        <v>0</v>
      </c>
      <c r="AG37" s="1">
        <f t="shared" si="2"/>
        <v>0</v>
      </c>
    </row>
    <row r="39" spans="20:33" x14ac:dyDescent="0.25">
      <c r="T39" s="60"/>
      <c r="U39" s="60"/>
      <c r="V39" s="60" t="s">
        <v>24</v>
      </c>
      <c r="W39" s="60"/>
      <c r="X39" s="60"/>
      <c r="Y39" s="60"/>
      <c r="Z39" s="61" t="s">
        <v>25</v>
      </c>
      <c r="AA39" s="67"/>
      <c r="AB39" s="67"/>
      <c r="AC39" s="62"/>
      <c r="AD39" s="61" t="s">
        <v>32</v>
      </c>
      <c r="AE39" s="67"/>
      <c r="AF39" s="67"/>
      <c r="AG39" s="62"/>
    </row>
    <row r="40" spans="20:33" x14ac:dyDescent="0.25">
      <c r="T40" s="61" t="s">
        <v>7</v>
      </c>
      <c r="U40" s="62"/>
      <c r="V40" s="1">
        <v>1</v>
      </c>
      <c r="W40" s="1">
        <v>2</v>
      </c>
      <c r="X40" s="1">
        <v>3</v>
      </c>
      <c r="Y40" s="1">
        <v>4</v>
      </c>
      <c r="Z40" s="1">
        <v>1</v>
      </c>
      <c r="AA40" s="1">
        <v>2</v>
      </c>
      <c r="AB40" s="1">
        <v>3</v>
      </c>
      <c r="AC40" s="1">
        <v>4</v>
      </c>
      <c r="AD40" s="1">
        <v>1</v>
      </c>
      <c r="AE40" s="1">
        <v>2</v>
      </c>
      <c r="AF40" s="1">
        <v>3</v>
      </c>
      <c r="AG40" s="1">
        <v>4</v>
      </c>
    </row>
    <row r="41" spans="20:33" x14ac:dyDescent="0.25">
      <c r="T41" s="60" t="s">
        <v>4</v>
      </c>
      <c r="U41" s="60"/>
      <c r="V41" s="1"/>
      <c r="W41" s="1"/>
      <c r="X41" s="8"/>
      <c r="Y41" s="8"/>
      <c r="Z41" s="8"/>
      <c r="AA41" s="2">
        <v>40</v>
      </c>
      <c r="AB41" s="3">
        <v>40</v>
      </c>
      <c r="AC41" s="5">
        <v>40</v>
      </c>
      <c r="AD41" s="8"/>
      <c r="AE41" s="44">
        <v>40</v>
      </c>
      <c r="AF41" s="6">
        <v>40</v>
      </c>
      <c r="AG41" s="17">
        <v>40</v>
      </c>
    </row>
    <row r="42" spans="20:33" ht="15" customHeight="1" x14ac:dyDescent="0.25">
      <c r="T42" s="86" t="s">
        <v>64</v>
      </c>
      <c r="U42" s="86"/>
      <c r="V42" s="8"/>
      <c r="W42" s="8"/>
      <c r="X42" s="8"/>
      <c r="Y42" s="2">
        <f>AA41*AI5</f>
        <v>18</v>
      </c>
      <c r="Z42" s="8"/>
      <c r="AA42" s="8"/>
      <c r="AB42" s="8"/>
      <c r="AC42" s="8"/>
      <c r="AD42" s="8"/>
      <c r="AE42" s="8"/>
      <c r="AF42" s="8"/>
      <c r="AG42" s="8"/>
    </row>
    <row r="43" spans="20:33" x14ac:dyDescent="0.25">
      <c r="T43" s="86"/>
      <c r="U43" s="86"/>
      <c r="V43" s="8"/>
      <c r="W43" s="8"/>
      <c r="X43" s="8"/>
      <c r="Y43" s="8"/>
      <c r="Z43" s="33">
        <f>AB41*AI5</f>
        <v>18</v>
      </c>
      <c r="AA43" s="8"/>
      <c r="AB43" s="8"/>
      <c r="AC43" s="8"/>
      <c r="AD43" s="8"/>
      <c r="AE43" s="8"/>
      <c r="AF43" s="8"/>
      <c r="AG43" s="8"/>
    </row>
    <row r="44" spans="20:33" x14ac:dyDescent="0.25">
      <c r="T44" s="86"/>
      <c r="U44" s="86"/>
      <c r="V44" s="8"/>
      <c r="W44" s="8"/>
      <c r="X44" s="8"/>
      <c r="Y44" s="8"/>
      <c r="Z44" s="8"/>
      <c r="AA44" s="5">
        <f>AC41*AI5</f>
        <v>18</v>
      </c>
      <c r="AB44" s="8"/>
      <c r="AC44" s="8"/>
      <c r="AD44" s="8"/>
      <c r="AE44" s="8"/>
      <c r="AF44" s="8"/>
      <c r="AG44" s="8"/>
    </row>
    <row r="45" spans="20:33" x14ac:dyDescent="0.25">
      <c r="T45" s="86"/>
      <c r="U45" s="86"/>
      <c r="V45" s="8"/>
      <c r="W45" s="8"/>
      <c r="X45" s="8"/>
      <c r="Y45" s="8"/>
      <c r="Z45" s="8"/>
      <c r="AA45" s="8"/>
      <c r="AB45" s="8"/>
      <c r="AC45" s="4">
        <f>AE41*AI5</f>
        <v>18</v>
      </c>
      <c r="AD45" s="8"/>
      <c r="AE45" s="8"/>
      <c r="AF45" s="8"/>
      <c r="AG45" s="8"/>
    </row>
    <row r="46" spans="20:33" x14ac:dyDescent="0.25">
      <c r="T46" s="86"/>
      <c r="U46" s="86"/>
      <c r="V46" s="8"/>
      <c r="W46" s="8"/>
      <c r="X46" s="8"/>
      <c r="Y46" s="8"/>
      <c r="Z46" s="8"/>
      <c r="AA46" s="8"/>
      <c r="AB46" s="8"/>
      <c r="AC46" s="8"/>
      <c r="AD46" s="6">
        <f>AF41*AI5</f>
        <v>18</v>
      </c>
      <c r="AE46" s="8"/>
      <c r="AF46" s="8"/>
      <c r="AG46" s="8"/>
    </row>
    <row r="47" spans="20:33" x14ac:dyDescent="0.25">
      <c r="T47" s="86"/>
      <c r="U47" s="86"/>
      <c r="V47" s="8"/>
      <c r="W47" s="8"/>
      <c r="X47" s="8"/>
      <c r="Y47" s="8"/>
      <c r="Z47" s="8"/>
      <c r="AA47" s="8"/>
      <c r="AB47" s="8"/>
      <c r="AC47" s="8"/>
      <c r="AD47" s="8"/>
      <c r="AE47" s="17">
        <f>AG41*AI5</f>
        <v>18</v>
      </c>
      <c r="AF47" s="8"/>
      <c r="AG47" s="8"/>
    </row>
    <row r="48" spans="20:33" x14ac:dyDescent="0.25">
      <c r="T48" s="86"/>
      <c r="U48" s="86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20:33" x14ac:dyDescent="0.25">
      <c r="T49" s="86"/>
      <c r="U49" s="86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20:33" x14ac:dyDescent="0.25">
      <c r="T50" s="61" t="s">
        <v>34</v>
      </c>
      <c r="U50" s="62"/>
      <c r="V50" s="1">
        <f>SUM(V42:V49)</f>
        <v>0</v>
      </c>
      <c r="W50" s="1">
        <f t="shared" ref="W50:Y50" si="3">SUM(W42:W49)</f>
        <v>0</v>
      </c>
      <c r="X50" s="1">
        <f t="shared" si="3"/>
        <v>0</v>
      </c>
      <c r="Y50" s="1">
        <f t="shared" si="3"/>
        <v>18</v>
      </c>
      <c r="Z50" s="1">
        <f>SUM(Z42:Z49)</f>
        <v>18</v>
      </c>
      <c r="AA50" s="1">
        <f t="shared" ref="AA50:AG50" si="4">SUM(AA42:AA49)</f>
        <v>18</v>
      </c>
      <c r="AB50" s="1">
        <f t="shared" si="4"/>
        <v>0</v>
      </c>
      <c r="AC50" s="1">
        <f t="shared" si="4"/>
        <v>18</v>
      </c>
      <c r="AD50" s="1">
        <f t="shared" si="4"/>
        <v>18</v>
      </c>
      <c r="AE50" s="1">
        <f t="shared" si="4"/>
        <v>18</v>
      </c>
      <c r="AF50" s="1">
        <f t="shared" si="4"/>
        <v>0</v>
      </c>
      <c r="AG50" s="1">
        <f t="shared" si="4"/>
        <v>0</v>
      </c>
    </row>
    <row r="52" spans="20:33" x14ac:dyDescent="0.25">
      <c r="T52" s="60"/>
      <c r="U52" s="60"/>
      <c r="V52" s="60" t="s">
        <v>24</v>
      </c>
      <c r="W52" s="60"/>
      <c r="X52" s="60"/>
      <c r="Y52" s="60"/>
      <c r="Z52" s="61" t="s">
        <v>25</v>
      </c>
      <c r="AA52" s="67"/>
      <c r="AB52" s="67"/>
      <c r="AC52" s="62"/>
      <c r="AD52" s="61" t="s">
        <v>32</v>
      </c>
      <c r="AE52" s="67"/>
      <c r="AF52" s="67"/>
      <c r="AG52" s="62"/>
    </row>
    <row r="53" spans="20:33" x14ac:dyDescent="0.25">
      <c r="T53" s="61" t="s">
        <v>7</v>
      </c>
      <c r="U53" s="62"/>
      <c r="V53" s="1">
        <v>1</v>
      </c>
      <c r="W53" s="1">
        <v>2</v>
      </c>
      <c r="X53" s="1">
        <v>3</v>
      </c>
      <c r="Y53" s="1">
        <v>4</v>
      </c>
      <c r="Z53" s="1">
        <v>1</v>
      </c>
      <c r="AA53" s="1">
        <v>2</v>
      </c>
      <c r="AB53" s="1">
        <v>3</v>
      </c>
      <c r="AC53" s="1">
        <v>4</v>
      </c>
      <c r="AD53" s="1">
        <v>1</v>
      </c>
      <c r="AE53" s="1">
        <v>2</v>
      </c>
      <c r="AF53" s="1">
        <v>3</v>
      </c>
      <c r="AG53" s="1">
        <v>4</v>
      </c>
    </row>
    <row r="54" spans="20:33" x14ac:dyDescent="0.25">
      <c r="T54" s="60" t="s">
        <v>4</v>
      </c>
      <c r="U54" s="60"/>
      <c r="V54" s="1"/>
      <c r="W54" s="1"/>
      <c r="X54" s="8"/>
      <c r="Y54" s="8"/>
      <c r="Z54" s="8"/>
      <c r="AA54" s="2">
        <v>40</v>
      </c>
      <c r="AB54" s="3">
        <v>40</v>
      </c>
      <c r="AC54" s="5">
        <v>40</v>
      </c>
      <c r="AD54" s="8"/>
      <c r="AE54" s="44">
        <v>40</v>
      </c>
      <c r="AF54" s="6">
        <v>40</v>
      </c>
      <c r="AG54" s="17">
        <v>40</v>
      </c>
    </row>
    <row r="55" spans="20:33" ht="15" customHeight="1" x14ac:dyDescent="0.25">
      <c r="T55" s="86" t="s">
        <v>65</v>
      </c>
      <c r="U55" s="86"/>
      <c r="V55" s="8"/>
      <c r="W55" s="8"/>
      <c r="X55" s="8"/>
      <c r="Y55" s="2">
        <f>AA54*AI6</f>
        <v>60</v>
      </c>
      <c r="Z55" s="8"/>
      <c r="AA55" s="8"/>
      <c r="AB55" s="8"/>
      <c r="AC55" s="8"/>
      <c r="AD55" s="8"/>
      <c r="AE55" s="8"/>
      <c r="AF55" s="8"/>
      <c r="AG55" s="8"/>
    </row>
    <row r="56" spans="20:33" x14ac:dyDescent="0.25">
      <c r="T56" s="86"/>
      <c r="U56" s="86"/>
      <c r="V56" s="8"/>
      <c r="W56" s="8"/>
      <c r="X56" s="8"/>
      <c r="Y56" s="8"/>
      <c r="Z56" s="33">
        <f>AB54*AI6</f>
        <v>60</v>
      </c>
      <c r="AA56" s="8"/>
      <c r="AB56" s="8"/>
      <c r="AC56" s="8"/>
      <c r="AD56" s="8"/>
      <c r="AE56" s="8"/>
      <c r="AF56" s="8"/>
      <c r="AG56" s="8"/>
    </row>
    <row r="57" spans="20:33" x14ac:dyDescent="0.25">
      <c r="T57" s="86"/>
      <c r="U57" s="86"/>
      <c r="V57" s="8"/>
      <c r="W57" s="8"/>
      <c r="X57" s="8"/>
      <c r="Y57" s="8"/>
      <c r="Z57" s="8"/>
      <c r="AA57" s="5">
        <f>AC54*AI6</f>
        <v>60</v>
      </c>
      <c r="AB57" s="8"/>
      <c r="AC57" s="8"/>
      <c r="AD57" s="8"/>
      <c r="AE57" s="8"/>
      <c r="AF57" s="8"/>
      <c r="AG57" s="8"/>
    </row>
    <row r="58" spans="20:33" x14ac:dyDescent="0.25">
      <c r="T58" s="86"/>
      <c r="U58" s="86"/>
      <c r="V58" s="8"/>
      <c r="W58" s="8"/>
      <c r="X58" s="8"/>
      <c r="Y58" s="8"/>
      <c r="Z58" s="8"/>
      <c r="AA58" s="8"/>
      <c r="AB58" s="8"/>
      <c r="AC58" s="4">
        <f>AE54*AI6</f>
        <v>60</v>
      </c>
      <c r="AD58" s="8"/>
      <c r="AE58" s="8"/>
      <c r="AF58" s="8"/>
      <c r="AG58" s="8"/>
    </row>
    <row r="59" spans="20:33" x14ac:dyDescent="0.25">
      <c r="T59" s="86"/>
      <c r="U59" s="86"/>
      <c r="V59" s="8"/>
      <c r="W59" s="8"/>
      <c r="X59" s="8"/>
      <c r="Y59" s="8"/>
      <c r="Z59" s="8"/>
      <c r="AA59" s="8"/>
      <c r="AB59" s="8"/>
      <c r="AC59" s="8"/>
      <c r="AD59" s="6">
        <f>AF54*AI6</f>
        <v>60</v>
      </c>
      <c r="AE59" s="8"/>
      <c r="AF59" s="8"/>
      <c r="AG59" s="8"/>
    </row>
    <row r="60" spans="20:33" x14ac:dyDescent="0.25">
      <c r="T60" s="86"/>
      <c r="U60" s="86"/>
      <c r="V60" s="8"/>
      <c r="W60" s="8"/>
      <c r="X60" s="8"/>
      <c r="Y60" s="8"/>
      <c r="Z60" s="8"/>
      <c r="AA60" s="8"/>
      <c r="AB60" s="8"/>
      <c r="AC60" s="8"/>
      <c r="AD60" s="8"/>
      <c r="AE60" s="17">
        <f>AG54*AI6</f>
        <v>60</v>
      </c>
      <c r="AF60" s="8"/>
      <c r="AG60" s="8"/>
    </row>
    <row r="61" spans="20:33" x14ac:dyDescent="0.25">
      <c r="T61" s="86"/>
      <c r="U61" s="86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20:33" x14ac:dyDescent="0.25">
      <c r="T62" s="86"/>
      <c r="U62" s="86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20:33" x14ac:dyDescent="0.25">
      <c r="T63" s="61" t="s">
        <v>34</v>
      </c>
      <c r="U63" s="62"/>
      <c r="V63" s="1">
        <f>SUM(V55:V62)</f>
        <v>0</v>
      </c>
      <c r="W63" s="1">
        <f t="shared" ref="W63:Y63" si="5">SUM(W55:W62)</f>
        <v>0</v>
      </c>
      <c r="X63" s="1">
        <f t="shared" si="5"/>
        <v>0</v>
      </c>
      <c r="Y63" s="1">
        <f t="shared" si="5"/>
        <v>60</v>
      </c>
      <c r="Z63" s="1">
        <f>SUM(Z55:Z62)</f>
        <v>60</v>
      </c>
      <c r="AA63" s="1">
        <f t="shared" ref="AA63:AG63" si="6">SUM(AA55:AA62)</f>
        <v>60</v>
      </c>
      <c r="AB63" s="1">
        <f t="shared" si="6"/>
        <v>0</v>
      </c>
      <c r="AC63" s="1">
        <f t="shared" si="6"/>
        <v>60</v>
      </c>
      <c r="AD63" s="1">
        <f t="shared" si="6"/>
        <v>60</v>
      </c>
      <c r="AE63" s="1">
        <f t="shared" si="6"/>
        <v>60</v>
      </c>
      <c r="AF63" s="1">
        <f t="shared" si="6"/>
        <v>0</v>
      </c>
      <c r="AG63" s="1">
        <f t="shared" si="6"/>
        <v>0</v>
      </c>
    </row>
    <row r="67" spans="2:40" x14ac:dyDescent="0.25">
      <c r="B67" t="s">
        <v>58</v>
      </c>
      <c r="C67">
        <v>40</v>
      </c>
      <c r="F67" s="92" t="s">
        <v>10</v>
      </c>
      <c r="G67" s="92"/>
      <c r="M67" s="2" t="s">
        <v>41</v>
      </c>
      <c r="N67" s="10" t="s">
        <v>10</v>
      </c>
      <c r="O67" s="10" t="s">
        <v>59</v>
      </c>
      <c r="P67" s="10" t="s">
        <v>60</v>
      </c>
      <c r="Q67" s="10" t="s">
        <v>61</v>
      </c>
      <c r="R67" s="1" t="s">
        <v>13</v>
      </c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</row>
    <row r="68" spans="2:40" x14ac:dyDescent="0.25">
      <c r="F68" s="1">
        <v>1.1000000000000001</v>
      </c>
      <c r="G68" s="1" t="s">
        <v>47</v>
      </c>
      <c r="H68" s="26">
        <f>(F68*$C$1)/8</f>
        <v>5.5</v>
      </c>
      <c r="M68" s="1" t="s">
        <v>9</v>
      </c>
      <c r="N68" s="1" t="s">
        <v>8</v>
      </c>
      <c r="O68" s="1" t="s">
        <v>8</v>
      </c>
      <c r="P68" s="1" t="s">
        <v>8</v>
      </c>
      <c r="Q68" s="1" t="s">
        <v>8</v>
      </c>
      <c r="R68" s="1" t="s">
        <v>14</v>
      </c>
      <c r="T68" s="57" t="s">
        <v>40</v>
      </c>
      <c r="U68" s="57"/>
      <c r="V68" s="61" t="s">
        <v>25</v>
      </c>
      <c r="W68" s="67"/>
      <c r="X68" s="67"/>
      <c r="Y68" s="62"/>
      <c r="Z68" s="61" t="s">
        <v>32</v>
      </c>
      <c r="AA68" s="67"/>
      <c r="AB68" s="67"/>
      <c r="AC68" s="62"/>
      <c r="AD68" s="37"/>
      <c r="AE68" s="37"/>
      <c r="AF68" s="37"/>
      <c r="AG68" s="37"/>
      <c r="AH68" s="2" t="s">
        <v>41</v>
      </c>
      <c r="AI68" s="1">
        <v>1</v>
      </c>
      <c r="AJ68" s="1">
        <v>2</v>
      </c>
      <c r="AK68" s="1">
        <v>3</v>
      </c>
      <c r="AL68" s="1">
        <v>4</v>
      </c>
      <c r="AM68" s="1">
        <v>5</v>
      </c>
      <c r="AN68" s="1">
        <v>6</v>
      </c>
    </row>
    <row r="69" spans="2:40" x14ac:dyDescent="0.25">
      <c r="D69" s="93" t="s">
        <v>48</v>
      </c>
      <c r="E69" s="93"/>
      <c r="H69" s="94" t="s">
        <v>49</v>
      </c>
      <c r="I69" s="94"/>
      <c r="M69" s="1">
        <v>1</v>
      </c>
      <c r="N69" s="8"/>
      <c r="O69" s="8">
        <v>0.7</v>
      </c>
      <c r="P69" s="8">
        <v>0.45</v>
      </c>
      <c r="Q69" s="8">
        <v>1.5</v>
      </c>
      <c r="R69" s="1">
        <v>3</v>
      </c>
      <c r="T69" s="57"/>
      <c r="U69" s="57"/>
      <c r="V69" s="50">
        <v>1</v>
      </c>
      <c r="W69" s="50">
        <v>2</v>
      </c>
      <c r="X69" s="50">
        <v>3</v>
      </c>
      <c r="Y69" s="50">
        <v>4</v>
      </c>
      <c r="Z69" s="50">
        <v>1</v>
      </c>
      <c r="AA69" s="50">
        <v>2</v>
      </c>
      <c r="AB69" s="50">
        <v>3</v>
      </c>
      <c r="AC69" s="50">
        <v>4</v>
      </c>
      <c r="AD69" s="36"/>
      <c r="AE69" s="36"/>
      <c r="AF69" s="36"/>
      <c r="AG69" s="36"/>
      <c r="AH69" s="10" t="s">
        <v>10</v>
      </c>
      <c r="AI69" s="8"/>
      <c r="AJ69" s="8">
        <v>0.9</v>
      </c>
      <c r="AK69" s="8">
        <v>1.1000000000000001</v>
      </c>
      <c r="AL69" s="8"/>
      <c r="AM69" s="8"/>
      <c r="AN69" s="1"/>
    </row>
    <row r="70" spans="2:40" x14ac:dyDescent="0.25">
      <c r="D70" s="27">
        <v>0.5</v>
      </c>
      <c r="E70" s="27" t="s">
        <v>47</v>
      </c>
      <c r="F70" s="26">
        <f>(D70*$C$1)/8</f>
        <v>2.5</v>
      </c>
      <c r="H70" s="1">
        <v>0.4</v>
      </c>
      <c r="I70" s="1" t="s">
        <v>47</v>
      </c>
      <c r="J70" s="26">
        <f>(H70*$C$1)/8</f>
        <v>2</v>
      </c>
      <c r="M70" s="1">
        <v>2</v>
      </c>
      <c r="N70" s="8">
        <v>0.9</v>
      </c>
      <c r="O70" s="8"/>
      <c r="P70" s="8"/>
      <c r="Q70" s="8"/>
      <c r="R70" s="1"/>
      <c r="T70" s="60" t="s">
        <v>0</v>
      </c>
      <c r="U70" s="60"/>
      <c r="V70" s="50">
        <v>40</v>
      </c>
      <c r="W70" s="50">
        <v>40</v>
      </c>
      <c r="X70" s="50">
        <v>45</v>
      </c>
      <c r="Y70" s="50">
        <v>50</v>
      </c>
      <c r="Z70" s="50">
        <v>50</v>
      </c>
      <c r="AA70" s="50">
        <v>50</v>
      </c>
      <c r="AB70" s="50">
        <v>60</v>
      </c>
      <c r="AC70" s="50">
        <v>60</v>
      </c>
      <c r="AD70" s="36"/>
      <c r="AE70" s="36"/>
      <c r="AF70" s="36"/>
      <c r="AG70" s="36"/>
      <c r="AH70" s="10" t="s">
        <v>59</v>
      </c>
      <c r="AI70" s="8">
        <v>0.7</v>
      </c>
      <c r="AJ70" s="8"/>
      <c r="AK70" s="8"/>
      <c r="AL70" s="8"/>
      <c r="AM70" s="8"/>
      <c r="AN70" s="1"/>
    </row>
    <row r="71" spans="2:40" x14ac:dyDescent="0.25">
      <c r="C71" s="60" t="s">
        <v>50</v>
      </c>
      <c r="D71" s="60"/>
      <c r="E71" s="60" t="s">
        <v>51</v>
      </c>
      <c r="F71" s="60"/>
      <c r="H71" s="28"/>
      <c r="J71" s="32">
        <f>J70/7</f>
        <v>0.2857142857142857</v>
      </c>
      <c r="M71" s="1">
        <v>3</v>
      </c>
      <c r="N71" s="8">
        <v>1.1000000000000001</v>
      </c>
      <c r="O71" s="8"/>
      <c r="P71" s="8"/>
      <c r="Q71" s="8"/>
      <c r="R71" s="1"/>
      <c r="T71" s="60" t="s">
        <v>1</v>
      </c>
      <c r="U71" s="60"/>
      <c r="V71" s="50">
        <v>50</v>
      </c>
      <c r="W71" s="50">
        <v>35</v>
      </c>
      <c r="X71" s="50">
        <v>20</v>
      </c>
      <c r="Y71" s="50">
        <v>10</v>
      </c>
      <c r="Z71" s="50"/>
      <c r="AA71" s="50"/>
      <c r="AB71" s="50"/>
      <c r="AC71" s="50"/>
      <c r="AD71" s="36"/>
      <c r="AE71" s="36"/>
      <c r="AF71" s="36"/>
      <c r="AG71" s="36"/>
      <c r="AH71" s="10" t="s">
        <v>60</v>
      </c>
      <c r="AI71" s="8">
        <v>0.45</v>
      </c>
      <c r="AJ71" s="8"/>
      <c r="AK71" s="8"/>
      <c r="AL71" s="8"/>
      <c r="AM71" s="8"/>
      <c r="AN71" s="1"/>
    </row>
    <row r="72" spans="2:40" x14ac:dyDescent="0.25">
      <c r="B72" s="26">
        <f>(C72*$C$1)/8</f>
        <v>3.5</v>
      </c>
      <c r="C72" s="1">
        <f>1.4/2</f>
        <v>0.7</v>
      </c>
      <c r="D72" s="1" t="s">
        <v>47</v>
      </c>
      <c r="E72" s="1">
        <f>0.9/2</f>
        <v>0.45</v>
      </c>
      <c r="F72" s="1" t="s">
        <v>47</v>
      </c>
      <c r="G72" s="26">
        <f>(E72*$C$1)/8</f>
        <v>2.25</v>
      </c>
      <c r="H72" s="60" t="s">
        <v>55</v>
      </c>
      <c r="I72" s="60"/>
      <c r="M72" s="1">
        <v>4</v>
      </c>
      <c r="N72" s="8"/>
      <c r="O72" s="8"/>
      <c r="P72" s="8"/>
      <c r="Q72" s="8"/>
      <c r="R72" s="1"/>
      <c r="T72" s="60" t="s">
        <v>2</v>
      </c>
      <c r="U72" s="60"/>
      <c r="V72" s="50">
        <v>50</v>
      </c>
      <c r="W72" s="50"/>
      <c r="X72" s="50"/>
      <c r="Y72" s="50"/>
      <c r="Z72" s="50">
        <v>65</v>
      </c>
      <c r="AA72" s="50"/>
      <c r="AB72" s="50">
        <v>20</v>
      </c>
      <c r="AC72" s="50"/>
      <c r="AD72" s="36"/>
      <c r="AE72" s="36"/>
      <c r="AF72" s="36"/>
      <c r="AG72" s="36"/>
      <c r="AH72" s="10" t="s">
        <v>61</v>
      </c>
      <c r="AI72" s="8">
        <v>1.5</v>
      </c>
      <c r="AJ72" s="8"/>
      <c r="AK72" s="8"/>
      <c r="AL72" s="1"/>
      <c r="AM72" s="1"/>
      <c r="AN72" s="1"/>
    </row>
    <row r="73" spans="2:40" x14ac:dyDescent="0.25">
      <c r="B73" s="32">
        <f>B72/7</f>
        <v>0.5</v>
      </c>
      <c r="C73" s="29"/>
      <c r="D73" s="14"/>
      <c r="E73" s="28"/>
      <c r="G73" s="32">
        <f>G72/7</f>
        <v>0.32142857142857145</v>
      </c>
      <c r="H73" s="1">
        <v>1.5</v>
      </c>
      <c r="I73" s="1" t="s">
        <v>47</v>
      </c>
      <c r="J73" s="26">
        <f>(H73*$C$1)/8</f>
        <v>7.5</v>
      </c>
      <c r="M73" s="1">
        <v>5</v>
      </c>
      <c r="N73" s="8"/>
      <c r="O73" s="8"/>
      <c r="P73" s="8"/>
      <c r="Q73" s="8"/>
      <c r="R73" s="1"/>
      <c r="T73" s="1" t="s">
        <v>3</v>
      </c>
      <c r="U73" s="1">
        <v>40</v>
      </c>
      <c r="V73" s="49"/>
      <c r="W73" s="49"/>
      <c r="X73" s="49"/>
      <c r="Y73" s="49"/>
      <c r="Z73" s="49"/>
      <c r="AA73" s="49"/>
      <c r="AB73" s="49"/>
      <c r="AC73" s="49"/>
      <c r="AD73" s="36"/>
      <c r="AE73" s="36"/>
      <c r="AF73" s="36"/>
      <c r="AG73" s="36"/>
      <c r="AH73" s="1" t="s">
        <v>13</v>
      </c>
      <c r="AI73" s="1"/>
      <c r="AJ73" s="1"/>
      <c r="AK73" s="1"/>
      <c r="AL73" s="1"/>
      <c r="AM73" s="1"/>
      <c r="AN73" s="1"/>
    </row>
    <row r="74" spans="2:40" x14ac:dyDescent="0.25">
      <c r="C74" s="60" t="s">
        <v>52</v>
      </c>
      <c r="D74" s="60"/>
      <c r="E74" s="60" t="s">
        <v>53</v>
      </c>
      <c r="F74" s="60"/>
      <c r="H74" s="28"/>
      <c r="J74" s="32">
        <f>J73/7</f>
        <v>1.0714285714285714</v>
      </c>
      <c r="M74" s="1">
        <v>6</v>
      </c>
      <c r="N74" s="8"/>
      <c r="O74" s="8"/>
      <c r="P74" s="8"/>
      <c r="Q74" s="8"/>
      <c r="R74" s="1"/>
      <c r="T74" s="60" t="s">
        <v>4</v>
      </c>
      <c r="U74" s="60"/>
      <c r="V74" s="49"/>
      <c r="W74" s="49"/>
      <c r="X74" s="49"/>
      <c r="Y74" s="49"/>
      <c r="Z74" s="49"/>
      <c r="AA74" s="49"/>
      <c r="AB74" s="49"/>
      <c r="AC74" s="49"/>
      <c r="AD74" s="36"/>
      <c r="AE74" s="36"/>
      <c r="AF74" s="36"/>
      <c r="AG74" s="36"/>
    </row>
    <row r="75" spans="2:40" x14ac:dyDescent="0.25">
      <c r="B75" s="26">
        <v>2.5</v>
      </c>
      <c r="C75" s="1">
        <f>5/2</f>
        <v>2.5</v>
      </c>
      <c r="D75" s="1" t="s">
        <v>54</v>
      </c>
      <c r="E75" s="1">
        <v>1.5</v>
      </c>
      <c r="F75" s="1" t="s">
        <v>54</v>
      </c>
      <c r="G75" s="26">
        <v>1.5</v>
      </c>
      <c r="H75" s="60" t="s">
        <v>56</v>
      </c>
      <c r="I75" s="60"/>
      <c r="M75" s="1"/>
      <c r="N75" s="1"/>
      <c r="O75" s="1"/>
      <c r="P75" s="1"/>
      <c r="Q75" s="1"/>
      <c r="R75" s="1"/>
      <c r="T75" s="38"/>
      <c r="U75" s="38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 spans="2:40" x14ac:dyDescent="0.25">
      <c r="B76" t="s">
        <v>16</v>
      </c>
      <c r="C76" s="26">
        <f>H68+F70+B72+B75</f>
        <v>14</v>
      </c>
      <c r="E76" s="26">
        <f>H68+F70+G72+G75</f>
        <v>11.75</v>
      </c>
      <c r="H76" s="1">
        <v>2</v>
      </c>
      <c r="I76" s="1" t="s">
        <v>54</v>
      </c>
      <c r="J76" s="26">
        <v>2</v>
      </c>
      <c r="T76" s="38"/>
      <c r="U76" s="38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 spans="2:40" x14ac:dyDescent="0.25">
      <c r="F77" s="34" t="s">
        <v>40</v>
      </c>
      <c r="G77" s="30" t="s">
        <v>16</v>
      </c>
      <c r="H77" s="30">
        <f>H68+J70+J73+J76</f>
        <v>17</v>
      </c>
      <c r="M77" s="91" t="s">
        <v>62</v>
      </c>
      <c r="N77" s="91"/>
      <c r="O77" s="91"/>
      <c r="P77" s="91"/>
      <c r="Q77" s="91"/>
      <c r="T77" s="38"/>
      <c r="U77" s="38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 spans="2:40" x14ac:dyDescent="0.25">
      <c r="H78" s="31">
        <f>H77/7</f>
        <v>2.4285714285714284</v>
      </c>
      <c r="I78" t="s">
        <v>57</v>
      </c>
      <c r="M78" s="91"/>
      <c r="N78" s="91"/>
      <c r="O78" s="91"/>
      <c r="P78" s="91"/>
      <c r="Q78" s="91"/>
      <c r="T78" s="88" t="s">
        <v>41</v>
      </c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</row>
    <row r="79" spans="2:40" x14ac:dyDescent="0.25">
      <c r="M79" s="91"/>
      <c r="N79" s="91"/>
      <c r="O79" s="91"/>
      <c r="P79" s="91"/>
      <c r="Q79" s="91"/>
      <c r="T79" s="60"/>
      <c r="U79" s="60"/>
      <c r="V79" s="60" t="s">
        <v>24</v>
      </c>
      <c r="W79" s="60"/>
      <c r="X79" s="60"/>
      <c r="Y79" s="60"/>
      <c r="Z79" s="61" t="s">
        <v>25</v>
      </c>
      <c r="AA79" s="67"/>
      <c r="AB79" s="67"/>
      <c r="AC79" s="62"/>
      <c r="AD79" s="61" t="s">
        <v>32</v>
      </c>
      <c r="AE79" s="67"/>
      <c r="AF79" s="67"/>
      <c r="AG79" s="62"/>
      <c r="AJ79" s="57" t="s">
        <v>41</v>
      </c>
      <c r="AK79" s="57"/>
      <c r="AL79" s="57"/>
      <c r="AM79" s="57"/>
    </row>
    <row r="80" spans="2:40" x14ac:dyDescent="0.25">
      <c r="M80" s="91"/>
      <c r="N80" s="91"/>
      <c r="O80" s="91"/>
      <c r="P80" s="91"/>
      <c r="Q80" s="91"/>
      <c r="T80" s="61" t="s">
        <v>7</v>
      </c>
      <c r="U80" s="62"/>
      <c r="V80" s="1">
        <v>1</v>
      </c>
      <c r="W80" s="1">
        <v>2</v>
      </c>
      <c r="X80" s="1">
        <v>3</v>
      </c>
      <c r="Y80" s="1">
        <v>4</v>
      </c>
      <c r="Z80" s="1">
        <v>1</v>
      </c>
      <c r="AA80" s="1">
        <v>2</v>
      </c>
      <c r="AB80" s="1">
        <v>3</v>
      </c>
      <c r="AC80" s="1">
        <v>4</v>
      </c>
      <c r="AD80" s="1">
        <v>1</v>
      </c>
      <c r="AE80" s="1">
        <v>2</v>
      </c>
      <c r="AF80" s="1">
        <v>3</v>
      </c>
      <c r="AG80" s="1">
        <v>4</v>
      </c>
      <c r="AJ80" s="90" t="s">
        <v>39</v>
      </c>
      <c r="AK80" s="90"/>
      <c r="AL80" s="90"/>
      <c r="AM80" s="23">
        <f>8*7</f>
        <v>56</v>
      </c>
    </row>
    <row r="81" spans="20:39" x14ac:dyDescent="0.25">
      <c r="T81" s="60" t="s">
        <v>4</v>
      </c>
      <c r="U81" s="60"/>
      <c r="V81" s="1"/>
      <c r="W81" s="1"/>
      <c r="X81" s="8"/>
      <c r="Y81" s="8"/>
      <c r="Z81" s="8"/>
      <c r="AA81" s="8">
        <v>40</v>
      </c>
      <c r="AB81" s="8">
        <v>40</v>
      </c>
      <c r="AC81" s="8">
        <v>40</v>
      </c>
      <c r="AD81" s="8"/>
      <c r="AE81" s="8">
        <v>40</v>
      </c>
      <c r="AF81" s="8">
        <v>40</v>
      </c>
      <c r="AG81" s="8">
        <v>40</v>
      </c>
      <c r="AJ81" s="89"/>
      <c r="AK81" s="89"/>
      <c r="AL81" s="89"/>
      <c r="AM81" s="89"/>
    </row>
    <row r="82" spans="20:39" x14ac:dyDescent="0.25">
      <c r="T82" s="86" t="s">
        <v>46</v>
      </c>
      <c r="U82" s="86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J82" s="89"/>
      <c r="AK82" s="89"/>
      <c r="AL82" s="89"/>
      <c r="AM82" s="89"/>
    </row>
    <row r="83" spans="20:39" x14ac:dyDescent="0.25">
      <c r="T83" s="86"/>
      <c r="U83" s="86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J83" s="89"/>
      <c r="AK83" s="89"/>
      <c r="AL83" s="89"/>
      <c r="AM83" s="89"/>
    </row>
    <row r="84" spans="20:39" x14ac:dyDescent="0.25">
      <c r="T84" s="86"/>
      <c r="U84" s="86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J84" s="89"/>
      <c r="AK84" s="89"/>
      <c r="AL84" s="89"/>
      <c r="AM84" s="89"/>
    </row>
    <row r="85" spans="20:39" x14ac:dyDescent="0.25">
      <c r="T85" s="86"/>
      <c r="U85" s="86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spans="20:39" x14ac:dyDescent="0.25">
      <c r="T86" s="86"/>
      <c r="U86" s="86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spans="20:39" x14ac:dyDescent="0.25">
      <c r="T87" s="86"/>
      <c r="U87" s="86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spans="20:39" x14ac:dyDescent="0.25">
      <c r="T88" s="86"/>
      <c r="U88" s="86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spans="20:39" x14ac:dyDescent="0.25">
      <c r="T89" s="86"/>
      <c r="U89" s="86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spans="20:39" x14ac:dyDescent="0.25">
      <c r="T90" s="61" t="s">
        <v>34</v>
      </c>
      <c r="U90" s="62"/>
      <c r="V90" s="1">
        <f>SUM(V82:V89)</f>
        <v>0</v>
      </c>
      <c r="W90" s="1">
        <f t="shared" ref="W90:Y90" si="7">SUM(W82:W89)</f>
        <v>0</v>
      </c>
      <c r="X90" s="1">
        <f t="shared" si="7"/>
        <v>0</v>
      </c>
      <c r="Y90" s="1">
        <f t="shared" si="7"/>
        <v>0</v>
      </c>
      <c r="Z90" s="1">
        <f>SUM(Z82:Z89)</f>
        <v>0</v>
      </c>
      <c r="AA90" s="1">
        <f t="shared" ref="AA90:AG90" si="8">SUM(AA82:AA89)</f>
        <v>0</v>
      </c>
      <c r="AB90" s="1">
        <f t="shared" si="8"/>
        <v>0</v>
      </c>
      <c r="AC90" s="1">
        <f t="shared" si="8"/>
        <v>0</v>
      </c>
      <c r="AD90" s="1">
        <f t="shared" si="8"/>
        <v>0</v>
      </c>
      <c r="AE90" s="1">
        <f t="shared" si="8"/>
        <v>0</v>
      </c>
      <c r="AF90" s="1">
        <f t="shared" si="8"/>
        <v>0</v>
      </c>
      <c r="AG90" s="1">
        <f t="shared" si="8"/>
        <v>0</v>
      </c>
    </row>
    <row r="92" spans="20:39" x14ac:dyDescent="0.25">
      <c r="T92" s="60"/>
      <c r="U92" s="60"/>
      <c r="V92" s="60" t="s">
        <v>24</v>
      </c>
      <c r="W92" s="60"/>
      <c r="X92" s="60"/>
      <c r="Y92" s="60"/>
      <c r="Z92" s="61" t="s">
        <v>25</v>
      </c>
      <c r="AA92" s="67"/>
      <c r="AB92" s="67"/>
      <c r="AC92" s="62"/>
      <c r="AD92" s="61" t="s">
        <v>32</v>
      </c>
      <c r="AE92" s="67"/>
      <c r="AF92" s="67"/>
      <c r="AG92" s="62"/>
    </row>
    <row r="93" spans="20:39" x14ac:dyDescent="0.25">
      <c r="T93" s="61" t="s">
        <v>7</v>
      </c>
      <c r="U93" s="62"/>
      <c r="V93" s="1">
        <v>1</v>
      </c>
      <c r="W93" s="1">
        <v>2</v>
      </c>
      <c r="X93" s="1">
        <v>3</v>
      </c>
      <c r="Y93" s="1">
        <v>4</v>
      </c>
      <c r="Z93" s="1">
        <v>1</v>
      </c>
      <c r="AA93" s="1">
        <v>2</v>
      </c>
      <c r="AB93" s="1">
        <v>3</v>
      </c>
      <c r="AC93" s="1">
        <v>4</v>
      </c>
      <c r="AD93" s="1">
        <v>1</v>
      </c>
      <c r="AE93" s="1">
        <v>2</v>
      </c>
      <c r="AF93" s="1">
        <v>3</v>
      </c>
      <c r="AG93" s="1">
        <v>4</v>
      </c>
    </row>
    <row r="94" spans="20:39" x14ac:dyDescent="0.25">
      <c r="T94" s="60" t="s">
        <v>4</v>
      </c>
      <c r="U94" s="60"/>
      <c r="V94" s="1"/>
      <c r="W94" s="1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spans="20:39" x14ac:dyDescent="0.25">
      <c r="T95" s="86" t="s">
        <v>63</v>
      </c>
      <c r="U95" s="86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spans="20:39" x14ac:dyDescent="0.25">
      <c r="T96" s="86"/>
      <c r="U96" s="86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spans="20:33" x14ac:dyDescent="0.25">
      <c r="T97" s="86"/>
      <c r="U97" s="86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spans="20:33" x14ac:dyDescent="0.25">
      <c r="T98" s="86"/>
      <c r="U98" s="86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spans="20:33" x14ac:dyDescent="0.25">
      <c r="T99" s="86"/>
      <c r="U99" s="86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spans="20:33" x14ac:dyDescent="0.25">
      <c r="T100" s="86"/>
      <c r="U100" s="86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spans="20:33" x14ac:dyDescent="0.25">
      <c r="T101" s="86"/>
      <c r="U101" s="86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spans="20:33" x14ac:dyDescent="0.25">
      <c r="T102" s="86"/>
      <c r="U102" s="86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spans="20:33" x14ac:dyDescent="0.25">
      <c r="T103" s="61" t="s">
        <v>34</v>
      </c>
      <c r="U103" s="62"/>
      <c r="V103" s="1">
        <f>SUM(V95:V102)</f>
        <v>0</v>
      </c>
      <c r="W103" s="1">
        <f t="shared" ref="W103:Y103" si="9">SUM(W95:W102)</f>
        <v>0</v>
      </c>
      <c r="X103" s="1">
        <f t="shared" si="9"/>
        <v>0</v>
      </c>
      <c r="Y103" s="1">
        <f t="shared" si="9"/>
        <v>0</v>
      </c>
      <c r="Z103" s="1">
        <f>SUM(Z95:Z102)</f>
        <v>0</v>
      </c>
      <c r="AA103" s="1">
        <f t="shared" ref="AA103:AG103" si="10">SUM(AA95:AA102)</f>
        <v>0</v>
      </c>
      <c r="AB103" s="1">
        <f t="shared" si="10"/>
        <v>0</v>
      </c>
      <c r="AC103" s="1">
        <f t="shared" si="10"/>
        <v>0</v>
      </c>
      <c r="AD103" s="1">
        <f t="shared" si="10"/>
        <v>0</v>
      </c>
      <c r="AE103" s="1">
        <f t="shared" si="10"/>
        <v>0</v>
      </c>
      <c r="AF103" s="1">
        <f t="shared" si="10"/>
        <v>0</v>
      </c>
      <c r="AG103" s="1">
        <f t="shared" si="10"/>
        <v>0</v>
      </c>
    </row>
    <row r="105" spans="20:33" x14ac:dyDescent="0.25">
      <c r="T105" s="60"/>
      <c r="U105" s="60"/>
      <c r="V105" s="60" t="s">
        <v>24</v>
      </c>
      <c r="W105" s="60"/>
      <c r="X105" s="60"/>
      <c r="Y105" s="60"/>
      <c r="Z105" s="61" t="s">
        <v>25</v>
      </c>
      <c r="AA105" s="67"/>
      <c r="AB105" s="67"/>
      <c r="AC105" s="62"/>
      <c r="AD105" s="61" t="s">
        <v>32</v>
      </c>
      <c r="AE105" s="67"/>
      <c r="AF105" s="67"/>
      <c r="AG105" s="62"/>
    </row>
    <row r="106" spans="20:33" x14ac:dyDescent="0.25">
      <c r="T106" s="61" t="s">
        <v>7</v>
      </c>
      <c r="U106" s="62"/>
      <c r="V106" s="1">
        <v>1</v>
      </c>
      <c r="W106" s="1">
        <v>2</v>
      </c>
      <c r="X106" s="1">
        <v>3</v>
      </c>
      <c r="Y106" s="1">
        <v>4</v>
      </c>
      <c r="Z106" s="1">
        <v>1</v>
      </c>
      <c r="AA106" s="1">
        <v>2</v>
      </c>
      <c r="AB106" s="1">
        <v>3</v>
      </c>
      <c r="AC106" s="1">
        <v>4</v>
      </c>
      <c r="AD106" s="1">
        <v>1</v>
      </c>
      <c r="AE106" s="1">
        <v>2</v>
      </c>
      <c r="AF106" s="1">
        <v>3</v>
      </c>
      <c r="AG106" s="1">
        <v>4</v>
      </c>
    </row>
    <row r="107" spans="20:33" x14ac:dyDescent="0.25">
      <c r="T107" s="60" t="s">
        <v>4</v>
      </c>
      <c r="U107" s="60"/>
      <c r="V107" s="1"/>
      <c r="W107" s="1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pans="20:33" x14ac:dyDescent="0.25">
      <c r="T108" s="86" t="s">
        <v>64</v>
      </c>
      <c r="U108" s="86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pans="20:33" x14ac:dyDescent="0.25">
      <c r="T109" s="86"/>
      <c r="U109" s="86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spans="20:33" x14ac:dyDescent="0.25">
      <c r="T110" s="86"/>
      <c r="U110" s="86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spans="20:33" x14ac:dyDescent="0.25">
      <c r="T111" s="86"/>
      <c r="U111" s="86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spans="20:33" x14ac:dyDescent="0.25">
      <c r="T112" s="86"/>
      <c r="U112" s="86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spans="20:33" x14ac:dyDescent="0.25">
      <c r="T113" s="86"/>
      <c r="U113" s="86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spans="20:33" x14ac:dyDescent="0.25">
      <c r="T114" s="86"/>
      <c r="U114" s="86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spans="20:33" x14ac:dyDescent="0.25">
      <c r="T115" s="86"/>
      <c r="U115" s="86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spans="20:33" x14ac:dyDescent="0.25">
      <c r="T116" s="61" t="s">
        <v>34</v>
      </c>
      <c r="U116" s="62"/>
      <c r="V116" s="1">
        <f>SUM(V108:V115)</f>
        <v>0</v>
      </c>
      <c r="W116" s="1">
        <f t="shared" ref="W116:Y116" si="11">SUM(W108:W115)</f>
        <v>0</v>
      </c>
      <c r="X116" s="1">
        <f t="shared" si="11"/>
        <v>0</v>
      </c>
      <c r="Y116" s="1">
        <f t="shared" si="11"/>
        <v>0</v>
      </c>
      <c r="Z116" s="1">
        <f>SUM(Z108:Z115)</f>
        <v>0</v>
      </c>
      <c r="AA116" s="1">
        <f t="shared" ref="AA116:AG116" si="12">SUM(AA108:AA115)</f>
        <v>0</v>
      </c>
      <c r="AB116" s="1">
        <f t="shared" si="12"/>
        <v>0</v>
      </c>
      <c r="AC116" s="1">
        <f t="shared" si="12"/>
        <v>0</v>
      </c>
      <c r="AD116" s="1">
        <f t="shared" si="12"/>
        <v>0</v>
      </c>
      <c r="AE116" s="1">
        <f t="shared" si="12"/>
        <v>0</v>
      </c>
      <c r="AF116" s="1">
        <f t="shared" si="12"/>
        <v>0</v>
      </c>
      <c r="AG116" s="1">
        <f t="shared" si="12"/>
        <v>0</v>
      </c>
    </row>
    <row r="118" spans="20:33" x14ac:dyDescent="0.25">
      <c r="T118" s="60"/>
      <c r="U118" s="60"/>
      <c r="V118" s="60" t="s">
        <v>24</v>
      </c>
      <c r="W118" s="60"/>
      <c r="X118" s="60"/>
      <c r="Y118" s="60"/>
      <c r="Z118" s="61" t="s">
        <v>25</v>
      </c>
      <c r="AA118" s="67"/>
      <c r="AB118" s="67"/>
      <c r="AC118" s="62"/>
      <c r="AD118" s="61" t="s">
        <v>32</v>
      </c>
      <c r="AE118" s="67"/>
      <c r="AF118" s="67"/>
      <c r="AG118" s="62"/>
    </row>
    <row r="119" spans="20:33" x14ac:dyDescent="0.25">
      <c r="T119" s="61" t="s">
        <v>7</v>
      </c>
      <c r="U119" s="62"/>
      <c r="V119" s="1">
        <v>1</v>
      </c>
      <c r="W119" s="1">
        <v>2</v>
      </c>
      <c r="X119" s="1">
        <v>3</v>
      </c>
      <c r="Y119" s="1">
        <v>4</v>
      </c>
      <c r="Z119" s="1">
        <v>1</v>
      </c>
      <c r="AA119" s="1">
        <v>2</v>
      </c>
      <c r="AB119" s="1">
        <v>3</v>
      </c>
      <c r="AC119" s="1">
        <v>4</v>
      </c>
      <c r="AD119" s="1">
        <v>1</v>
      </c>
      <c r="AE119" s="1">
        <v>2</v>
      </c>
      <c r="AF119" s="1">
        <v>3</v>
      </c>
      <c r="AG119" s="1">
        <v>4</v>
      </c>
    </row>
    <row r="120" spans="20:33" x14ac:dyDescent="0.25">
      <c r="T120" s="60" t="s">
        <v>4</v>
      </c>
      <c r="U120" s="60"/>
      <c r="V120" s="1"/>
      <c r="W120" s="1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spans="20:33" x14ac:dyDescent="0.25">
      <c r="T121" s="86" t="s">
        <v>65</v>
      </c>
      <c r="U121" s="86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spans="20:33" x14ac:dyDescent="0.25">
      <c r="T122" s="86"/>
      <c r="U122" s="86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spans="20:33" x14ac:dyDescent="0.25">
      <c r="T123" s="86"/>
      <c r="U123" s="86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pans="20:33" x14ac:dyDescent="0.25">
      <c r="T124" s="86"/>
      <c r="U124" s="86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spans="20:33" x14ac:dyDescent="0.25">
      <c r="T125" s="86"/>
      <c r="U125" s="86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spans="20:33" x14ac:dyDescent="0.25">
      <c r="T126" s="86"/>
      <c r="U126" s="86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spans="20:33" x14ac:dyDescent="0.25">
      <c r="T127" s="86"/>
      <c r="U127" s="86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spans="20:33" x14ac:dyDescent="0.25">
      <c r="T128" s="86"/>
      <c r="U128" s="86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spans="20:33" x14ac:dyDescent="0.25">
      <c r="T129" s="61" t="s">
        <v>34</v>
      </c>
      <c r="U129" s="62"/>
      <c r="V129" s="1">
        <f>SUM(V121:V128)</f>
        <v>0</v>
      </c>
      <c r="W129" s="1">
        <f t="shared" ref="W129:Y129" si="13">SUM(W121:W128)</f>
        <v>0</v>
      </c>
      <c r="X129" s="1">
        <f t="shared" si="13"/>
        <v>0</v>
      </c>
      <c r="Y129" s="1">
        <f t="shared" si="13"/>
        <v>0</v>
      </c>
      <c r="Z129" s="1">
        <f>SUM(Z121:Z128)</f>
        <v>0</v>
      </c>
      <c r="AA129" s="1">
        <f t="shared" ref="AA129:AG129" si="14">SUM(AA121:AA128)</f>
        <v>0</v>
      </c>
      <c r="AB129" s="1">
        <f t="shared" si="14"/>
        <v>0</v>
      </c>
      <c r="AC129" s="1">
        <f t="shared" si="14"/>
        <v>0</v>
      </c>
      <c r="AD129" s="1">
        <f t="shared" si="14"/>
        <v>0</v>
      </c>
      <c r="AE129" s="1">
        <f t="shared" si="14"/>
        <v>0</v>
      </c>
      <c r="AF129" s="1">
        <f t="shared" si="14"/>
        <v>0</v>
      </c>
      <c r="AG129" s="1">
        <f t="shared" si="14"/>
        <v>0</v>
      </c>
    </row>
  </sheetData>
  <mergeCells count="106">
    <mergeCell ref="T55:U62"/>
    <mergeCell ref="T63:U63"/>
    <mergeCell ref="T52:U52"/>
    <mergeCell ref="V52:Y52"/>
    <mergeCell ref="Z52:AC52"/>
    <mergeCell ref="T27:U27"/>
    <mergeCell ref="T28:U28"/>
    <mergeCell ref="T29:U36"/>
    <mergeCell ref="T37:U37"/>
    <mergeCell ref="AD26:AG26"/>
    <mergeCell ref="T39:U39"/>
    <mergeCell ref="AD52:AG52"/>
    <mergeCell ref="T53:U53"/>
    <mergeCell ref="T54:U54"/>
    <mergeCell ref="Z39:AC39"/>
    <mergeCell ref="AD39:AG39"/>
    <mergeCell ref="T40:U40"/>
    <mergeCell ref="T41:U41"/>
    <mergeCell ref="T42:U49"/>
    <mergeCell ref="T50:U50"/>
    <mergeCell ref="V39:Y39"/>
    <mergeCell ref="T16:U23"/>
    <mergeCell ref="T24:U24"/>
    <mergeCell ref="T12:AH12"/>
    <mergeCell ref="T14:U14"/>
    <mergeCell ref="T15:U15"/>
    <mergeCell ref="AJ13:AM13"/>
    <mergeCell ref="AJ14:AL14"/>
    <mergeCell ref="V13:Y13"/>
    <mergeCell ref="Z13:AC13"/>
    <mergeCell ref="AD13:AG13"/>
    <mergeCell ref="AJ15:AM18"/>
    <mergeCell ref="Z68:AC68"/>
    <mergeCell ref="D69:E69"/>
    <mergeCell ref="H69:I69"/>
    <mergeCell ref="F1:G1"/>
    <mergeCell ref="V2:Y2"/>
    <mergeCell ref="Z2:AC2"/>
    <mergeCell ref="H9:I9"/>
    <mergeCell ref="M11:Q14"/>
    <mergeCell ref="T13:U13"/>
    <mergeCell ref="T5:U5"/>
    <mergeCell ref="H6:I6"/>
    <mergeCell ref="T6:U6"/>
    <mergeCell ref="D3:E3"/>
    <mergeCell ref="H3:I3"/>
    <mergeCell ref="T4:U4"/>
    <mergeCell ref="C5:D5"/>
    <mergeCell ref="E5:F5"/>
    <mergeCell ref="T2:U3"/>
    <mergeCell ref="C8:D8"/>
    <mergeCell ref="E8:F8"/>
    <mergeCell ref="T26:U26"/>
    <mergeCell ref="V26:Y26"/>
    <mergeCell ref="Z26:AC26"/>
    <mergeCell ref="T8:U8"/>
    <mergeCell ref="T70:U70"/>
    <mergeCell ref="C71:D71"/>
    <mergeCell ref="E71:F71"/>
    <mergeCell ref="T71:U71"/>
    <mergeCell ref="H72:I72"/>
    <mergeCell ref="T72:U72"/>
    <mergeCell ref="F67:G67"/>
    <mergeCell ref="T68:U69"/>
    <mergeCell ref="V68:Y68"/>
    <mergeCell ref="C74:D74"/>
    <mergeCell ref="E74:F74"/>
    <mergeCell ref="T74:U74"/>
    <mergeCell ref="H75:I75"/>
    <mergeCell ref="M77:Q80"/>
    <mergeCell ref="T78:AH78"/>
    <mergeCell ref="T79:U79"/>
    <mergeCell ref="V79:Y79"/>
    <mergeCell ref="Z79:AC79"/>
    <mergeCell ref="AD79:AG79"/>
    <mergeCell ref="T90:U90"/>
    <mergeCell ref="T92:U92"/>
    <mergeCell ref="V92:Y92"/>
    <mergeCell ref="Z92:AC92"/>
    <mergeCell ref="AD92:AG92"/>
    <mergeCell ref="AJ79:AM79"/>
    <mergeCell ref="T80:U80"/>
    <mergeCell ref="AJ80:AL80"/>
    <mergeCell ref="T81:U81"/>
    <mergeCell ref="AJ81:AM84"/>
    <mergeCell ref="T82:U89"/>
    <mergeCell ref="V105:Y105"/>
    <mergeCell ref="Z105:AC105"/>
    <mergeCell ref="AD105:AG105"/>
    <mergeCell ref="T106:U106"/>
    <mergeCell ref="T107:U107"/>
    <mergeCell ref="T93:U93"/>
    <mergeCell ref="T94:U94"/>
    <mergeCell ref="T95:U102"/>
    <mergeCell ref="T103:U103"/>
    <mergeCell ref="T105:U105"/>
    <mergeCell ref="AD118:AG118"/>
    <mergeCell ref="T119:U119"/>
    <mergeCell ref="T120:U120"/>
    <mergeCell ref="T121:U128"/>
    <mergeCell ref="T129:U129"/>
    <mergeCell ref="T108:U115"/>
    <mergeCell ref="T116:U116"/>
    <mergeCell ref="T118:U118"/>
    <mergeCell ref="V118:Y118"/>
    <mergeCell ref="Z118:AC11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63"/>
  <sheetViews>
    <sheetView showGridLines="0" tabSelected="1" topLeftCell="D1" zoomScale="40" zoomScaleNormal="40" workbookViewId="0">
      <selection activeCell="AF9" sqref="AF9"/>
    </sheetView>
  </sheetViews>
  <sheetFormatPr defaultRowHeight="15" x14ac:dyDescent="0.25"/>
  <cols>
    <col min="13" max="13" width="18.7109375" customWidth="1"/>
    <col min="14" max="15" width="12.7109375" customWidth="1"/>
    <col min="16" max="16" width="13.28515625" customWidth="1"/>
    <col min="17" max="17" width="13.85546875" customWidth="1"/>
    <col min="18" max="18" width="17.42578125" customWidth="1"/>
    <col min="20" max="20" width="21.5703125" customWidth="1"/>
    <col min="21" max="21" width="5.7109375" customWidth="1"/>
    <col min="22" max="22" width="10.5703125" customWidth="1"/>
    <col min="23" max="23" width="9.140625" customWidth="1"/>
    <col min="34" max="34" width="15.42578125" customWidth="1"/>
  </cols>
  <sheetData>
    <row r="1" spans="2:48" ht="26.25" customHeight="1" x14ac:dyDescent="0.25">
      <c r="B1" t="s">
        <v>58</v>
      </c>
      <c r="C1">
        <v>40</v>
      </c>
      <c r="F1" s="92" t="s">
        <v>10</v>
      </c>
      <c r="G1" s="92"/>
      <c r="M1" s="2" t="s">
        <v>41</v>
      </c>
      <c r="N1" s="10" t="s">
        <v>10</v>
      </c>
      <c r="O1" s="10" t="s">
        <v>59</v>
      </c>
      <c r="P1" s="10" t="s">
        <v>60</v>
      </c>
      <c r="Q1" s="10" t="s">
        <v>61</v>
      </c>
      <c r="R1" s="1" t="s">
        <v>13</v>
      </c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</row>
    <row r="2" spans="2:48" x14ac:dyDescent="0.25">
      <c r="F2" s="1">
        <v>1.1000000000000001</v>
      </c>
      <c r="G2" s="1" t="s">
        <v>47</v>
      </c>
      <c r="H2" s="26">
        <f>(F2*$C$1)/8</f>
        <v>5.5</v>
      </c>
      <c r="M2" s="1" t="s">
        <v>9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14</v>
      </c>
      <c r="T2" s="57" t="s">
        <v>40</v>
      </c>
      <c r="U2" s="57"/>
      <c r="V2" s="61" t="s">
        <v>25</v>
      </c>
      <c r="W2" s="67"/>
      <c r="X2" s="67"/>
      <c r="Y2" s="62"/>
      <c r="Z2" s="61" t="s">
        <v>32</v>
      </c>
      <c r="AA2" s="67"/>
      <c r="AB2" s="67"/>
      <c r="AC2" s="62"/>
      <c r="AD2" s="37"/>
      <c r="AE2" s="37"/>
      <c r="AF2" s="37"/>
      <c r="AG2" s="37"/>
      <c r="AH2" s="2" t="s">
        <v>41</v>
      </c>
      <c r="AI2" s="1">
        <v>1</v>
      </c>
      <c r="AJ2" s="1">
        <v>2</v>
      </c>
      <c r="AK2" s="1">
        <v>3</v>
      </c>
      <c r="AL2" s="1">
        <v>4</v>
      </c>
      <c r="AM2" s="1">
        <v>5</v>
      </c>
      <c r="AN2" s="1">
        <v>6</v>
      </c>
    </row>
    <row r="3" spans="2:48" ht="14.25" customHeight="1" x14ac:dyDescent="0.25">
      <c r="D3" s="93" t="s">
        <v>48</v>
      </c>
      <c r="E3" s="93"/>
      <c r="H3" s="94" t="s">
        <v>49</v>
      </c>
      <c r="I3" s="94"/>
      <c r="M3" s="1">
        <v>1</v>
      </c>
      <c r="N3" s="8"/>
      <c r="O3" s="8">
        <v>0.7</v>
      </c>
      <c r="P3" s="8">
        <v>0.45</v>
      </c>
      <c r="Q3" s="8">
        <v>1.5</v>
      </c>
      <c r="R3" s="1">
        <v>3</v>
      </c>
      <c r="T3" s="57"/>
      <c r="U3" s="57"/>
      <c r="V3" s="43">
        <v>1</v>
      </c>
      <c r="W3" s="43">
        <v>2</v>
      </c>
      <c r="X3" s="43">
        <v>3</v>
      </c>
      <c r="Y3" s="43">
        <v>4</v>
      </c>
      <c r="Z3" s="43">
        <v>1</v>
      </c>
      <c r="AA3" s="43">
        <v>2</v>
      </c>
      <c r="AB3" s="43">
        <v>3</v>
      </c>
      <c r="AC3" s="43">
        <v>4</v>
      </c>
      <c r="AD3" s="36"/>
      <c r="AE3" s="36"/>
      <c r="AF3" s="36"/>
      <c r="AG3" s="36"/>
      <c r="AH3" s="10" t="s">
        <v>10</v>
      </c>
      <c r="AI3" s="8"/>
      <c r="AJ3" s="8">
        <v>0.9</v>
      </c>
      <c r="AK3" s="8">
        <v>1.1000000000000001</v>
      </c>
      <c r="AL3" s="8"/>
      <c r="AM3" s="8"/>
      <c r="AN3" s="1"/>
    </row>
    <row r="4" spans="2:48" ht="14.25" customHeight="1" x14ac:dyDescent="0.25">
      <c r="D4" s="27">
        <v>0.5</v>
      </c>
      <c r="E4" s="27" t="s">
        <v>47</v>
      </c>
      <c r="F4" s="26">
        <f>(D4*$C$1)/8</f>
        <v>2.5</v>
      </c>
      <c r="H4" s="1">
        <v>0.4</v>
      </c>
      <c r="I4" s="1" t="s">
        <v>47</v>
      </c>
      <c r="J4" s="26">
        <f>(H4*$C$1)/8</f>
        <v>2</v>
      </c>
      <c r="M4" s="1">
        <v>2</v>
      </c>
      <c r="N4" s="8">
        <v>0.9</v>
      </c>
      <c r="O4" s="8"/>
      <c r="P4" s="8"/>
      <c r="Q4" s="8"/>
      <c r="R4" s="1"/>
      <c r="T4" s="60" t="s">
        <v>0</v>
      </c>
      <c r="U4" s="60"/>
      <c r="V4" s="43">
        <v>40</v>
      </c>
      <c r="W4" s="43">
        <v>40</v>
      </c>
      <c r="X4" s="43">
        <v>45</v>
      </c>
      <c r="Y4" s="43">
        <v>50</v>
      </c>
      <c r="Z4" s="43">
        <v>50</v>
      </c>
      <c r="AA4" s="43">
        <v>50</v>
      </c>
      <c r="AB4" s="43">
        <v>60</v>
      </c>
      <c r="AC4" s="43">
        <v>60</v>
      </c>
      <c r="AD4" s="36"/>
      <c r="AE4" s="36"/>
      <c r="AF4" s="36"/>
      <c r="AG4" s="36"/>
      <c r="AH4" s="10" t="s">
        <v>59</v>
      </c>
      <c r="AI4" s="8">
        <v>0.7</v>
      </c>
      <c r="AJ4" s="8"/>
      <c r="AK4" s="8"/>
      <c r="AL4" s="8"/>
      <c r="AM4" s="8"/>
      <c r="AN4" s="1"/>
    </row>
    <row r="5" spans="2:48" ht="12.75" customHeight="1" x14ac:dyDescent="0.25">
      <c r="C5" s="60" t="s">
        <v>50</v>
      </c>
      <c r="D5" s="60"/>
      <c r="E5" s="60" t="s">
        <v>51</v>
      </c>
      <c r="F5" s="60"/>
      <c r="H5" s="28"/>
      <c r="J5" s="32">
        <f>J4/7</f>
        <v>0.2857142857142857</v>
      </c>
      <c r="M5" s="1">
        <v>3</v>
      </c>
      <c r="N5" s="8">
        <v>1.1000000000000001</v>
      </c>
      <c r="O5" s="8"/>
      <c r="P5" s="8"/>
      <c r="Q5" s="8"/>
      <c r="R5" s="1"/>
      <c r="T5" s="60" t="s">
        <v>1</v>
      </c>
      <c r="U5" s="60"/>
      <c r="V5" s="43">
        <v>50</v>
      </c>
      <c r="W5" s="43">
        <v>35</v>
      </c>
      <c r="X5" s="43">
        <v>20</v>
      </c>
      <c r="Y5" s="43">
        <v>10</v>
      </c>
      <c r="Z5" s="43"/>
      <c r="AA5" s="43"/>
      <c r="AB5" s="43"/>
      <c r="AC5" s="43"/>
      <c r="AD5" s="36"/>
      <c r="AE5" s="36"/>
      <c r="AF5" s="36"/>
      <c r="AG5" s="36"/>
      <c r="AH5" s="10" t="s">
        <v>60</v>
      </c>
      <c r="AI5" s="8">
        <v>0.45</v>
      </c>
      <c r="AJ5" s="8"/>
      <c r="AK5" s="8"/>
      <c r="AL5" s="8"/>
      <c r="AM5" s="8"/>
      <c r="AN5" s="1"/>
    </row>
    <row r="6" spans="2:48" x14ac:dyDescent="0.25">
      <c r="B6" s="26">
        <f>(C6*$C$1)/8</f>
        <v>3.5</v>
      </c>
      <c r="C6" s="1">
        <f>1.4/2</f>
        <v>0.7</v>
      </c>
      <c r="D6" s="1" t="s">
        <v>47</v>
      </c>
      <c r="E6" s="1">
        <f>0.9/2</f>
        <v>0.45</v>
      </c>
      <c r="F6" s="1" t="s">
        <v>47</v>
      </c>
      <c r="G6" s="26">
        <f>(E6*$C$1)/8</f>
        <v>2.25</v>
      </c>
      <c r="H6" s="60" t="s">
        <v>55</v>
      </c>
      <c r="I6" s="60"/>
      <c r="M6" s="1">
        <v>4</v>
      </c>
      <c r="N6" s="8"/>
      <c r="O6" s="8"/>
      <c r="P6" s="8"/>
      <c r="Q6" s="8"/>
      <c r="R6" s="1"/>
      <c r="T6" s="60" t="s">
        <v>2</v>
      </c>
      <c r="U6" s="60"/>
      <c r="V6" s="43">
        <v>50</v>
      </c>
      <c r="W6" s="43"/>
      <c r="X6" s="43"/>
      <c r="Y6" s="43"/>
      <c r="Z6" s="43">
        <v>65</v>
      </c>
      <c r="AA6" s="43"/>
      <c r="AB6" s="43">
        <v>20</v>
      </c>
      <c r="AC6" s="43"/>
      <c r="AD6" s="36"/>
      <c r="AE6" s="36"/>
      <c r="AF6" s="36"/>
      <c r="AG6" s="36"/>
      <c r="AH6" s="10" t="s">
        <v>61</v>
      </c>
      <c r="AI6" s="8">
        <v>1.5</v>
      </c>
      <c r="AJ6" s="8"/>
      <c r="AK6" s="8"/>
      <c r="AL6" s="1"/>
      <c r="AM6" s="1"/>
      <c r="AN6" s="1"/>
    </row>
    <row r="7" spans="2:48" x14ac:dyDescent="0.25">
      <c r="B7" s="32">
        <f>B6/7</f>
        <v>0.5</v>
      </c>
      <c r="C7" s="29"/>
      <c r="D7" s="14"/>
      <c r="E7" s="28"/>
      <c r="G7" s="32">
        <f>G6/7</f>
        <v>0.32142857142857145</v>
      </c>
      <c r="H7" s="1">
        <v>1.5</v>
      </c>
      <c r="I7" s="1" t="s">
        <v>47</v>
      </c>
      <c r="J7" s="26">
        <f>(H7*$C$1)/8</f>
        <v>7.5</v>
      </c>
      <c r="M7" s="1">
        <v>5</v>
      </c>
      <c r="N7" s="8"/>
      <c r="O7" s="8"/>
      <c r="P7" s="8"/>
      <c r="Q7" s="8"/>
      <c r="R7" s="1"/>
      <c r="T7" s="1" t="s">
        <v>3</v>
      </c>
      <c r="U7" s="1">
        <v>40</v>
      </c>
      <c r="V7" s="45">
        <f>U7+V6-V5</f>
        <v>40</v>
      </c>
      <c r="W7" s="45">
        <f>V7+W8-W4</f>
        <v>40</v>
      </c>
      <c r="X7" s="45">
        <f>W7+X8-X4</f>
        <v>35</v>
      </c>
      <c r="Y7" s="45">
        <f>X7+Y8-Y4</f>
        <v>25</v>
      </c>
      <c r="Z7" s="45">
        <f>Y7+Z6-Z4</f>
        <v>40</v>
      </c>
      <c r="AA7" s="45">
        <f>Z7+AA8-AA4</f>
        <v>30</v>
      </c>
      <c r="AB7" s="45">
        <f>AA7+AB8+AB6-AB4</f>
        <v>30</v>
      </c>
      <c r="AC7" s="45">
        <f>AB7+AC8-AC4</f>
        <v>10</v>
      </c>
      <c r="AD7" s="36"/>
      <c r="AE7" s="36"/>
      <c r="AF7" s="36"/>
      <c r="AG7" s="36"/>
      <c r="AH7" s="1" t="s">
        <v>13</v>
      </c>
      <c r="AI7" s="1">
        <v>3</v>
      </c>
      <c r="AJ7" s="1"/>
      <c r="AK7" s="1"/>
      <c r="AL7" s="1"/>
      <c r="AM7" s="1"/>
      <c r="AN7" s="1"/>
    </row>
    <row r="8" spans="2:48" x14ac:dyDescent="0.25">
      <c r="C8" s="60" t="s">
        <v>52</v>
      </c>
      <c r="D8" s="60"/>
      <c r="E8" s="60" t="s">
        <v>53</v>
      </c>
      <c r="F8" s="60"/>
      <c r="H8" s="28"/>
      <c r="J8" s="32">
        <f>J7/7</f>
        <v>1.0714285714285714</v>
      </c>
      <c r="M8" s="1">
        <v>6</v>
      </c>
      <c r="N8" s="8"/>
      <c r="O8" s="8"/>
      <c r="P8" s="8"/>
      <c r="Q8" s="8"/>
      <c r="R8" s="1"/>
      <c r="T8" s="60" t="s">
        <v>4</v>
      </c>
      <c r="U8" s="60"/>
      <c r="V8" s="45"/>
      <c r="W8" s="45">
        <v>40</v>
      </c>
      <c r="X8" s="45">
        <v>40</v>
      </c>
      <c r="Y8" s="45">
        <v>40</v>
      </c>
      <c r="Z8" s="45"/>
      <c r="AA8" s="45">
        <v>40</v>
      </c>
      <c r="AB8" s="45">
        <v>40</v>
      </c>
      <c r="AC8" s="45">
        <v>40</v>
      </c>
      <c r="AD8" s="36"/>
      <c r="AE8" s="36"/>
      <c r="AF8" s="36"/>
      <c r="AG8" s="36"/>
    </row>
    <row r="9" spans="2:48" x14ac:dyDescent="0.25">
      <c r="B9" s="26">
        <v>2.5</v>
      </c>
      <c r="C9" s="1">
        <f>5/2</f>
        <v>2.5</v>
      </c>
      <c r="D9" s="1" t="s">
        <v>54</v>
      </c>
      <c r="E9" s="1">
        <v>1.5</v>
      </c>
      <c r="F9" s="1" t="s">
        <v>54</v>
      </c>
      <c r="G9" s="26">
        <v>1.5</v>
      </c>
      <c r="H9" s="60" t="s">
        <v>56</v>
      </c>
      <c r="I9" s="60"/>
      <c r="M9" s="1"/>
      <c r="N9" s="1"/>
      <c r="O9" s="1"/>
      <c r="P9" s="1"/>
      <c r="Q9" s="1"/>
      <c r="R9" s="1"/>
      <c r="T9" s="38"/>
      <c r="U9" s="38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2:48" x14ac:dyDescent="0.25">
      <c r="B10" t="s">
        <v>16</v>
      </c>
      <c r="C10" s="26">
        <f>H2+F4+B6+B9</f>
        <v>14</v>
      </c>
      <c r="E10" s="26">
        <f>H2+F4+G6+G9</f>
        <v>11.75</v>
      </c>
      <c r="H10" s="1">
        <v>2</v>
      </c>
      <c r="I10" s="1" t="s">
        <v>54</v>
      </c>
      <c r="J10" s="26">
        <v>2</v>
      </c>
      <c r="T10" s="38"/>
      <c r="U10" s="38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2:48" x14ac:dyDescent="0.25">
      <c r="F11" s="34" t="s">
        <v>40</v>
      </c>
      <c r="G11" s="30" t="s">
        <v>16</v>
      </c>
      <c r="H11" s="30">
        <f>H2+J4+J7+J10</f>
        <v>17</v>
      </c>
      <c r="M11" s="91" t="s">
        <v>62</v>
      </c>
      <c r="N11" s="91"/>
      <c r="O11" s="91"/>
      <c r="P11" s="91"/>
      <c r="Q11" s="91"/>
      <c r="T11" s="38"/>
      <c r="U11" s="38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2:48" x14ac:dyDescent="0.25">
      <c r="H12" s="31">
        <f>H11/7</f>
        <v>2.4285714285714284</v>
      </c>
      <c r="I12" t="s">
        <v>57</v>
      </c>
      <c r="M12" s="91"/>
      <c r="N12" s="91"/>
      <c r="O12" s="91"/>
      <c r="P12" s="91"/>
      <c r="Q12" s="91"/>
      <c r="T12" s="88" t="s">
        <v>41</v>
      </c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</row>
    <row r="13" spans="2:48" x14ac:dyDescent="0.25">
      <c r="M13" s="91"/>
      <c r="N13" s="91"/>
      <c r="O13" s="91"/>
      <c r="P13" s="91"/>
      <c r="Q13" s="91"/>
      <c r="T13" s="60"/>
      <c r="U13" s="60"/>
      <c r="V13" s="60" t="s">
        <v>24</v>
      </c>
      <c r="W13" s="60"/>
      <c r="X13" s="60"/>
      <c r="Y13" s="60"/>
      <c r="Z13" s="61" t="s">
        <v>25</v>
      </c>
      <c r="AA13" s="67"/>
      <c r="AB13" s="67"/>
      <c r="AC13" s="62"/>
      <c r="AD13" s="61" t="s">
        <v>32</v>
      </c>
      <c r="AE13" s="67"/>
      <c r="AF13" s="67"/>
      <c r="AG13" s="62"/>
      <c r="AJ13" s="57" t="s">
        <v>70</v>
      </c>
      <c r="AK13" s="57"/>
      <c r="AL13" s="57"/>
      <c r="AM13" s="57"/>
    </row>
    <row r="14" spans="2:48" x14ac:dyDescent="0.25">
      <c r="M14" s="91"/>
      <c r="N14" s="91"/>
      <c r="O14" s="91"/>
      <c r="P14" s="91"/>
      <c r="Q14" s="91"/>
      <c r="T14" s="61" t="s">
        <v>7</v>
      </c>
      <c r="U14" s="62"/>
      <c r="V14" s="1">
        <v>1</v>
      </c>
      <c r="W14" s="1">
        <v>2</v>
      </c>
      <c r="X14" s="1">
        <v>3</v>
      </c>
      <c r="Y14" s="1">
        <v>4</v>
      </c>
      <c r="Z14" s="1">
        <v>1</v>
      </c>
      <c r="AA14" s="1">
        <v>2</v>
      </c>
      <c r="AB14" s="1">
        <v>3</v>
      </c>
      <c r="AC14" s="1">
        <v>4</v>
      </c>
      <c r="AD14" s="1">
        <v>1</v>
      </c>
      <c r="AE14" s="1">
        <v>2</v>
      </c>
      <c r="AF14" s="1">
        <v>3</v>
      </c>
      <c r="AG14" s="1">
        <v>4</v>
      </c>
      <c r="AJ14" s="96" t="s">
        <v>39</v>
      </c>
      <c r="AK14" s="96"/>
      <c r="AL14" s="96"/>
      <c r="AM14" s="46">
        <f>8*7</f>
        <v>56</v>
      </c>
    </row>
    <row r="15" spans="2:48" ht="15" customHeight="1" x14ac:dyDescent="0.25">
      <c r="T15" s="60" t="s">
        <v>4</v>
      </c>
      <c r="U15" s="60"/>
      <c r="V15" s="1"/>
      <c r="W15" s="1"/>
      <c r="X15" s="8"/>
      <c r="Y15" s="8"/>
      <c r="Z15" s="8"/>
      <c r="AA15" s="2">
        <v>40</v>
      </c>
      <c r="AB15" s="3">
        <v>40</v>
      </c>
      <c r="AC15" s="5">
        <v>40</v>
      </c>
      <c r="AD15" s="8"/>
      <c r="AE15" s="44">
        <v>40</v>
      </c>
      <c r="AF15" s="6">
        <v>40</v>
      </c>
      <c r="AG15" s="17">
        <v>40</v>
      </c>
      <c r="AJ15" s="89" t="s">
        <v>69</v>
      </c>
      <c r="AK15" s="89"/>
      <c r="AL15" s="89"/>
      <c r="AM15" s="89"/>
      <c r="AN15" s="89"/>
      <c r="AO15" s="89"/>
      <c r="AP15" s="89"/>
      <c r="AQ15" s="95"/>
      <c r="AR15" s="95"/>
      <c r="AS15" s="95"/>
      <c r="AT15" s="95"/>
      <c r="AU15" s="95"/>
      <c r="AV15" s="95"/>
    </row>
    <row r="16" spans="2:48" x14ac:dyDescent="0.25">
      <c r="T16" s="86" t="s">
        <v>46</v>
      </c>
      <c r="U16" s="86"/>
      <c r="V16" s="8"/>
      <c r="W16" s="8"/>
      <c r="X16" s="8"/>
      <c r="Y16" s="8"/>
      <c r="Z16" s="2">
        <f>$AA$15*AJ3</f>
        <v>36</v>
      </c>
      <c r="AA16" s="2">
        <f>$AA$15*AK3</f>
        <v>44</v>
      </c>
      <c r="AB16" s="8"/>
      <c r="AC16" s="8"/>
      <c r="AD16" s="8"/>
      <c r="AE16" s="8"/>
      <c r="AF16" s="8"/>
      <c r="AG16" s="8"/>
      <c r="AJ16" s="89"/>
      <c r="AK16" s="89"/>
      <c r="AL16" s="89"/>
      <c r="AM16" s="89"/>
      <c r="AN16" s="89"/>
      <c r="AO16" s="89"/>
      <c r="AP16" s="89"/>
      <c r="AQ16" s="95"/>
      <c r="AR16" s="95"/>
      <c r="AS16" s="95"/>
      <c r="AT16" s="95"/>
      <c r="AU16" s="95"/>
      <c r="AV16" s="95"/>
    </row>
    <row r="17" spans="20:48" x14ac:dyDescent="0.25">
      <c r="T17" s="86"/>
      <c r="U17" s="86"/>
      <c r="V17" s="8"/>
      <c r="W17" s="8"/>
      <c r="X17" s="8"/>
      <c r="Y17" s="8"/>
      <c r="Z17" s="8"/>
      <c r="AA17" s="3">
        <f>$AB$15*AJ3</f>
        <v>36</v>
      </c>
      <c r="AB17" s="3">
        <f>$AB$15*AK3</f>
        <v>44</v>
      </c>
      <c r="AC17" s="8"/>
      <c r="AD17" s="8"/>
      <c r="AE17" s="8"/>
      <c r="AF17" s="8"/>
      <c r="AG17" s="8"/>
      <c r="AJ17" s="89"/>
      <c r="AK17" s="89"/>
      <c r="AL17" s="89"/>
      <c r="AM17" s="89"/>
      <c r="AN17" s="89"/>
      <c r="AO17" s="89"/>
      <c r="AP17" s="89"/>
      <c r="AQ17" s="95"/>
      <c r="AR17" s="95"/>
      <c r="AS17" s="95"/>
      <c r="AT17" s="95"/>
      <c r="AU17" s="95"/>
      <c r="AV17" s="95"/>
    </row>
    <row r="18" spans="20:48" x14ac:dyDescent="0.25">
      <c r="T18" s="86"/>
      <c r="U18" s="86"/>
      <c r="V18" s="8"/>
      <c r="W18" s="8"/>
      <c r="X18" s="8"/>
      <c r="Y18" s="8"/>
      <c r="Z18" s="8"/>
      <c r="AA18" s="8"/>
      <c r="AB18" s="5">
        <f>$AC$15*AJ3</f>
        <v>36</v>
      </c>
      <c r="AC18" s="5">
        <f>$AC$15*AK3</f>
        <v>44</v>
      </c>
      <c r="AD18" s="8"/>
      <c r="AE18" s="8"/>
      <c r="AF18" s="8"/>
      <c r="AG18" s="8"/>
      <c r="AJ18" s="89"/>
      <c r="AK18" s="89"/>
      <c r="AL18" s="89"/>
      <c r="AM18" s="89"/>
      <c r="AN18" s="89"/>
      <c r="AO18" s="89"/>
      <c r="AP18" s="89"/>
      <c r="AQ18" s="95"/>
      <c r="AR18" s="95"/>
      <c r="AS18" s="95"/>
      <c r="AT18" s="95"/>
      <c r="AU18" s="95"/>
      <c r="AV18" s="95"/>
    </row>
    <row r="19" spans="20:48" x14ac:dyDescent="0.25">
      <c r="T19" s="86"/>
      <c r="U19" s="86"/>
      <c r="V19" s="8"/>
      <c r="W19" s="8"/>
      <c r="X19" s="8"/>
      <c r="Y19" s="8"/>
      <c r="Z19" s="8"/>
      <c r="AA19" s="8"/>
      <c r="AB19" s="8"/>
      <c r="AC19" s="8"/>
      <c r="AD19" s="44">
        <f>$AE$15*AJ3</f>
        <v>36</v>
      </c>
      <c r="AE19" s="44">
        <f>$AE$15*AK3</f>
        <v>44</v>
      </c>
      <c r="AF19" s="8"/>
      <c r="AG19" s="8"/>
      <c r="AJ19" s="89"/>
      <c r="AK19" s="89"/>
      <c r="AL19" s="89"/>
      <c r="AM19" s="89"/>
      <c r="AN19" s="89"/>
      <c r="AO19" s="89"/>
      <c r="AP19" s="89"/>
      <c r="AQ19" s="95"/>
      <c r="AR19" s="95"/>
      <c r="AS19" s="95"/>
      <c r="AT19" s="95"/>
      <c r="AU19" s="95"/>
      <c r="AV19" s="95"/>
    </row>
    <row r="20" spans="20:48" x14ac:dyDescent="0.25">
      <c r="T20" s="86"/>
      <c r="U20" s="86"/>
      <c r="V20" s="8"/>
      <c r="W20" s="8"/>
      <c r="X20" s="8"/>
      <c r="Y20" s="8"/>
      <c r="Z20" s="8"/>
      <c r="AA20" s="8"/>
      <c r="AB20" s="8"/>
      <c r="AC20" s="8"/>
      <c r="AD20" s="8"/>
      <c r="AE20" s="6">
        <f>$AF$15*AJ3</f>
        <v>36</v>
      </c>
      <c r="AF20" s="6">
        <f>$AF$15*AK3</f>
        <v>44</v>
      </c>
      <c r="AG20" s="8"/>
    </row>
    <row r="21" spans="20:48" x14ac:dyDescent="0.25">
      <c r="T21" s="86"/>
      <c r="U21" s="86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17">
        <f>$AG$15*AJ3</f>
        <v>36</v>
      </c>
      <c r="AG21" s="17">
        <f>$AG$15*AK3</f>
        <v>44</v>
      </c>
    </row>
    <row r="22" spans="20:48" x14ac:dyDescent="0.25">
      <c r="T22" s="86"/>
      <c r="U22" s="86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0:48" x14ac:dyDescent="0.25">
      <c r="T23" s="86"/>
      <c r="U23" s="86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0:48" x14ac:dyDescent="0.25">
      <c r="T24" s="61" t="s">
        <v>34</v>
      </c>
      <c r="U24" s="62"/>
      <c r="V24" s="1">
        <f>SUM(V16:V23)</f>
        <v>0</v>
      </c>
      <c r="W24" s="1">
        <f t="shared" ref="W24:AG24" si="0">SUM(W16:W23)</f>
        <v>0</v>
      </c>
      <c r="X24" s="1">
        <f t="shared" si="0"/>
        <v>0</v>
      </c>
      <c r="Y24" s="1">
        <f t="shared" si="0"/>
        <v>0</v>
      </c>
      <c r="Z24" s="1">
        <f>SUM(Z16:Z23)</f>
        <v>36</v>
      </c>
      <c r="AA24" s="1">
        <f t="shared" si="0"/>
        <v>80</v>
      </c>
      <c r="AB24" s="1">
        <f t="shared" si="0"/>
        <v>80</v>
      </c>
      <c r="AC24" s="1">
        <f t="shared" si="0"/>
        <v>44</v>
      </c>
      <c r="AD24" s="1">
        <f t="shared" si="0"/>
        <v>36</v>
      </c>
      <c r="AE24" s="1">
        <f t="shared" si="0"/>
        <v>80</v>
      </c>
      <c r="AF24" s="1">
        <f t="shared" si="0"/>
        <v>80</v>
      </c>
      <c r="AG24" s="1">
        <f t="shared" si="0"/>
        <v>44</v>
      </c>
    </row>
    <row r="26" spans="20:48" x14ac:dyDescent="0.25">
      <c r="T26" s="60"/>
      <c r="U26" s="60"/>
      <c r="V26" s="60" t="s">
        <v>24</v>
      </c>
      <c r="W26" s="60"/>
      <c r="X26" s="60"/>
      <c r="Y26" s="60"/>
      <c r="Z26" s="61" t="s">
        <v>25</v>
      </c>
      <c r="AA26" s="67"/>
      <c r="AB26" s="67"/>
      <c r="AC26" s="62"/>
      <c r="AD26" s="61" t="s">
        <v>32</v>
      </c>
      <c r="AE26" s="67"/>
      <c r="AF26" s="67"/>
      <c r="AG26" s="62"/>
    </row>
    <row r="27" spans="20:48" x14ac:dyDescent="0.25">
      <c r="T27" s="61" t="s">
        <v>7</v>
      </c>
      <c r="U27" s="62"/>
      <c r="V27" s="1">
        <v>1</v>
      </c>
      <c r="W27" s="1">
        <v>2</v>
      </c>
      <c r="X27" s="1">
        <v>3</v>
      </c>
      <c r="Y27" s="1">
        <v>4</v>
      </c>
      <c r="Z27" s="1">
        <v>1</v>
      </c>
      <c r="AA27" s="1">
        <v>2</v>
      </c>
      <c r="AB27" s="1">
        <v>3</v>
      </c>
      <c r="AC27" s="1">
        <v>4</v>
      </c>
      <c r="AD27" s="1">
        <v>1</v>
      </c>
      <c r="AE27" s="1">
        <v>2</v>
      </c>
      <c r="AF27" s="1">
        <v>3</v>
      </c>
      <c r="AG27" s="1">
        <v>4</v>
      </c>
    </row>
    <row r="28" spans="20:48" x14ac:dyDescent="0.25">
      <c r="T28" s="60" t="s">
        <v>4</v>
      </c>
      <c r="U28" s="60"/>
      <c r="V28" s="1"/>
      <c r="W28" s="1"/>
      <c r="X28" s="8"/>
      <c r="Y28" s="8"/>
      <c r="Z28" s="8"/>
      <c r="AA28" s="2">
        <v>40</v>
      </c>
      <c r="AB28" s="3">
        <v>40</v>
      </c>
      <c r="AC28" s="5">
        <v>40</v>
      </c>
      <c r="AD28" s="8"/>
      <c r="AE28" s="44">
        <v>40</v>
      </c>
      <c r="AF28" s="6">
        <v>40</v>
      </c>
      <c r="AG28" s="17">
        <v>40</v>
      </c>
    </row>
    <row r="29" spans="20:48" x14ac:dyDescent="0.25">
      <c r="T29" s="86" t="s">
        <v>63</v>
      </c>
      <c r="U29" s="86"/>
      <c r="V29" s="8"/>
      <c r="W29" s="8"/>
      <c r="X29" s="8"/>
      <c r="Y29" s="2">
        <f>AA28*AI4</f>
        <v>28</v>
      </c>
      <c r="Z29" s="8"/>
      <c r="AA29" s="8"/>
      <c r="AB29" s="8"/>
      <c r="AC29" s="8"/>
      <c r="AD29" s="8"/>
      <c r="AE29" s="8"/>
      <c r="AF29" s="8"/>
      <c r="AG29" s="8"/>
    </row>
    <row r="30" spans="20:48" x14ac:dyDescent="0.25">
      <c r="T30" s="86"/>
      <c r="U30" s="86"/>
      <c r="V30" s="8"/>
      <c r="W30" s="8"/>
      <c r="X30" s="8"/>
      <c r="Y30" s="8"/>
      <c r="Z30" s="33">
        <f>AB28*AI4</f>
        <v>28</v>
      </c>
      <c r="AA30" s="8"/>
      <c r="AB30" s="8"/>
      <c r="AC30" s="8"/>
      <c r="AD30" s="8"/>
      <c r="AE30" s="8"/>
      <c r="AF30" s="8"/>
      <c r="AG30" s="8"/>
    </row>
    <row r="31" spans="20:48" x14ac:dyDescent="0.25">
      <c r="T31" s="86"/>
      <c r="U31" s="86"/>
      <c r="V31" s="8"/>
      <c r="W31" s="8"/>
      <c r="X31" s="8"/>
      <c r="Y31" s="8"/>
      <c r="Z31" s="8"/>
      <c r="AA31" s="5">
        <f>AC28*AI4</f>
        <v>28</v>
      </c>
      <c r="AB31" s="8"/>
      <c r="AC31" s="8"/>
      <c r="AD31" s="8"/>
      <c r="AE31" s="8"/>
      <c r="AF31" s="8"/>
      <c r="AG31" s="8"/>
    </row>
    <row r="32" spans="20:48" x14ac:dyDescent="0.25">
      <c r="T32" s="86"/>
      <c r="U32" s="86"/>
      <c r="V32" s="8"/>
      <c r="W32" s="8"/>
      <c r="X32" s="8"/>
      <c r="Y32" s="8"/>
      <c r="Z32" s="8"/>
      <c r="AA32" s="8"/>
      <c r="AB32" s="8"/>
      <c r="AC32" s="4">
        <f>AE28*AI4</f>
        <v>28</v>
      </c>
      <c r="AD32" s="8"/>
      <c r="AE32" s="8"/>
      <c r="AF32" s="8"/>
      <c r="AG32" s="8"/>
    </row>
    <row r="33" spans="20:33" x14ac:dyDescent="0.25">
      <c r="T33" s="86"/>
      <c r="U33" s="86"/>
      <c r="V33" s="8"/>
      <c r="W33" s="8"/>
      <c r="X33" s="8"/>
      <c r="Y33" s="8"/>
      <c r="Z33" s="8"/>
      <c r="AA33" s="8"/>
      <c r="AB33" s="8"/>
      <c r="AC33" s="8"/>
      <c r="AD33" s="6">
        <f>AF28*AI4</f>
        <v>28</v>
      </c>
      <c r="AE33" s="8"/>
      <c r="AF33" s="8"/>
      <c r="AG33" s="8"/>
    </row>
    <row r="34" spans="20:33" x14ac:dyDescent="0.25">
      <c r="T34" s="86"/>
      <c r="U34" s="86"/>
      <c r="V34" s="8"/>
      <c r="W34" s="8"/>
      <c r="X34" s="8"/>
      <c r="Y34" s="8"/>
      <c r="Z34" s="8"/>
      <c r="AA34" s="8"/>
      <c r="AB34" s="8"/>
      <c r="AC34" s="8"/>
      <c r="AD34" s="8"/>
      <c r="AE34" s="17">
        <f>AG28*AI4</f>
        <v>28</v>
      </c>
      <c r="AF34" s="8"/>
      <c r="AG34" s="8"/>
    </row>
    <row r="35" spans="20:33" x14ac:dyDescent="0.25">
      <c r="T35" s="86"/>
      <c r="U35" s="86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0:33" x14ac:dyDescent="0.25">
      <c r="T36" s="86"/>
      <c r="U36" s="86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20:33" x14ac:dyDescent="0.25">
      <c r="T37" s="61" t="s">
        <v>34</v>
      </c>
      <c r="U37" s="62"/>
      <c r="V37" s="1">
        <f>SUM(V29:V36)</f>
        <v>0</v>
      </c>
      <c r="W37" s="1">
        <f t="shared" ref="W37:Y37" si="1">SUM(W29:W36)</f>
        <v>0</v>
      </c>
      <c r="X37" s="1">
        <f t="shared" si="1"/>
        <v>0</v>
      </c>
      <c r="Y37" s="1">
        <f t="shared" si="1"/>
        <v>28</v>
      </c>
      <c r="Z37" s="1">
        <f>SUM(Z29:Z36)</f>
        <v>28</v>
      </c>
      <c r="AA37" s="1">
        <f t="shared" ref="AA37:AG37" si="2">SUM(AA29:AA36)</f>
        <v>28</v>
      </c>
      <c r="AB37" s="1">
        <f t="shared" si="2"/>
        <v>0</v>
      </c>
      <c r="AC37" s="1">
        <f t="shared" si="2"/>
        <v>28</v>
      </c>
      <c r="AD37" s="1">
        <f t="shared" si="2"/>
        <v>28</v>
      </c>
      <c r="AE37" s="1">
        <f t="shared" si="2"/>
        <v>28</v>
      </c>
      <c r="AF37" s="1">
        <f t="shared" si="2"/>
        <v>0</v>
      </c>
      <c r="AG37" s="1">
        <f t="shared" si="2"/>
        <v>0</v>
      </c>
    </row>
    <row r="39" spans="20:33" x14ac:dyDescent="0.25">
      <c r="T39" s="60"/>
      <c r="U39" s="60"/>
      <c r="V39" s="60" t="s">
        <v>24</v>
      </c>
      <c r="W39" s="60"/>
      <c r="X39" s="60"/>
      <c r="Y39" s="60"/>
      <c r="Z39" s="61" t="s">
        <v>25</v>
      </c>
      <c r="AA39" s="67"/>
      <c r="AB39" s="67"/>
      <c r="AC39" s="62"/>
      <c r="AD39" s="61" t="s">
        <v>32</v>
      </c>
      <c r="AE39" s="67"/>
      <c r="AF39" s="67"/>
      <c r="AG39" s="62"/>
    </row>
    <row r="40" spans="20:33" x14ac:dyDescent="0.25">
      <c r="T40" s="61" t="s">
        <v>7</v>
      </c>
      <c r="U40" s="62"/>
      <c r="V40" s="1">
        <v>1</v>
      </c>
      <c r="W40" s="1">
        <v>2</v>
      </c>
      <c r="X40" s="1">
        <v>3</v>
      </c>
      <c r="Y40" s="1">
        <v>4</v>
      </c>
      <c r="Z40" s="1">
        <v>1</v>
      </c>
      <c r="AA40" s="1">
        <v>2</v>
      </c>
      <c r="AB40" s="1">
        <v>3</v>
      </c>
      <c r="AC40" s="1">
        <v>4</v>
      </c>
      <c r="AD40" s="1">
        <v>1</v>
      </c>
      <c r="AE40" s="1">
        <v>2</v>
      </c>
      <c r="AF40" s="1">
        <v>3</v>
      </c>
      <c r="AG40" s="1">
        <v>4</v>
      </c>
    </row>
    <row r="41" spans="20:33" x14ac:dyDescent="0.25">
      <c r="T41" s="60" t="s">
        <v>4</v>
      </c>
      <c r="U41" s="60"/>
      <c r="V41" s="1"/>
      <c r="W41" s="1"/>
      <c r="X41" s="8"/>
      <c r="Y41" s="8"/>
      <c r="Z41" s="8"/>
      <c r="AA41" s="2">
        <v>40</v>
      </c>
      <c r="AB41" s="3">
        <v>40</v>
      </c>
      <c r="AC41" s="5">
        <v>40</v>
      </c>
      <c r="AD41" s="8"/>
      <c r="AE41" s="44">
        <v>40</v>
      </c>
      <c r="AF41" s="6">
        <v>40</v>
      </c>
      <c r="AG41" s="17">
        <v>40</v>
      </c>
    </row>
    <row r="42" spans="20:33" ht="15" customHeight="1" x14ac:dyDescent="0.25">
      <c r="T42" s="86" t="s">
        <v>64</v>
      </c>
      <c r="U42" s="86"/>
      <c r="V42" s="8"/>
      <c r="W42" s="8"/>
      <c r="X42" s="8"/>
      <c r="Y42" s="2">
        <f>AA41*AI5</f>
        <v>18</v>
      </c>
      <c r="Z42" s="8"/>
      <c r="AA42" s="8"/>
      <c r="AB42" s="8"/>
      <c r="AC42" s="8"/>
      <c r="AD42" s="8"/>
      <c r="AE42" s="8"/>
      <c r="AF42" s="8"/>
      <c r="AG42" s="8"/>
    </row>
    <row r="43" spans="20:33" x14ac:dyDescent="0.25">
      <c r="T43" s="86"/>
      <c r="U43" s="86"/>
      <c r="V43" s="8"/>
      <c r="W43" s="8"/>
      <c r="X43" s="8"/>
      <c r="Y43" s="8"/>
      <c r="Z43" s="33">
        <f>AB41*AI5</f>
        <v>18</v>
      </c>
      <c r="AA43" s="8"/>
      <c r="AB43" s="8"/>
      <c r="AC43" s="8"/>
      <c r="AD43" s="8"/>
      <c r="AE43" s="8"/>
      <c r="AF43" s="8"/>
      <c r="AG43" s="8"/>
    </row>
    <row r="44" spans="20:33" x14ac:dyDescent="0.25">
      <c r="T44" s="86"/>
      <c r="U44" s="86"/>
      <c r="V44" s="8"/>
      <c r="W44" s="8"/>
      <c r="X44" s="8"/>
      <c r="Y44" s="8"/>
      <c r="Z44" s="8"/>
      <c r="AA44" s="5">
        <f>AC41*AI5</f>
        <v>18</v>
      </c>
      <c r="AB44" s="8"/>
      <c r="AC44" s="8"/>
      <c r="AD44" s="8"/>
      <c r="AE44" s="8"/>
      <c r="AF44" s="8"/>
      <c r="AG44" s="8"/>
    </row>
    <row r="45" spans="20:33" x14ac:dyDescent="0.25">
      <c r="T45" s="86"/>
      <c r="U45" s="86"/>
      <c r="V45" s="8"/>
      <c r="W45" s="8"/>
      <c r="X45" s="8"/>
      <c r="Y45" s="8"/>
      <c r="Z45" s="8"/>
      <c r="AA45" s="8"/>
      <c r="AB45" s="8"/>
      <c r="AC45" s="4">
        <f>AE41*AI5</f>
        <v>18</v>
      </c>
      <c r="AD45" s="8"/>
      <c r="AE45" s="8"/>
      <c r="AF45" s="8"/>
      <c r="AG45" s="8"/>
    </row>
    <row r="46" spans="20:33" x14ac:dyDescent="0.25">
      <c r="T46" s="86"/>
      <c r="U46" s="86"/>
      <c r="V46" s="8"/>
      <c r="W46" s="8"/>
      <c r="X46" s="8"/>
      <c r="Y46" s="8"/>
      <c r="Z46" s="8"/>
      <c r="AA46" s="8"/>
      <c r="AB46" s="8"/>
      <c r="AC46" s="8"/>
      <c r="AD46" s="6">
        <f>AF41*AI5</f>
        <v>18</v>
      </c>
      <c r="AE46" s="8"/>
      <c r="AF46" s="8"/>
      <c r="AG46" s="8"/>
    </row>
    <row r="47" spans="20:33" x14ac:dyDescent="0.25">
      <c r="T47" s="86"/>
      <c r="U47" s="86"/>
      <c r="V47" s="8"/>
      <c r="W47" s="8"/>
      <c r="X47" s="8"/>
      <c r="Y47" s="8"/>
      <c r="Z47" s="8"/>
      <c r="AA47" s="8"/>
      <c r="AB47" s="8"/>
      <c r="AC47" s="8"/>
      <c r="AD47" s="8"/>
      <c r="AE47" s="17">
        <f>AG41*AI5</f>
        <v>18</v>
      </c>
      <c r="AF47" s="8"/>
      <c r="AG47" s="8"/>
    </row>
    <row r="48" spans="20:33" x14ac:dyDescent="0.25">
      <c r="T48" s="86"/>
      <c r="U48" s="86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20:33" x14ac:dyDescent="0.25">
      <c r="T49" s="86"/>
      <c r="U49" s="86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20:33" x14ac:dyDescent="0.25">
      <c r="T50" s="61" t="s">
        <v>34</v>
      </c>
      <c r="U50" s="62"/>
      <c r="V50" s="1">
        <f>SUM(V42:V49)</f>
        <v>0</v>
      </c>
      <c r="W50" s="1">
        <f t="shared" ref="W50:Y50" si="3">SUM(W42:W49)</f>
        <v>0</v>
      </c>
      <c r="X50" s="1">
        <f t="shared" si="3"/>
        <v>0</v>
      </c>
      <c r="Y50" s="1">
        <f t="shared" si="3"/>
        <v>18</v>
      </c>
      <c r="Z50" s="1">
        <f>SUM(Z42:Z49)</f>
        <v>18</v>
      </c>
      <c r="AA50" s="1">
        <f t="shared" ref="AA50:AG50" si="4">SUM(AA42:AA49)</f>
        <v>18</v>
      </c>
      <c r="AB50" s="1">
        <f t="shared" si="4"/>
        <v>0</v>
      </c>
      <c r="AC50" s="1">
        <f t="shared" si="4"/>
        <v>18</v>
      </c>
      <c r="AD50" s="1">
        <f t="shared" si="4"/>
        <v>18</v>
      </c>
      <c r="AE50" s="1">
        <f t="shared" si="4"/>
        <v>18</v>
      </c>
      <c r="AF50" s="1">
        <f t="shared" si="4"/>
        <v>0</v>
      </c>
      <c r="AG50" s="1">
        <f t="shared" si="4"/>
        <v>0</v>
      </c>
    </row>
    <row r="52" spans="20:33" x14ac:dyDescent="0.25">
      <c r="T52" s="60"/>
      <c r="U52" s="60"/>
      <c r="V52" s="60" t="s">
        <v>24</v>
      </c>
      <c r="W52" s="60"/>
      <c r="X52" s="60"/>
      <c r="Y52" s="60"/>
      <c r="Z52" s="61" t="s">
        <v>25</v>
      </c>
      <c r="AA52" s="67"/>
      <c r="AB52" s="67"/>
      <c r="AC52" s="62"/>
      <c r="AD52" s="61" t="s">
        <v>32</v>
      </c>
      <c r="AE52" s="67"/>
      <c r="AF52" s="67"/>
      <c r="AG52" s="62"/>
    </row>
    <row r="53" spans="20:33" x14ac:dyDescent="0.25">
      <c r="T53" s="61" t="s">
        <v>7</v>
      </c>
      <c r="U53" s="62"/>
      <c r="V53" s="1">
        <v>1</v>
      </c>
      <c r="W53" s="1">
        <v>2</v>
      </c>
      <c r="X53" s="1">
        <v>3</v>
      </c>
      <c r="Y53" s="1">
        <v>4</v>
      </c>
      <c r="Z53" s="1">
        <v>1</v>
      </c>
      <c r="AA53" s="1">
        <v>2</v>
      </c>
      <c r="AB53" s="1">
        <v>3</v>
      </c>
      <c r="AC53" s="1">
        <v>4</v>
      </c>
      <c r="AD53" s="1">
        <v>1</v>
      </c>
      <c r="AE53" s="1">
        <v>2</v>
      </c>
      <c r="AF53" s="1">
        <v>3</v>
      </c>
      <c r="AG53" s="1">
        <v>4</v>
      </c>
    </row>
    <row r="54" spans="20:33" x14ac:dyDescent="0.25">
      <c r="T54" s="60" t="s">
        <v>4</v>
      </c>
      <c r="U54" s="60"/>
      <c r="V54" s="1"/>
      <c r="W54" s="1"/>
      <c r="X54" s="8"/>
      <c r="Y54" s="8"/>
      <c r="Z54" s="8"/>
      <c r="AA54" s="2">
        <v>40</v>
      </c>
      <c r="AB54" s="3">
        <v>40</v>
      </c>
      <c r="AC54" s="5">
        <v>40</v>
      </c>
      <c r="AD54" s="8"/>
      <c r="AE54" s="44">
        <v>40</v>
      </c>
      <c r="AF54" s="6">
        <v>40</v>
      </c>
      <c r="AG54" s="17">
        <v>40</v>
      </c>
    </row>
    <row r="55" spans="20:33" ht="15" customHeight="1" x14ac:dyDescent="0.25">
      <c r="T55" s="86" t="s">
        <v>65</v>
      </c>
      <c r="U55" s="86"/>
      <c r="V55" s="8"/>
      <c r="W55" s="8"/>
      <c r="X55" s="8"/>
      <c r="Y55" s="2">
        <f>AA54*AI6</f>
        <v>60</v>
      </c>
      <c r="Z55" s="8"/>
      <c r="AA55" s="8"/>
      <c r="AB55" s="8"/>
      <c r="AC55" s="8"/>
      <c r="AD55" s="8"/>
      <c r="AE55" s="8"/>
      <c r="AF55" s="8"/>
      <c r="AG55" s="8"/>
    </row>
    <row r="56" spans="20:33" x14ac:dyDescent="0.25">
      <c r="T56" s="86"/>
      <c r="U56" s="86"/>
      <c r="V56" s="8"/>
      <c r="W56" s="8"/>
      <c r="X56" s="8"/>
      <c r="Y56" s="8"/>
      <c r="Z56" s="33">
        <f>AB54*AI6</f>
        <v>60</v>
      </c>
      <c r="AA56" s="8"/>
      <c r="AB56" s="8"/>
      <c r="AC56" s="8"/>
      <c r="AD56" s="8"/>
      <c r="AE56" s="8"/>
      <c r="AF56" s="8"/>
      <c r="AG56" s="8"/>
    </row>
    <row r="57" spans="20:33" x14ac:dyDescent="0.25">
      <c r="T57" s="86"/>
      <c r="U57" s="86"/>
      <c r="V57" s="8"/>
      <c r="W57" s="8"/>
      <c r="X57" s="8"/>
      <c r="Y57" s="8"/>
      <c r="Z57" s="8"/>
      <c r="AA57" s="5">
        <f>AC54*AI6</f>
        <v>60</v>
      </c>
      <c r="AB57" s="8"/>
      <c r="AC57" s="8"/>
      <c r="AD57" s="8"/>
      <c r="AE57" s="8"/>
      <c r="AF57" s="8"/>
      <c r="AG57" s="8"/>
    </row>
    <row r="58" spans="20:33" x14ac:dyDescent="0.25">
      <c r="T58" s="86"/>
      <c r="U58" s="86"/>
      <c r="V58" s="8"/>
      <c r="W58" s="8"/>
      <c r="X58" s="8"/>
      <c r="Y58" s="8"/>
      <c r="Z58" s="8"/>
      <c r="AA58" s="8"/>
      <c r="AB58" s="8"/>
      <c r="AC58" s="4">
        <f>AE54*AI6</f>
        <v>60</v>
      </c>
      <c r="AD58" s="8"/>
      <c r="AE58" s="8"/>
      <c r="AF58" s="8"/>
      <c r="AG58" s="8"/>
    </row>
    <row r="59" spans="20:33" x14ac:dyDescent="0.25">
      <c r="T59" s="86"/>
      <c r="U59" s="86"/>
      <c r="V59" s="8"/>
      <c r="W59" s="8"/>
      <c r="X59" s="8"/>
      <c r="Y59" s="8"/>
      <c r="Z59" s="8"/>
      <c r="AA59" s="8"/>
      <c r="AB59" s="8"/>
      <c r="AC59" s="8"/>
      <c r="AD59" s="6">
        <f>AF54*AI6</f>
        <v>60</v>
      </c>
      <c r="AE59" s="8"/>
      <c r="AF59" s="8"/>
      <c r="AG59" s="8"/>
    </row>
    <row r="60" spans="20:33" x14ac:dyDescent="0.25">
      <c r="T60" s="86"/>
      <c r="U60" s="86"/>
      <c r="V60" s="8"/>
      <c r="W60" s="8"/>
      <c r="X60" s="8"/>
      <c r="Y60" s="8"/>
      <c r="Z60" s="8"/>
      <c r="AA60" s="8"/>
      <c r="AB60" s="8"/>
      <c r="AC60" s="8"/>
      <c r="AD60" s="8"/>
      <c r="AE60" s="17">
        <f>AG54*AI6</f>
        <v>60</v>
      </c>
      <c r="AF60" s="8"/>
      <c r="AG60" s="8"/>
    </row>
    <row r="61" spans="20:33" x14ac:dyDescent="0.25">
      <c r="T61" s="86"/>
      <c r="U61" s="86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20:33" x14ac:dyDescent="0.25">
      <c r="T62" s="86"/>
      <c r="U62" s="86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20:33" x14ac:dyDescent="0.25">
      <c r="T63" s="61" t="s">
        <v>34</v>
      </c>
      <c r="U63" s="62"/>
      <c r="V63" s="1">
        <f>SUM(V55:V62)</f>
        <v>0</v>
      </c>
      <c r="W63" s="1">
        <f t="shared" ref="W63:Y63" si="5">SUM(W55:W62)</f>
        <v>0</v>
      </c>
      <c r="X63" s="1">
        <f t="shared" si="5"/>
        <v>0</v>
      </c>
      <c r="Y63" s="1">
        <f t="shared" si="5"/>
        <v>60</v>
      </c>
      <c r="Z63" s="1">
        <f>SUM(Z55:Z62)</f>
        <v>60</v>
      </c>
      <c r="AA63" s="1">
        <f t="shared" ref="AA63:AG63" si="6">SUM(AA55:AA62)</f>
        <v>60</v>
      </c>
      <c r="AB63" s="1">
        <f t="shared" si="6"/>
        <v>0</v>
      </c>
      <c r="AC63" s="1">
        <f t="shared" si="6"/>
        <v>60</v>
      </c>
      <c r="AD63" s="1">
        <f t="shared" si="6"/>
        <v>60</v>
      </c>
      <c r="AE63" s="1">
        <f t="shared" si="6"/>
        <v>60</v>
      </c>
      <c r="AF63" s="1">
        <f t="shared" si="6"/>
        <v>0</v>
      </c>
      <c r="AG63" s="1">
        <f t="shared" si="6"/>
        <v>0</v>
      </c>
    </row>
  </sheetData>
  <mergeCells count="54">
    <mergeCell ref="F1:G1"/>
    <mergeCell ref="T2:U3"/>
    <mergeCell ref="V2:Y2"/>
    <mergeCell ref="Z2:AC2"/>
    <mergeCell ref="D3:E3"/>
    <mergeCell ref="H3:I3"/>
    <mergeCell ref="T4:U4"/>
    <mergeCell ref="C5:D5"/>
    <mergeCell ref="E5:F5"/>
    <mergeCell ref="T5:U5"/>
    <mergeCell ref="H6:I6"/>
    <mergeCell ref="T6:U6"/>
    <mergeCell ref="C8:D8"/>
    <mergeCell ref="E8:F8"/>
    <mergeCell ref="T8:U8"/>
    <mergeCell ref="H9:I9"/>
    <mergeCell ref="M11:Q14"/>
    <mergeCell ref="T12:AH12"/>
    <mergeCell ref="T13:U13"/>
    <mergeCell ref="V13:Y13"/>
    <mergeCell ref="Z13:AC13"/>
    <mergeCell ref="AD13:AG13"/>
    <mergeCell ref="T27:U27"/>
    <mergeCell ref="AJ13:AM13"/>
    <mergeCell ref="T14:U14"/>
    <mergeCell ref="AJ14:AL14"/>
    <mergeCell ref="T15:U15"/>
    <mergeCell ref="T16:U23"/>
    <mergeCell ref="T24:U24"/>
    <mergeCell ref="T26:U26"/>
    <mergeCell ref="V26:Y26"/>
    <mergeCell ref="Z26:AC26"/>
    <mergeCell ref="AD26:AG26"/>
    <mergeCell ref="T29:U36"/>
    <mergeCell ref="T37:U37"/>
    <mergeCell ref="T39:U39"/>
    <mergeCell ref="V39:Y39"/>
    <mergeCell ref="Z39:AC39"/>
    <mergeCell ref="AQ15:AV19"/>
    <mergeCell ref="T53:U53"/>
    <mergeCell ref="T54:U54"/>
    <mergeCell ref="T55:U62"/>
    <mergeCell ref="T63:U63"/>
    <mergeCell ref="AJ15:AP19"/>
    <mergeCell ref="AD39:AG39"/>
    <mergeCell ref="T40:U40"/>
    <mergeCell ref="T41:U41"/>
    <mergeCell ref="T42:U49"/>
    <mergeCell ref="T50:U50"/>
    <mergeCell ref="T52:U52"/>
    <mergeCell ref="V52:Y52"/>
    <mergeCell ref="Z52:AC52"/>
    <mergeCell ref="AD52:AG52"/>
    <mergeCell ref="T28:U2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Exemplo</vt:lpstr>
      <vt:lpstr>Perfis de carga</vt:lpstr>
      <vt:lpstr>Exe. 1</vt:lpstr>
      <vt:lpstr>Exe.2</vt:lpstr>
      <vt:lpstr>Exe.3</vt:lpstr>
      <vt:lpstr>Exe. 4</vt:lpstr>
      <vt:lpstr>Exe.5</vt:lpstr>
      <vt:lpstr>Exe. 6</vt:lpstr>
      <vt:lpstr>Exe. 7</vt:lpstr>
      <vt:lpstr>Exe. 8</vt:lpstr>
      <vt:lpstr>Exe. 9</vt:lpstr>
      <vt:lpstr>Exe.10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2025-02-07T13:53:27Z</dcterms:modified>
</cp:coreProperties>
</file>