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070" yWindow="1725" windowWidth="26535" windowHeight="13485" tabRatio="778" firstSheet="0" activeTab="1" autoFilterDateGrouping="1"/>
  </bookViews>
  <sheets>
    <sheet xmlns:r="http://schemas.openxmlformats.org/officeDocument/2006/relationships" name="사원정보" sheetId="1" state="visible" r:id="rId1"/>
    <sheet xmlns:r="http://schemas.openxmlformats.org/officeDocument/2006/relationships" name="급여" sheetId="2" state="visible" r:id="rId2"/>
  </sheets>
  <definedNames>
    <definedName name="_xlnm.Recorder">#REF!</definedName>
    <definedName name="가족수">'[1]갑근세 2009'!$C$6:$V$6</definedName>
    <definedName name="갑근세">'[1]갑근세 2009'!$A$8:$V$635</definedName>
    <definedName name="개정세율">#REF!</definedName>
    <definedName name="개정세율2002">#REF!</definedName>
    <definedName name="개정세율2003">#REF!</definedName>
    <definedName name="개정세율2004">#REF!</definedName>
    <definedName name="개정세율2005">#REF!</definedName>
    <definedName name="개정세율2006">#REF!</definedName>
    <definedName name="개정세율2007">#REF!</definedName>
    <definedName name="건강보험료">#REF!</definedName>
    <definedName name="결정세액03">#REF!</definedName>
    <definedName name="결정세액04">#REF!</definedName>
    <definedName name="구분">'[1]급여대장(입력)'!$B$112:$B$114</definedName>
    <definedName name="그로스업03">#REF!</definedName>
    <definedName name="그로스업04">#REF!</definedName>
    <definedName name="그로스업율03">#REF!</definedName>
    <definedName name="그로스업율04">#REF!</definedName>
    <definedName name="그로스업포함배당소득금액03">#REF!</definedName>
    <definedName name="그로스업포함배당소득금액04">#REF!</definedName>
    <definedName name="근소공제2">#REF!</definedName>
    <definedName name="근소공제2001">#REF!</definedName>
    <definedName name="근소공제2002">#REF!</definedName>
    <definedName name="근소공제2003">#REF!</definedName>
    <definedName name="근소공제2004">#REF!</definedName>
    <definedName name="근소공제2005">#REF!</definedName>
    <definedName name="근소공제2006">#REF!</definedName>
    <definedName name="근소공제변경">#REF!</definedName>
    <definedName name="금융소득계03">#REF!</definedName>
    <definedName name="금융소득계04">#REF!</definedName>
    <definedName name="금융소득비교과세산출세액03">#REF!</definedName>
    <definedName name="금융소득비교과세산출세액04">#REF!</definedName>
    <definedName name="금융소득원천징수세율03">#REF!</definedName>
    <definedName name="금융소득원천징수세율04">#REF!</definedName>
    <definedName name="금융소득종합과세기준03">#REF!</definedName>
    <definedName name="금융소득종합과세기준04">#REF!</definedName>
    <definedName name="기본세율">[2]사업소득자세수추계!$A$58:$B$61</definedName>
    <definedName name="누진세율적용대상금융소득03">#REF!</definedName>
    <definedName name="누진세율적용대상금융소득04">#REF!</definedName>
    <definedName name="누진세율적용시산출세액03">#REF!</definedName>
    <definedName name="누진세율적용시산출세액04">#REF!</definedName>
    <definedName name="다른종합소득03">#REF!</definedName>
    <definedName name="다른종합소득04">#REF!</definedName>
    <definedName name="다른종합소득과세표준">#REF!</definedName>
    <definedName name="명퇴과표">#REF!</definedName>
    <definedName name="명퇴금">#REF!</definedName>
    <definedName name="명퇴산출세액">#REF!</definedName>
    <definedName name="명퇴연평균과표">#REF!</definedName>
    <definedName name="명퇴퇴직소득공제계">#REF!</definedName>
    <definedName name="명퇴환산세액">#REF!</definedName>
    <definedName name="배당세액공제03">#REF!</definedName>
    <definedName name="배당세액공제04">#REF!</definedName>
    <definedName name="배당소득03">#REF!</definedName>
    <definedName name="배당소득04">#REF!</definedName>
    <definedName name="범위">'[1]급여대장(출력)'!$C$12:$Q$111</definedName>
    <definedName name="분리과세시산출세액03">#REF!</definedName>
    <definedName name="분리과세시산출세액04">#REF!</definedName>
    <definedName name="산출세액계">#REF!</definedName>
    <definedName name="성명">OFFSET('[1]급여대장(입력)'!$D$12,0,0,COUNTA('[1]급여대장(입력)'!$D$12:$D$111),1)</definedName>
    <definedName name="세율">#REF!</definedName>
    <definedName name="세율98">#REF!</definedName>
    <definedName name="세율변동">#REF!</definedName>
    <definedName name="세율변동2007">#REF!</definedName>
    <definedName name="연금보험료">#REF!</definedName>
    <definedName name="연평균과표계">#REF!</definedName>
    <definedName name="옛날세율89">#REF!</definedName>
    <definedName name="옛날세율91">#REF!</definedName>
    <definedName name="옛날세율93">#REF!</definedName>
    <definedName name="이자소득03">#REF!</definedName>
    <definedName name="이자소득04">#REF!</definedName>
    <definedName name="인적공제and표준공제03">#REF!</definedName>
    <definedName name="인적공제and표준공제04">#REF!</definedName>
    <definedName name="입사일">#REF!</definedName>
    <definedName name="전체근속연수">#REF!</definedName>
    <definedName name="종합과세대상금융소득">#REF!</definedName>
    <definedName name="종합소득금액03">#REF!</definedName>
    <definedName name="종합소득금액04">#REF!</definedName>
    <definedName name="종합소득종합과세기준">#REF!</definedName>
    <definedName name="중간정산이후근속연수">#REF!</definedName>
    <definedName name="중간정산일">#REF!</definedName>
    <definedName name="중퇴과표">#REF!</definedName>
    <definedName name="중퇴근속연수">#REF!</definedName>
    <definedName name="중퇴금">#REF!</definedName>
    <definedName name="중퇴명퇴금">#REF!</definedName>
    <definedName name="중퇴산출세액">#REF!</definedName>
    <definedName name="중퇴연평균과표">#REF!</definedName>
    <definedName name="중퇴퇴직소득공제2">#REF!</definedName>
    <definedName name="중퇴퇴직소득공제계">#REF!</definedName>
    <definedName name="중퇴환산세액">#REF!</definedName>
    <definedName name="퇴사일">#REF!</definedName>
    <definedName name="퇴직금">#REF!</definedName>
    <definedName name="퇴직금과표">#REF!</definedName>
    <definedName name="퇴직금산출세액">#REF!</definedName>
    <definedName name="퇴직금연평균과표">#REF!</definedName>
    <definedName name="퇴직금퇴직소득공제">#REF!</definedName>
    <definedName name="퇴직금환산세액">#REF!</definedName>
    <definedName name="퇴직소득공제">#REF!</definedName>
    <definedName name="_xlnm.Print_Area" localSheetId="1">'급여'!$A$1:$N$22</definedName>
  </definedNames>
  <calcPr calcId="191029" fullCalcOnLoad="1" refMode="R1C1"/>
</workbook>
</file>

<file path=xl/styles.xml><?xml version="1.0" encoding="utf-8"?>
<styleSheet xmlns="http://schemas.openxmlformats.org/spreadsheetml/2006/main">
  <numFmts count="5">
    <numFmt numFmtId="164" formatCode="##,###"/>
    <numFmt numFmtId="165" formatCode="yyyy&quot;년&quot;\ m&quot;월&quot;\ d&quot;일&quot;;@"/>
    <numFmt numFmtId="166" formatCode="General&quot;년도&quot;"/>
    <numFmt numFmtId="167" formatCode="General&quot;월&quot;"/>
    <numFmt numFmtId="168" formatCode="&quot;$&quot;#,##0_);[Red]\(&quot;$&quot;#,##0\)"/>
  </numFmts>
  <fonts count="23"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Arial"/>
      <family val="2"/>
      <b val="1"/>
      <i val="1"/>
      <sz val="10"/>
    </font>
    <font>
      <name val="굴림체"/>
      <charset val="129"/>
      <family val="3"/>
      <b val="1"/>
      <sz val="18"/>
    </font>
    <font>
      <name val="굴림체"/>
      <charset val="129"/>
      <family val="3"/>
      <sz val="7"/>
    </font>
    <font>
      <name val="굴림체"/>
      <charset val="129"/>
      <family val="3"/>
      <sz val="8"/>
    </font>
    <font>
      <name val="굴림체"/>
      <charset val="129"/>
      <family val="3"/>
      <b val="1"/>
      <sz val="9"/>
    </font>
    <font>
      <name val="굴림체"/>
      <charset val="129"/>
      <family val="3"/>
      <sz val="9"/>
    </font>
    <font>
      <name val="돋움"/>
      <charset val="129"/>
      <family val="3"/>
      <sz val="8"/>
    </font>
    <font>
      <name val="바탕체"/>
      <charset val="129"/>
      <family val="1"/>
      <sz val="12"/>
    </font>
    <font>
      <name val="굴림"/>
      <charset val="129"/>
      <family val="3"/>
      <sz val="11"/>
    </font>
    <font>
      <name val="돋움"/>
      <charset val="129"/>
      <family val="3"/>
      <sz val="10"/>
    </font>
    <font>
      <name val="굴림체"/>
      <charset val="129"/>
      <family val="3"/>
      <sz val="10"/>
    </font>
    <font>
      <name val="돋움"/>
      <charset val="129"/>
      <family val="3"/>
      <sz val="11"/>
    </font>
    <font>
      <name val="굴림체"/>
      <charset val="129"/>
      <family val="3"/>
      <color theme="1"/>
      <sz val="8"/>
    </font>
    <font>
      <name val="돋움"/>
      <charset val="129"/>
      <family val="3"/>
      <b val="1"/>
      <sz val="10"/>
    </font>
    <font>
      <name val="돋움"/>
      <charset val="129"/>
      <family val="3"/>
      <b val="1"/>
      <sz val="11"/>
    </font>
    <font>
      <name val="굴림체"/>
      <charset val="129"/>
      <family val="3"/>
      <b val="1"/>
      <sz val="20"/>
    </font>
    <font>
      <name val="맑은 고딕"/>
      <charset val="129"/>
      <family val="3"/>
      <color theme="1"/>
      <sz val="11"/>
      <scheme val="minor"/>
    </font>
    <font>
      <name val="Arial"/>
      <family val="2"/>
      <sz val="11"/>
    </font>
    <font>
      <name val="돋움"/>
      <charset val="129"/>
      <family val="3"/>
      <color theme="1"/>
      <sz val="11"/>
    </font>
    <font>
      <name val="굴림체"/>
      <charset val="129"/>
      <family val="3"/>
      <color rgb="FFFF0000"/>
      <sz val="8"/>
    </font>
    <font>
      <name val="굴림체"/>
      <charset val="129"/>
      <family val="3"/>
      <b val="1"/>
      <color rgb="FFFF0000"/>
      <sz val="8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57"/>
      </bottom>
      <diagonal/>
    </border>
    <border>
      <left style="medium">
        <color indexed="57"/>
      </left>
      <right style="thin">
        <color indexed="57"/>
      </right>
      <top style="medium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medium">
        <color indexed="57"/>
      </top>
      <bottom style="thin">
        <color indexed="57"/>
      </bottom>
      <diagonal/>
    </border>
    <border>
      <left style="medium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1" fontId="2" fillId="0" borderId="0"/>
    <xf numFmtId="168" fontId="9" fillId="0" borderId="0"/>
    <xf numFmtId="41" fontId="13" fillId="0" borderId="0"/>
    <xf numFmtId="41" fontId="10" fillId="0" borderId="0"/>
    <xf numFmtId="43" fontId="10" fillId="0" borderId="0"/>
    <xf numFmtId="0" fontId="9" fillId="0" borderId="0"/>
    <xf numFmtId="0" fontId="18" fillId="0" borderId="0" applyAlignment="1">
      <alignment vertical="center"/>
    </xf>
    <xf numFmtId="0" fontId="1" fillId="0" borderId="0" applyAlignment="1">
      <alignment vertical="center"/>
    </xf>
  </cellStyleXfs>
  <cellXfs count="84"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1" fontId="0" fillId="0" borderId="0" applyAlignment="1" pivotButton="0" quotePrefix="0" xfId="1">
      <alignment horizontal="center"/>
    </xf>
    <xf numFmtId="0" fontId="11" fillId="0" borderId="0" pivotButton="0" quotePrefix="0" xfId="0"/>
    <xf numFmtId="41" fontId="12" fillId="0" borderId="4" applyAlignment="1" pivotButton="0" quotePrefix="0" xfId="1">
      <alignment vertical="center"/>
    </xf>
    <xf numFmtId="0" fontId="5" fillId="2" borderId="1" applyAlignment="1" pivotButton="0" quotePrefix="0" xfId="0">
      <alignment horizontal="center" vertical="center" shrinkToFit="1"/>
    </xf>
    <xf numFmtId="0" fontId="15" fillId="0" borderId="0" pivotButton="0" quotePrefix="0" xfId="0"/>
    <xf numFmtId="0" fontId="15" fillId="0" borderId="4" pivotButton="0" quotePrefix="0" xfId="0"/>
    <xf numFmtId="0" fontId="16" fillId="0" borderId="4" pivotButton="0" quotePrefix="0" xfId="0"/>
    <xf numFmtId="0" fontId="7" fillId="2" borderId="1" applyAlignment="1" pivotButton="0" quotePrefix="0" xfId="0">
      <alignment horizontal="center" vertical="center" shrinkToFit="1"/>
    </xf>
    <xf numFmtId="41" fontId="7" fillId="2" borderId="1" applyAlignment="1" pivotButton="0" quotePrefix="0" xfId="1">
      <alignment horizontal="center" vertical="center" shrinkToFit="1"/>
    </xf>
    <xf numFmtId="0" fontId="3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165" fontId="15" fillId="0" borderId="4" pivotButton="0" quotePrefix="0" xfId="0"/>
    <xf numFmtId="166" fontId="0" fillId="0" borderId="0" applyAlignment="1" pivotButton="0" quotePrefix="0" xfId="0">
      <alignment horizontal="left"/>
    </xf>
    <xf numFmtId="167" fontId="12" fillId="0" borderId="4" applyAlignment="1" pivotButton="0" quotePrefix="0" xfId="1">
      <alignment horizontal="left" vertical="center"/>
    </xf>
    <xf numFmtId="0" fontId="3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 shrinkToFit="1"/>
    </xf>
    <xf numFmtId="41" fontId="5" fillId="0" borderId="1" applyAlignment="1" pivotButton="0" quotePrefix="0" xfId="1">
      <alignment horizontal="right" vertical="center" shrinkToFit="1"/>
    </xf>
    <xf numFmtId="164" fontId="5" fillId="0" borderId="2" applyAlignment="1" pivotButton="0" quotePrefix="0" xfId="0">
      <alignment horizontal="right" vertical="center" shrinkToFit="1"/>
    </xf>
    <xf numFmtId="41" fontId="5" fillId="0" borderId="2" applyAlignment="1" pivotButton="0" quotePrefix="0" xfId="1">
      <alignment horizontal="center" vertical="center" shrinkToFit="1"/>
    </xf>
    <xf numFmtId="164" fontId="5" fillId="0" borderId="1" applyAlignment="1" pivotButton="0" quotePrefix="0" xfId="0">
      <alignment horizontal="right" vertical="center" shrinkToFit="1"/>
    </xf>
    <xf numFmtId="41" fontId="14" fillId="0" borderId="1" applyAlignment="1" pivotButton="0" quotePrefix="0" xfId="1">
      <alignment horizontal="right" vertical="center" shrinkToFit="1"/>
    </xf>
    <xf numFmtId="14" fontId="5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right" vertical="center" shrinkToFit="1"/>
    </xf>
    <xf numFmtId="41" fontId="5" fillId="0" borderId="1" applyAlignment="1" pivotButton="0" quotePrefix="0" xfId="1">
      <alignment horizontal="center" vertical="center" shrinkToFit="1"/>
    </xf>
    <xf numFmtId="0" fontId="5" fillId="0" borderId="3" applyAlignment="1" pivotButton="0" quotePrefix="0" xfId="0">
      <alignment horizontal="center" vertical="center" shrinkToFit="1"/>
    </xf>
    <xf numFmtId="0" fontId="5" fillId="0" borderId="3" applyAlignment="1" pivotButton="0" quotePrefix="0" xfId="0">
      <alignment horizontal="right" vertical="center" shrinkToFit="1"/>
    </xf>
    <xf numFmtId="41" fontId="5" fillId="0" borderId="3" applyAlignment="1" pivotButton="0" quotePrefix="0" xfId="1">
      <alignment horizontal="center" vertical="center" shrinkToFit="1"/>
    </xf>
    <xf numFmtId="41" fontId="5" fillId="0" borderId="3" applyAlignment="1" pivotButton="0" quotePrefix="0" xfId="1">
      <alignment horizontal="right" vertical="center" shrinkToFit="1"/>
    </xf>
    <xf numFmtId="164" fontId="5" fillId="0" borderId="3" applyAlignment="1" pivotButton="0" quotePrefix="0" xfId="0">
      <alignment horizontal="right" vertical="center" shrinkToFit="1"/>
    </xf>
    <xf numFmtId="41" fontId="5" fillId="0" borderId="2" applyAlignment="1" pivotButton="0" quotePrefix="0" xfId="1">
      <alignment horizontal="right" vertical="center" shrinkToFit="1"/>
    </xf>
    <xf numFmtId="14" fontId="5" fillId="0" borderId="3" applyAlignment="1" pivotButton="0" quotePrefix="0" xfId="0">
      <alignment horizontal="center" vertical="center" shrinkToFit="1"/>
    </xf>
    <xf numFmtId="0" fontId="7" fillId="2" borderId="1" applyAlignment="1" pivotButton="0" quotePrefix="0" xfId="0">
      <alignment horizontal="distributed" vertical="center" shrinkToFit="1" indent="1"/>
    </xf>
    <xf numFmtId="0" fontId="19" fillId="0" borderId="0" pivotButton="0" quotePrefix="0" xfId="0"/>
    <xf numFmtId="0" fontId="20" fillId="0" borderId="0" applyAlignment="1" pivotButton="0" quotePrefix="0" xfId="8">
      <alignment vertical="center"/>
    </xf>
    <xf numFmtId="0" fontId="11" fillId="3" borderId="15" applyAlignment="1" pivotButton="0" quotePrefix="0" xfId="8">
      <alignment horizontal="center" vertical="center"/>
    </xf>
    <xf numFmtId="0" fontId="11" fillId="3" borderId="16" applyAlignment="1" pivotButton="0" quotePrefix="0" xfId="8">
      <alignment horizontal="center" vertical="center"/>
    </xf>
    <xf numFmtId="0" fontId="11" fillId="0" borderId="17" applyAlignment="1" pivotButton="0" quotePrefix="0" xfId="8">
      <alignment horizontal="center" vertical="center"/>
    </xf>
    <xf numFmtId="0" fontId="11" fillId="0" borderId="18" applyAlignment="1" pivotButton="0" quotePrefix="0" xfId="8">
      <alignment horizontal="center" vertical="center"/>
    </xf>
    <xf numFmtId="0" fontId="22" fillId="0" borderId="3" applyAlignment="1" pivotButton="0" quotePrefix="0" xfId="0">
      <alignment horizontal="center" vertical="center" shrinkToFit="1"/>
    </xf>
    <xf numFmtId="164" fontId="21" fillId="0" borderId="2" applyAlignment="1" pivotButton="0" quotePrefix="0" xfId="0">
      <alignment horizontal="right" vertical="center" shrinkToFit="1"/>
    </xf>
    <xf numFmtId="0" fontId="20" fillId="0" borderId="0" applyAlignment="1" pivotButton="0" quotePrefix="0" xfId="8">
      <alignment horizontal="left" vertical="center"/>
    </xf>
    <xf numFmtId="0" fontId="20" fillId="0" borderId="14" applyAlignment="1" pivotButton="0" quotePrefix="0" xfId="8">
      <alignment horizontal="left" vertical="center"/>
    </xf>
    <xf numFmtId="0" fontId="1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shrinkToFit="1"/>
    </xf>
    <xf numFmtId="0" fontId="5" fillId="2" borderId="5" applyAlignment="1" pivotButton="0" quotePrefix="0" xfId="0">
      <alignment horizontal="center" vertical="center" shrinkToFit="1"/>
    </xf>
    <xf numFmtId="0" fontId="5" fillId="2" borderId="6" applyAlignment="1" pivotButton="0" quotePrefix="0" xfId="0">
      <alignment horizontal="center" vertical="center" shrinkToFit="1"/>
    </xf>
    <xf numFmtId="0" fontId="5" fillId="2" borderId="7" applyAlignment="1" pivotButton="0" quotePrefix="0" xfId="0">
      <alignment horizontal="center" vertical="center" shrinkToFit="1"/>
    </xf>
    <xf numFmtId="0" fontId="5" fillId="2" borderId="8" applyAlignment="1" pivotButton="0" quotePrefix="0" xfId="0">
      <alignment horizontal="center" vertical="center" shrinkToFit="1"/>
    </xf>
    <xf numFmtId="0" fontId="5" fillId="2" borderId="9" applyAlignment="1" pivotButton="0" quotePrefix="0" xfId="0">
      <alignment horizontal="center" vertical="center" shrinkToFit="1"/>
    </xf>
    <xf numFmtId="0" fontId="5" fillId="2" borderId="10" applyAlignment="1" pivotButton="0" quotePrefix="0" xfId="0">
      <alignment horizontal="center" vertical="center" shrinkToFit="1"/>
    </xf>
    <xf numFmtId="0" fontId="6" fillId="2" borderId="11" applyAlignment="1" pivotButton="0" quotePrefix="0" xfId="0">
      <alignment horizontal="center" vertical="center" shrinkToFit="1"/>
    </xf>
    <xf numFmtId="0" fontId="6" fillId="2" borderId="12" applyAlignment="1" pivotButton="0" quotePrefix="0" xfId="0">
      <alignment horizontal="center" vertical="center" shrinkToFit="1"/>
    </xf>
    <xf numFmtId="0" fontId="6" fillId="2" borderId="13" applyAlignment="1" pivotButton="0" quotePrefix="0" xfId="0">
      <alignment horizontal="center" vertical="center" shrinkToFit="1"/>
    </xf>
    <xf numFmtId="0" fontId="0" fillId="0" borderId="14" pivotButton="0" quotePrefix="0" xfId="0"/>
    <xf numFmtId="41" fontId="0" fillId="0" borderId="0" applyAlignment="1" pivotButton="0" quotePrefix="0" xfId="1">
      <alignment horizontal="center"/>
    </xf>
    <xf numFmtId="165" fontId="15" fillId="0" borderId="4" pivotButton="0" quotePrefix="0" xfId="0"/>
    <xf numFmtId="166" fontId="0" fillId="0" borderId="0" applyAlignment="1" pivotButton="0" quotePrefix="0" xfId="0">
      <alignment horizontal="left"/>
    </xf>
    <xf numFmtId="41" fontId="12" fillId="0" borderId="4" applyAlignment="1" pivotButton="0" quotePrefix="0" xfId="1">
      <alignment vertical="center"/>
    </xf>
    <xf numFmtId="167" fontId="12" fillId="0" borderId="4" applyAlignment="1" pivotButton="0" quotePrefix="0" xfId="1">
      <alignment horizontal="left" vertical="center"/>
    </xf>
    <xf numFmtId="0" fontId="0" fillId="0" borderId="12" pivotButton="0" quotePrefix="0" xfId="0"/>
    <xf numFmtId="0" fontId="0" fillId="0" borderId="13" pivotButton="0" quotePrefix="0" xfId="0"/>
    <xf numFmtId="41" fontId="7" fillId="2" borderId="1" applyAlignment="1" pivotButton="0" quotePrefix="0" xfId="1">
      <alignment horizontal="center" vertical="center" shrinkToFit="1"/>
    </xf>
    <xf numFmtId="41" fontId="5" fillId="0" borderId="1" applyAlignment="1" pivotButton="0" quotePrefix="0" xfId="1">
      <alignment horizontal="right" vertical="center" shrinkToFit="1"/>
    </xf>
    <xf numFmtId="164" fontId="5" fillId="0" borderId="2" applyAlignment="1" pivotButton="0" quotePrefix="0" xfId="0">
      <alignment horizontal="right" vertical="center" shrinkToFit="1"/>
    </xf>
    <xf numFmtId="41" fontId="5" fillId="0" borderId="2" applyAlignment="1" pivotButton="0" quotePrefix="0" xfId="1">
      <alignment horizontal="center" vertical="center" shrinkToFit="1"/>
    </xf>
    <xf numFmtId="164" fontId="5" fillId="0" borderId="1" applyAlignment="1" pivotButton="0" quotePrefix="0" xfId="0">
      <alignment horizontal="right" vertical="center" shrinkToFit="1"/>
    </xf>
    <xf numFmtId="41" fontId="14" fillId="0" borderId="1" applyAlignment="1" pivotButton="0" quotePrefix="0" xfId="1">
      <alignment horizontal="right" vertical="center" shrinkToFit="1"/>
    </xf>
    <xf numFmtId="164" fontId="5" fillId="0" borderId="0" applyAlignment="1" pivotButton="0" quotePrefix="0" xfId="0">
      <alignment horizontal="right" vertical="center"/>
    </xf>
    <xf numFmtId="41" fontId="5" fillId="0" borderId="1" applyAlignment="1" pivotButton="0" quotePrefix="0" xfId="1">
      <alignment horizontal="center" vertical="center" shrinkToFit="1"/>
    </xf>
    <xf numFmtId="41" fontId="5" fillId="0" borderId="3" applyAlignment="1" pivotButton="0" quotePrefix="0" xfId="1">
      <alignment horizontal="center" vertical="center" shrinkToFit="1"/>
    </xf>
    <xf numFmtId="41" fontId="5" fillId="0" borderId="3" applyAlignment="1" pivotButton="0" quotePrefix="0" xfId="1">
      <alignment horizontal="right" vertical="center" shrinkToFit="1"/>
    </xf>
    <xf numFmtId="164" fontId="5" fillId="0" borderId="3" applyAlignment="1" pivotButton="0" quotePrefix="0" xfId="0">
      <alignment horizontal="right" vertical="center" shrinkToFit="1"/>
    </xf>
    <xf numFmtId="41" fontId="5" fillId="0" borderId="2" applyAlignment="1" pivotButton="0" quotePrefix="0" xfId="1">
      <alignment horizontal="right" vertical="center" shrinkToFit="1"/>
    </xf>
    <xf numFmtId="164" fontId="21" fillId="0" borderId="2" applyAlignment="1" pivotButton="0" quotePrefix="0" xfId="0">
      <alignment horizontal="right" vertical="center" shrinkToFi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9">
    <cellStyle name="표준" xfId="0" builtinId="0"/>
    <cellStyle name="쉼표 [0]" xfId="1" builtinId="6"/>
    <cellStyle name="쉼표 [0] 2" xfId="2"/>
    <cellStyle name="쉼표 [0] 3" xfId="3"/>
    <cellStyle name="콤마 [0]_2001중산층세경감" xfId="4"/>
    <cellStyle name="콤마_2001중산층세경감" xfId="5"/>
    <cellStyle name="표준 2" xfId="6"/>
    <cellStyle name="표준 3" xfId="7"/>
    <cellStyle name="표준 4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E6E6F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F12" sqref="F12"/>
    </sheetView>
  </sheetViews>
  <sheetFormatPr baseColWidth="8" defaultRowHeight="15" customHeight="1"/>
  <cols>
    <col width="8.7109375" customWidth="1" style="38" min="1" max="1"/>
    <col width="16.42578125" customWidth="1" style="38" min="2" max="3"/>
    <col width="20.28515625" customWidth="1" style="38" min="4" max="4"/>
    <col width="16.42578125" customWidth="1" style="38" min="5" max="5"/>
    <col width="49.85546875" customWidth="1" style="38" min="6" max="6"/>
    <col width="9.140625" customWidth="1" style="38" min="7" max="16384"/>
  </cols>
  <sheetData>
    <row r="1" ht="15" customHeight="1">
      <c r="A1" s="46" t="inlineStr">
        <is>
          <t>◎사원정보</t>
        </is>
      </c>
    </row>
    <row r="2" ht="15" customHeight="1" thickBot="1">
      <c r="A2" s="58" t="n"/>
      <c r="B2" s="58" t="n"/>
      <c r="C2" s="58" t="n"/>
      <c r="D2" s="58" t="n"/>
      <c r="E2" s="58" t="n"/>
      <c r="F2" s="58" t="n"/>
    </row>
    <row r="3" ht="15" customHeight="1">
      <c r="A3" s="39" t="inlineStr">
        <is>
          <t xml:space="preserve">순번 </t>
        </is>
      </c>
      <c r="B3" s="40" t="inlineStr">
        <is>
          <t>성명</t>
        </is>
      </c>
      <c r="C3" s="40" t="inlineStr">
        <is>
          <t>직책</t>
        </is>
      </c>
      <c r="D3" s="40" t="inlineStr">
        <is>
          <t>주민등록번호</t>
        </is>
      </c>
      <c r="E3" s="40" t="inlineStr">
        <is>
          <t>연락처</t>
        </is>
      </c>
      <c r="F3" s="40" t="inlineStr">
        <is>
          <t>주소</t>
        </is>
      </c>
    </row>
    <row r="4" ht="15" customHeight="1">
      <c r="A4" s="41" t="n">
        <v>1</v>
      </c>
      <c r="B4" s="42" t="inlineStr">
        <is>
          <t>홍길동</t>
        </is>
      </c>
      <c r="C4" s="42" t="inlineStr">
        <is>
          <t>사원</t>
        </is>
      </c>
      <c r="D4" s="42" t="inlineStr">
        <is>
          <t>######-*******</t>
        </is>
      </c>
      <c r="E4" s="42" t="inlineStr">
        <is>
          <t>010-****-5432</t>
        </is>
      </c>
      <c r="F4" t="inlineStr">
        <is>
          <t>서울특별시 종로구 ...</t>
        </is>
      </c>
    </row>
    <row r="5" ht="15" customHeight="1">
      <c r="A5" s="41" t="n">
        <v>2</v>
      </c>
      <c r="B5" s="42" t="inlineStr">
        <is>
          <t>김철수</t>
        </is>
      </c>
      <c r="C5" s="42" t="inlineStr">
        <is>
          <t>팀장</t>
        </is>
      </c>
      <c r="D5" s="42" t="inlineStr">
        <is>
          <t>######-*******</t>
        </is>
      </c>
      <c r="E5" s="42" t="inlineStr">
        <is>
          <t>010-****-2222</t>
        </is>
      </c>
      <c r="F5" t="inlineStr">
        <is>
          <t>서울특별시 용산구 ...</t>
        </is>
      </c>
    </row>
    <row r="6" ht="15" customHeight="1">
      <c r="A6" s="41" t="n">
        <v>3</v>
      </c>
      <c r="B6" s="42" t="inlineStr">
        <is>
          <t>김하나</t>
        </is>
      </c>
      <c r="C6" s="42" t="inlineStr">
        <is>
          <t>과장</t>
        </is>
      </c>
      <c r="D6" s="42" t="inlineStr">
        <is>
          <t>######-*******</t>
        </is>
      </c>
      <c r="E6" s="42" t="inlineStr">
        <is>
          <t>010-****-2223</t>
        </is>
      </c>
      <c r="F6" t="inlineStr">
        <is>
          <t>부산광역시 부산진구 ...</t>
        </is>
      </c>
    </row>
    <row r="7" ht="15" customHeight="1">
      <c r="A7" s="41" t="n">
        <v>4</v>
      </c>
      <c r="B7" s="42" t="inlineStr">
        <is>
          <t>이두리</t>
        </is>
      </c>
      <c r="C7" s="42" t="inlineStr">
        <is>
          <t>부장</t>
        </is>
      </c>
      <c r="D7" s="42" t="inlineStr">
        <is>
          <t>######-*******</t>
        </is>
      </c>
      <c r="E7" s="42" t="inlineStr">
        <is>
          <t>010-****-2224</t>
        </is>
      </c>
      <c r="F7" t="inlineStr">
        <is>
          <t>대전광역시 서구 ...</t>
        </is>
      </c>
    </row>
    <row r="8" ht="15" customHeight="1">
      <c r="A8" s="41" t="n">
        <v>5</v>
      </c>
      <c r="B8" s="42" t="n"/>
      <c r="C8" s="42" t="n"/>
      <c r="D8" s="42" t="n"/>
      <c r="E8" s="42" t="n"/>
      <c r="F8" s="42" t="n"/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C000"/>
    <outlinePr summaryBelow="1" summaryRight="1"/>
    <pageSetUpPr/>
  </sheetPr>
  <dimension ref="A1:W54"/>
  <sheetViews>
    <sheetView showGridLines="0" tabSelected="1" zoomScaleNormal="100" workbookViewId="0">
      <selection activeCell="J35" sqref="J35"/>
    </sheetView>
  </sheetViews>
  <sheetFormatPr baseColWidth="8" defaultColWidth="11.42578125" defaultRowHeight="14.25"/>
  <cols>
    <col width="9.7109375" customWidth="1" min="1" max="1"/>
    <col width="15" customWidth="1" min="2" max="2"/>
    <col width="10.28515625" customWidth="1" min="3" max="6"/>
    <col width="10.28515625" customWidth="1" style="59" min="7" max="7"/>
    <col width="10.28515625" customWidth="1" min="8" max="8"/>
    <col width="9.28515625" customWidth="1" min="9" max="14"/>
    <col width="4.42578125" customWidth="1" min="15" max="15"/>
    <col width="3.5703125" customWidth="1" min="16" max="16"/>
    <col width="11.42578125" customWidth="1" style="37" min="17" max="17"/>
  </cols>
  <sheetData>
    <row r="1" ht="29.25" customHeight="1">
      <c r="A1" s="47">
        <f>E4&amp;" 년 " &amp;  H4&amp; " 월 급 여 대 장"</f>
        <v/>
      </c>
      <c r="L1" s="18" t="n"/>
      <c r="M1" s="18" t="n"/>
      <c r="N1" s="18" t="n"/>
      <c r="O1" s="11" t="n"/>
    </row>
    <row r="2" ht="29.25" customHeight="1">
      <c r="L2" s="18" t="n"/>
      <c r="M2" s="18" t="n"/>
      <c r="N2" s="18" t="n"/>
      <c r="O2" s="11" t="n"/>
    </row>
    <row r="3" ht="13.5" customHeight="1">
      <c r="A3" s="6" t="n"/>
      <c r="B3" s="6" t="n"/>
      <c r="C3" s="6" t="n"/>
    </row>
    <row r="4" ht="12.75" customHeight="1">
      <c r="A4" s="8" t="inlineStr">
        <is>
          <t xml:space="preserve">지급일 : </t>
        </is>
      </c>
      <c r="B4" s="60" t="n">
        <v>45667</v>
      </c>
      <c r="C4" s="7" t="n"/>
      <c r="D4" t="inlineStr">
        <is>
          <t>지급연도 :</t>
        </is>
      </c>
      <c r="E4" s="61" t="n">
        <v>2025</v>
      </c>
      <c r="F4" s="62" t="inlineStr">
        <is>
          <t xml:space="preserve"> </t>
        </is>
      </c>
      <c r="G4" s="62" t="inlineStr">
        <is>
          <t>지급월 :</t>
        </is>
      </c>
      <c r="H4" s="63" t="n">
        <v>1</v>
      </c>
      <c r="I4" s="62" t="n"/>
      <c r="N4" s="1" t="n"/>
      <c r="O4" s="1" t="n"/>
    </row>
    <row r="5" ht="12.75" customHeight="1">
      <c r="A5" s="48" t="inlineStr">
        <is>
          <t>인 적 사 항</t>
        </is>
      </c>
      <c r="B5" s="64" t="n"/>
      <c r="C5" s="48" t="inlineStr">
        <is>
          <t>기  본  급  여  및  제  수  당</t>
        </is>
      </c>
      <c r="D5" s="65" t="n"/>
      <c r="E5" s="65" t="n"/>
      <c r="F5" s="65" t="n"/>
      <c r="G5" s="65" t="n"/>
      <c r="H5" s="64" t="n"/>
      <c r="I5" s="48" t="inlineStr">
        <is>
          <t xml:space="preserve">공  제   및   차  인  지  급  액 </t>
        </is>
      </c>
      <c r="J5" s="65" t="n"/>
      <c r="K5" s="65" t="n"/>
      <c r="L5" s="65" t="n"/>
      <c r="M5" s="65" t="n"/>
      <c r="N5" s="64" t="n"/>
      <c r="O5" s="13" t="n"/>
      <c r="Q5" s="3" t="n"/>
      <c r="R5" s="3" t="n"/>
      <c r="S5" s="3" t="n"/>
      <c r="T5" s="3" t="n"/>
      <c r="U5" s="3" t="n"/>
      <c r="V5" s="3" t="n"/>
      <c r="W5" s="3" t="n"/>
    </row>
    <row r="6" ht="12.75" customHeight="1">
      <c r="A6" s="9" t="inlineStr">
        <is>
          <t>사원번호</t>
        </is>
      </c>
      <c r="B6" s="36" t="inlineStr">
        <is>
          <t>성명</t>
        </is>
      </c>
      <c r="C6" s="9" t="inlineStr">
        <is>
          <t>기본급</t>
        </is>
      </c>
      <c r="D6" s="9" t="inlineStr">
        <is>
          <t>직급수당</t>
        </is>
      </c>
      <c r="E6" s="9" t="inlineStr">
        <is>
          <t>기타수당</t>
        </is>
      </c>
      <c r="F6" s="9" t="inlineStr">
        <is>
          <t>식대</t>
        </is>
      </c>
      <c r="G6" s="66" t="inlineStr">
        <is>
          <t>차량보조</t>
        </is>
      </c>
      <c r="H6" s="9" t="n"/>
      <c r="I6" s="9" t="inlineStr">
        <is>
          <t>국민연금</t>
        </is>
      </c>
      <c r="J6" s="9" t="inlineStr">
        <is>
          <t>건강보험</t>
        </is>
      </c>
      <c r="K6" s="9" t="inlineStr">
        <is>
          <t>고용보험</t>
        </is>
      </c>
      <c r="L6" s="9" t="inlineStr">
        <is>
          <t>소득세</t>
        </is>
      </c>
      <c r="M6" s="9" t="inlineStr">
        <is>
          <t>지방소득세</t>
        </is>
      </c>
      <c r="N6" s="9" t="n"/>
      <c r="O6" s="14" t="n"/>
      <c r="Q6" s="3" t="n"/>
      <c r="R6" s="3" t="n"/>
      <c r="S6" s="3" t="n"/>
      <c r="T6" s="3" t="n"/>
      <c r="U6" s="3" t="n"/>
      <c r="V6" s="3" t="n"/>
      <c r="W6" s="3" t="n"/>
    </row>
    <row r="7" ht="12.75" customHeight="1">
      <c r="A7" s="9" t="inlineStr">
        <is>
          <t>입 사 일</t>
        </is>
      </c>
      <c r="B7" s="36" t="inlineStr">
        <is>
          <t>주민등록번호</t>
        </is>
      </c>
      <c r="C7" s="9" t="n"/>
      <c r="D7" s="9" t="n"/>
      <c r="E7" s="9" t="n"/>
      <c r="F7" s="9" t="n"/>
      <c r="G7" s="66" t="n"/>
      <c r="H7" s="9" t="inlineStr">
        <is>
          <t>과세합계</t>
        </is>
      </c>
      <c r="I7" s="5" t="inlineStr">
        <is>
          <t>장기요양보험료</t>
        </is>
      </c>
      <c r="J7" s="9" t="inlineStr">
        <is>
          <t>연말정산소득세</t>
        </is>
      </c>
      <c r="K7" s="66" t="inlineStr">
        <is>
          <t>연말정산지방소득세</t>
        </is>
      </c>
      <c r="L7" s="9" t="n"/>
      <c r="M7" s="9" t="n"/>
      <c r="N7" s="9" t="inlineStr">
        <is>
          <t>공제합계</t>
        </is>
      </c>
      <c r="O7" s="14" t="n"/>
      <c r="Q7" s="3" t="inlineStr">
        <is>
          <t># 건강, 장기요양</t>
        </is>
      </c>
      <c r="R7" s="3" t="n"/>
      <c r="S7" s="3" t="n"/>
      <c r="T7" s="3" t="n"/>
      <c r="U7" s="3" t="n"/>
      <c r="V7" s="3" t="n"/>
      <c r="W7" s="3" t="n"/>
    </row>
    <row r="8" ht="12.75" customHeight="1">
      <c r="A8" s="9" t="inlineStr">
        <is>
          <t>퇴 사 일</t>
        </is>
      </c>
      <c r="B8" s="36" t="inlineStr">
        <is>
          <t>부양가족수</t>
        </is>
      </c>
      <c r="C8" s="9" t="n"/>
      <c r="D8" s="9" t="n"/>
      <c r="E8" s="9" t="n"/>
      <c r="F8" s="9" t="n"/>
      <c r="G8" s="66" t="n"/>
      <c r="H8" s="9" t="inlineStr">
        <is>
          <t>지급합계</t>
        </is>
      </c>
      <c r="I8" s="9" t="n"/>
      <c r="J8" s="9" t="n"/>
      <c r="K8" s="9" t="n"/>
      <c r="L8" s="9" t="n"/>
      <c r="M8" s="9" t="n"/>
      <c r="N8" s="9" t="inlineStr">
        <is>
          <t>차인지급액</t>
        </is>
      </c>
      <c r="O8" s="14" t="n"/>
      <c r="Q8" s="3" t="n"/>
      <c r="R8" s="3" t="n"/>
      <c r="S8" s="3" t="n"/>
      <c r="T8" s="3" t="n"/>
      <c r="U8" s="3" t="n"/>
      <c r="V8" s="3" t="n"/>
      <c r="W8" s="3" t="n"/>
    </row>
    <row r="9" ht="12.75" customHeight="1">
      <c r="A9" s="19" t="n">
        <v>1</v>
      </c>
      <c r="B9" s="19" t="inlineStr">
        <is>
          <t>홍길동</t>
        </is>
      </c>
      <c r="C9" s="67" t="n">
        <v>5000000</v>
      </c>
      <c r="D9" s="68" t="n"/>
      <c r="E9" s="68" t="n"/>
      <c r="F9" s="68" t="n">
        <v>200000</v>
      </c>
      <c r="G9" s="69" t="n">
        <v>200000</v>
      </c>
      <c r="H9" s="67" t="n"/>
      <c r="I9" s="70">
        <f>ROUNDDOWN(H10*4.5%,-1)</f>
        <v/>
      </c>
      <c r="J9" s="68">
        <f>ROUNDDOWN(H10*3.545%,-1)</f>
        <v/>
      </c>
      <c r="K9" s="68">
        <f>ROUNDDOWN(H10*0.9%,-1)</f>
        <v/>
      </c>
      <c r="L9" s="71">
        <f>IF(OR(B11&lt;1,H10&lt;0),0,OFFSET(#REF!,SUMPRODUCT((#REF!&lt;=(급여!H10/1000))*(#REF!&gt;(급여!H10/1000))*#REF!),B11))</f>
        <v/>
      </c>
      <c r="M9" s="68">
        <f>IF($B11&gt;=5,0,ROUNDDOWN(L9*10%,-1))</f>
        <v/>
      </c>
      <c r="N9" s="68" t="n">
        <v>0</v>
      </c>
      <c r="O9" s="72" t="n"/>
      <c r="Q9" s="3" t="inlineStr">
        <is>
          <t xml:space="preserve"> = 매달 EDI에 반영된 금액 확인</t>
        </is>
      </c>
      <c r="R9" s="3" t="n"/>
      <c r="S9" s="3" t="n"/>
      <c r="T9" s="3" t="n"/>
      <c r="U9" s="3" t="n"/>
      <c r="V9" s="3" t="n"/>
      <c r="W9" s="3" t="n"/>
    </row>
    <row r="10" ht="12.75" customHeight="1">
      <c r="A10" s="25" t="n">
        <v>44927</v>
      </c>
      <c r="B10" s="26" t="inlineStr">
        <is>
          <t>######-*******</t>
        </is>
      </c>
      <c r="C10" s="27" t="n"/>
      <c r="D10" s="27" t="n"/>
      <c r="E10" s="27" t="n"/>
      <c r="F10" s="27" t="n"/>
      <c r="G10" s="73" t="n"/>
      <c r="H10" s="67">
        <f>C9+D9+E9</f>
        <v/>
      </c>
      <c r="I10" s="70">
        <f>ROUNDDOWN(J9*12.81%,-1)</f>
        <v/>
      </c>
      <c r="J10" s="70" t="n"/>
      <c r="K10" s="70" t="n"/>
      <c r="L10" s="27" t="n"/>
      <c r="M10" s="27" t="n"/>
      <c r="N10" s="70">
        <f>SUM(I9:M10)</f>
        <v/>
      </c>
      <c r="O10" s="72" t="n"/>
      <c r="Q10" s="3" t="n"/>
      <c r="R10" s="3" t="n"/>
      <c r="S10" s="3" t="n"/>
      <c r="T10" s="3" t="n"/>
      <c r="U10" s="3" t="n"/>
      <c r="V10" s="3" t="n"/>
      <c r="W10" s="3" t="n"/>
    </row>
    <row r="11" ht="12.75" customHeight="1" thickBot="1">
      <c r="A11" s="29" t="n"/>
      <c r="B11" s="29" t="n">
        <v>1</v>
      </c>
      <c r="C11" s="30" t="n"/>
      <c r="D11" s="30" t="n"/>
      <c r="E11" s="30" t="n"/>
      <c r="F11" s="30" t="n"/>
      <c r="G11" s="74" t="n"/>
      <c r="H11" s="75">
        <f>SUM(C9:G10)</f>
        <v/>
      </c>
      <c r="I11" s="30" t="n"/>
      <c r="J11" s="76" t="n"/>
      <c r="K11" s="76" t="n"/>
      <c r="L11" s="30" t="n"/>
      <c r="M11" s="30" t="n"/>
      <c r="N11" s="76">
        <f>H11-N10</f>
        <v/>
      </c>
      <c r="O11" s="72" t="n"/>
      <c r="Q11" s="3" t="inlineStr">
        <is>
          <t xml:space="preserve"> = 상여금 및 연말정산분 반영 </t>
        </is>
      </c>
      <c r="R11" s="3" t="n"/>
      <c r="S11" s="3" t="n"/>
      <c r="T11" s="3" t="n"/>
      <c r="U11" s="3" t="n"/>
      <c r="V11" s="3" t="n"/>
      <c r="W11" s="3" t="n"/>
    </row>
    <row r="12" ht="12.75" customHeight="1">
      <c r="A12" s="19" t="n">
        <v>2</v>
      </c>
      <c r="B12" s="19" t="inlineStr">
        <is>
          <t>김철수</t>
        </is>
      </c>
      <c r="C12" s="67" t="n">
        <v>1500000</v>
      </c>
      <c r="D12" s="68" t="n"/>
      <c r="E12" s="68" t="n"/>
      <c r="F12" s="68" t="n"/>
      <c r="G12" s="69" t="n"/>
      <c r="H12" s="77" t="n"/>
      <c r="I12" s="70">
        <f>ROUNDDOWN(H13*4.5%,-1)</f>
        <v/>
      </c>
      <c r="J12" s="68">
        <f>ROUNDDOWN(H13*3.545%,-1)</f>
        <v/>
      </c>
      <c r="K12" s="68">
        <f>ROUNDDOWN(H13*0.9%,-1)</f>
        <v/>
      </c>
      <c r="L12" s="71">
        <f>IF(OR(B14&lt;1,H13&lt;0),0,OFFSET(#REF!,SUMPRODUCT((#REF!&lt;=(급여!H13/1000))*(#REF!&gt;(급여!H13/1000))*#REF!),B14))</f>
        <v/>
      </c>
      <c r="M12" s="78">
        <f>IF($B14&gt;=5,0,ROUNDDOWN(L12*10%,-1))</f>
        <v/>
      </c>
      <c r="N12" s="68" t="n">
        <v>0</v>
      </c>
      <c r="O12" s="72" t="n"/>
      <c r="Q12" s="3" t="n"/>
      <c r="R12" s="3" t="n"/>
      <c r="S12" s="3" t="n"/>
      <c r="T12" s="3" t="n"/>
      <c r="U12" s="3" t="n"/>
      <c r="V12" s="3" t="n"/>
      <c r="W12" s="3" t="n"/>
    </row>
    <row r="13" ht="12.75" customHeight="1">
      <c r="A13" s="25" t="n">
        <v>44927</v>
      </c>
      <c r="B13" s="26" t="inlineStr">
        <is>
          <t>221222-12345678</t>
        </is>
      </c>
      <c r="C13" s="67" t="n"/>
      <c r="D13" s="27" t="n"/>
      <c r="E13" s="27" t="n"/>
      <c r="F13" s="27" t="n"/>
      <c r="G13" s="73" t="n"/>
      <c r="H13" s="67">
        <f>C12+D12+E12</f>
        <v/>
      </c>
      <c r="I13" s="70">
        <f>ROUNDDOWN(J12*12.81%,-1)</f>
        <v/>
      </c>
      <c r="J13" s="70" t="n"/>
      <c r="K13" s="70" t="n"/>
      <c r="L13" s="27" t="n"/>
      <c r="M13" s="27" t="n"/>
      <c r="N13" s="70">
        <f>SUM(I12:M13)</f>
        <v/>
      </c>
      <c r="O13" s="72" t="n"/>
      <c r="Q13" s="3" t="inlineStr">
        <is>
          <t># 4대보험 요율 : 매 년초에 요율,금액 확인</t>
        </is>
      </c>
      <c r="R13" s="3" t="n"/>
      <c r="S13" s="3" t="n"/>
      <c r="T13" s="3" t="n"/>
      <c r="U13" s="3" t="n"/>
      <c r="V13" s="3" t="n"/>
      <c r="W13" s="3" t="n"/>
    </row>
    <row r="14" ht="12.75" customHeight="1" thickBot="1">
      <c r="A14" s="35" t="n"/>
      <c r="B14" s="43" t="n">
        <v>5</v>
      </c>
      <c r="C14" s="30" t="n"/>
      <c r="D14" s="30" t="n"/>
      <c r="E14" s="30" t="n"/>
      <c r="F14" s="30" t="n"/>
      <c r="G14" s="74" t="n"/>
      <c r="H14" s="75">
        <f>SUM(C12:G13)</f>
        <v/>
      </c>
      <c r="I14" s="30" t="n"/>
      <c r="J14" s="76" t="n"/>
      <c r="K14" s="76" t="n"/>
      <c r="L14" s="30" t="n"/>
      <c r="M14" s="30" t="n"/>
      <c r="N14" s="76">
        <f>H14-N13</f>
        <v/>
      </c>
      <c r="O14" s="72" t="n"/>
      <c r="Q14" s="3" t="n"/>
      <c r="R14" s="3" t="n"/>
      <c r="S14" s="3" t="n"/>
      <c r="T14" s="3" t="n"/>
      <c r="U14" s="3" t="n"/>
      <c r="V14" s="3" t="n"/>
      <c r="W14" s="3" t="n"/>
    </row>
    <row r="15" ht="12.75" customHeight="1">
      <c r="A15" s="48" t="inlineStr">
        <is>
          <t>인 적 사 항</t>
        </is>
      </c>
      <c r="B15" s="64" t="n"/>
      <c r="C15" s="48" t="inlineStr">
        <is>
          <t>기  본  급  여  및  제  수  당</t>
        </is>
      </c>
      <c r="D15" s="65" t="n"/>
      <c r="E15" s="65" t="n"/>
      <c r="F15" s="65" t="n"/>
      <c r="G15" s="65" t="n"/>
      <c r="H15" s="64" t="n"/>
      <c r="I15" s="48" t="inlineStr">
        <is>
          <t xml:space="preserve">공  제   및   차  인  지  급  액 </t>
        </is>
      </c>
      <c r="J15" s="65" t="n"/>
      <c r="K15" s="65" t="n"/>
      <c r="L15" s="65" t="n"/>
      <c r="M15" s="65" t="n"/>
      <c r="N15" s="64" t="n"/>
      <c r="O15" s="13" t="n"/>
      <c r="Q15" s="3" t="inlineStr">
        <is>
          <t>&amp; 2023년 건강보험료 과세*3.545%</t>
        </is>
      </c>
      <c r="R15" s="3" t="n"/>
      <c r="S15" s="3" t="n"/>
      <c r="T15" s="3" t="n"/>
      <c r="U15" s="3" t="n"/>
      <c r="V15" s="3" t="n"/>
      <c r="W15" s="3" t="n"/>
    </row>
    <row r="16" ht="12.75" customHeight="1">
      <c r="A16" s="9" t="inlineStr">
        <is>
          <t>사원번호</t>
        </is>
      </c>
      <c r="B16" s="9" t="inlineStr">
        <is>
          <t>성  명</t>
        </is>
      </c>
      <c r="C16" s="9" t="inlineStr">
        <is>
          <t>기본급</t>
        </is>
      </c>
      <c r="D16" s="9" t="inlineStr">
        <is>
          <t>직급수당</t>
        </is>
      </c>
      <c r="E16" s="9" t="inlineStr">
        <is>
          <t>기타수당</t>
        </is>
      </c>
      <c r="F16" s="9" t="inlineStr">
        <is>
          <t>식대</t>
        </is>
      </c>
      <c r="G16" s="66" t="inlineStr">
        <is>
          <t>차량보조</t>
        </is>
      </c>
      <c r="H16" s="9" t="n"/>
      <c r="I16" s="9" t="inlineStr">
        <is>
          <t>국민연금</t>
        </is>
      </c>
      <c r="J16" s="9" t="inlineStr">
        <is>
          <t>건강보험</t>
        </is>
      </c>
      <c r="K16" s="9" t="inlineStr">
        <is>
          <t>고용보험</t>
        </is>
      </c>
      <c r="L16" s="9" t="inlineStr">
        <is>
          <t>소득세</t>
        </is>
      </c>
      <c r="M16" s="9" t="inlineStr">
        <is>
          <t>지방소득세</t>
        </is>
      </c>
      <c r="N16" s="9" t="n"/>
      <c r="O16" s="14" t="n"/>
      <c r="Q16" s="3" t="n"/>
      <c r="R16" s="3" t="n"/>
      <c r="S16" s="3" t="n"/>
      <c r="T16" s="3" t="n"/>
      <c r="U16" s="3" t="n"/>
      <c r="V16" s="3" t="n"/>
      <c r="W16" s="3" t="n"/>
    </row>
    <row r="17" ht="12.75" customHeight="1">
      <c r="A17" s="9" t="inlineStr">
        <is>
          <t>입 사 일</t>
        </is>
      </c>
      <c r="B17" s="9" t="inlineStr">
        <is>
          <t>주민번호</t>
        </is>
      </c>
      <c r="C17" s="9" t="n"/>
      <c r="D17" s="9" t="n"/>
      <c r="E17" s="9" t="n"/>
      <c r="F17" s="9" t="n"/>
      <c r="G17" s="66" t="n"/>
      <c r="H17" s="9" t="n"/>
      <c r="I17" s="5" t="inlineStr">
        <is>
          <t>장기요양보험료</t>
        </is>
      </c>
      <c r="J17" s="9" t="inlineStr">
        <is>
          <t>연말정산소득세</t>
        </is>
      </c>
      <c r="K17" s="66" t="inlineStr">
        <is>
          <t>연말정산지방소득세</t>
        </is>
      </c>
      <c r="L17" s="9" t="n"/>
      <c r="M17" s="9" t="n"/>
      <c r="N17" s="9" t="inlineStr">
        <is>
          <t>공제합계</t>
        </is>
      </c>
      <c r="O17" s="14" t="n"/>
      <c r="Q17" s="3" t="inlineStr">
        <is>
          <t xml:space="preserve">   장기요양율 건강보험*12.81%           </t>
        </is>
      </c>
      <c r="R17" s="3" t="n"/>
      <c r="S17" s="3" t="n"/>
      <c r="T17" s="3" t="n"/>
      <c r="U17" s="3" t="n"/>
      <c r="V17" s="3" t="n"/>
      <c r="W17" s="3" t="n"/>
    </row>
    <row r="18" ht="12.75" customHeight="1">
      <c r="A18" s="9" t="inlineStr">
        <is>
          <t>퇴 사 일</t>
        </is>
      </c>
      <c r="B18" s="9" t="inlineStr">
        <is>
          <t>부  서</t>
        </is>
      </c>
      <c r="C18" s="9" t="n"/>
      <c r="D18" s="9" t="n"/>
      <c r="E18" s="9" t="n"/>
      <c r="F18" s="9" t="n"/>
      <c r="G18" s="66" t="n"/>
      <c r="H18" s="9" t="inlineStr">
        <is>
          <t>지급합계</t>
        </is>
      </c>
      <c r="I18" s="9" t="n"/>
      <c r="J18" s="9" t="n"/>
      <c r="K18" s="9" t="n"/>
      <c r="L18" s="9" t="n"/>
      <c r="M18" s="9" t="n"/>
      <c r="N18" s="9" t="inlineStr">
        <is>
          <t>차인지급액</t>
        </is>
      </c>
      <c r="O18" s="14" t="n"/>
      <c r="Q18" s="3" t="n"/>
      <c r="R18" s="3" t="n"/>
      <c r="S18" s="3" t="n"/>
      <c r="T18" s="3" t="n"/>
      <c r="U18" s="3" t="n"/>
      <c r="V18" s="3" t="n"/>
      <c r="W18" s="3" t="n"/>
    </row>
    <row r="19" ht="12.75" customHeight="1">
      <c r="A19" s="5" t="inlineStr">
        <is>
          <t>합계 (    명)</t>
        </is>
      </c>
      <c r="B19" s="79" t="n"/>
      <c r="C19" s="70">
        <f>SUM(C9:C14)</f>
        <v/>
      </c>
      <c r="D19" s="70">
        <f>SUM(D9:D14)</f>
        <v/>
      </c>
      <c r="E19" s="70">
        <f>SUM(E9:E14)</f>
        <v/>
      </c>
      <c r="F19" s="70">
        <f>SUM(F9:F14)</f>
        <v/>
      </c>
      <c r="G19" s="70">
        <f>SUM(G9:G14)</f>
        <v/>
      </c>
      <c r="H19" s="70" t="n">
        <v>0</v>
      </c>
      <c r="I19" s="70">
        <f>SUM(I9,I12,#REF!,#REF!,#REF!,#REF!,#REF!)</f>
        <v/>
      </c>
      <c r="J19" s="70">
        <f>SUM(J9,J12,#REF!,#REF!,#REF!,#REF!,#REF!)</f>
        <v/>
      </c>
      <c r="K19" s="70">
        <f>SUM(K9,K12,#REF!,#REF!,#REF!,#REF!,#REF!)</f>
        <v/>
      </c>
      <c r="L19" s="70">
        <f>SUM(L9,L12,#REF!,#REF!,#REF!,#REF!,#REF!)</f>
        <v/>
      </c>
      <c r="M19" s="70">
        <f>SUM(M9,M12,#REF!,#REF!,#REF!,#REF!,#REF!)</f>
        <v/>
      </c>
      <c r="N19" s="70" t="n">
        <v>0</v>
      </c>
      <c r="O19" s="72" t="n"/>
      <c r="Q19" s="3" t="inlineStr">
        <is>
          <t>※7월~12월 고용보험 과세*0.9% (※만65세 미가입대상)</t>
        </is>
      </c>
      <c r="R19" s="3" t="n"/>
      <c r="S19" s="3" t="n"/>
      <c r="T19" s="3" t="n"/>
      <c r="U19" s="3" t="n"/>
      <c r="V19" s="3" t="n"/>
      <c r="W19" s="3" t="n"/>
    </row>
    <row r="20" ht="12.75" customHeight="1">
      <c r="A20" s="80" t="n"/>
      <c r="B20" s="81" t="n"/>
      <c r="C20" s="70" t="n">
        <v>0</v>
      </c>
      <c r="D20" s="70" t="n">
        <v>0</v>
      </c>
      <c r="E20" s="70" t="n">
        <v>0</v>
      </c>
      <c r="F20" s="70" t="n">
        <v>0</v>
      </c>
      <c r="G20" s="73" t="n">
        <v>0</v>
      </c>
      <c r="H20" s="70">
        <f>SUM(H10,H13,#REF!,#REF!,#REF!,#REF!,#REF!)</f>
        <v/>
      </c>
      <c r="I20" s="70">
        <f>SUM(I10,I13,#REF!,#REF!,#REF!,#REF!,#REF!)</f>
        <v/>
      </c>
      <c r="J20" s="70">
        <f>SUM(J10,J13,#REF!,#REF!,#REF!,#REF!,#REF!)</f>
        <v/>
      </c>
      <c r="K20" s="70">
        <f>SUM(K10,K13,#REF!,#REF!,#REF!,#REF!,#REF!)</f>
        <v/>
      </c>
      <c r="L20" s="70" t="n">
        <v>0</v>
      </c>
      <c r="M20" s="70" t="n"/>
      <c r="N20" s="70">
        <f>SUM(N10,N13,#REF!,#REF!,#REF!,#REF!,#REF!)</f>
        <v/>
      </c>
      <c r="O20" s="72" t="n"/>
      <c r="Q20" s="3" t="n"/>
      <c r="R20" s="3" t="n"/>
      <c r="S20" s="3" t="n"/>
      <c r="T20" s="3" t="n"/>
      <c r="U20" s="3" t="n"/>
      <c r="V20" s="3" t="n"/>
      <c r="W20" s="3" t="n"/>
    </row>
    <row r="21" ht="12.75" customHeight="1">
      <c r="A21" s="82" t="n"/>
      <c r="B21" s="83" t="n"/>
      <c r="C21" s="70" t="n">
        <v>0</v>
      </c>
      <c r="D21" s="70" t="n">
        <v>0</v>
      </c>
      <c r="E21" s="70" t="n">
        <v>0</v>
      </c>
      <c r="F21" s="70" t="n">
        <v>0</v>
      </c>
      <c r="G21" s="73" t="n">
        <v>0</v>
      </c>
      <c r="H21" s="70">
        <f>SUM(H11,H14,#REF!,#REF!,#REF!,H3,#REF!,#REF!)</f>
        <v/>
      </c>
      <c r="I21" s="70" t="n">
        <v>0</v>
      </c>
      <c r="J21" s="70" t="n">
        <v>0</v>
      </c>
      <c r="K21" s="70" t="n">
        <v>0</v>
      </c>
      <c r="L21" s="70" t="n">
        <v>0</v>
      </c>
      <c r="M21" s="70" t="n">
        <v>0</v>
      </c>
      <c r="N21" s="70">
        <f>SUM(N11,N14,#REF!,#REF!,#REF!,#REF!,#REF!)</f>
        <v/>
      </c>
      <c r="O21" s="72" t="n"/>
      <c r="Q21" s="3" t="n"/>
      <c r="R21" s="3" t="n"/>
      <c r="S21" s="3" t="n"/>
      <c r="T21" s="3" t="n"/>
      <c r="U21" s="3" t="n"/>
      <c r="V21" s="3" t="n"/>
      <c r="W21" s="3" t="n"/>
    </row>
    <row r="22" ht="12.75" customHeight="1">
      <c r="Q22" s="3" t="inlineStr">
        <is>
          <t>※고용보험 제외 = 사장님 직계는 제외</t>
        </is>
      </c>
      <c r="R22" s="3" t="n"/>
      <c r="S22" s="3" t="n"/>
      <c r="T22" s="3" t="n"/>
      <c r="U22" s="3" t="n"/>
      <c r="V22" s="3" t="n"/>
      <c r="W22" s="3" t="n"/>
    </row>
    <row r="23" ht="12.75" customHeight="1">
      <c r="Q23" s="3" t="n"/>
      <c r="R23" s="3" t="n"/>
      <c r="S23" s="3" t="n"/>
      <c r="T23" s="3" t="n"/>
      <c r="U23" s="3" t="n"/>
      <c r="V23" s="3" t="n"/>
      <c r="W23" s="3" t="n"/>
    </row>
    <row r="24" ht="12.75" customHeight="1">
      <c r="Q24" s="3" t="inlineStr">
        <is>
          <t>※ 비과세부분 "식대" 23년부터 20만원으로 인상됨</t>
        </is>
      </c>
      <c r="R24" s="3" t="n"/>
      <c r="S24" s="3" t="n"/>
      <c r="T24" s="3" t="n"/>
      <c r="U24" s="3" t="n"/>
      <c r="V24" s="3" t="n"/>
      <c r="W24" s="3" t="n"/>
    </row>
    <row r="25" ht="12.75" customHeight="1">
      <c r="Q25" s="3" t="n"/>
      <c r="R25" s="3" t="n"/>
      <c r="S25" s="3" t="n"/>
      <c r="T25" s="3" t="n"/>
      <c r="U25" s="3" t="n"/>
      <c r="V25" s="3" t="n"/>
      <c r="W25" s="3" t="n"/>
    </row>
    <row r="26" ht="12.75" customHeight="1">
      <c r="Q26" s="3" t="n"/>
      <c r="R26" s="3" t="n"/>
      <c r="S26" s="3" t="n"/>
      <c r="T26" s="3" t="n"/>
      <c r="U26" s="3" t="n"/>
      <c r="V26" s="3" t="n"/>
      <c r="W26" s="3" t="n"/>
    </row>
    <row r="27" ht="12.75" customHeight="1">
      <c r="Q27" s="3" t="n"/>
      <c r="R27" s="3" t="n"/>
      <c r="S27" s="3" t="n"/>
      <c r="T27" s="3" t="n"/>
      <c r="U27" s="3" t="n"/>
      <c r="V27" s="3" t="n"/>
      <c r="W27" s="3" t="n"/>
    </row>
    <row r="28" ht="12.75" customHeight="1">
      <c r="Q28" s="3" t="n"/>
      <c r="R28" s="3" t="n"/>
      <c r="S28" s="3" t="n"/>
      <c r="T28" s="3" t="n"/>
      <c r="U28" s="3" t="n"/>
      <c r="V28" s="3" t="n"/>
      <c r="W28" s="3" t="n"/>
    </row>
    <row r="29" ht="12.75" customHeight="1">
      <c r="Q29" s="3" t="n"/>
      <c r="R29" s="3" t="n"/>
      <c r="S29" s="3" t="n"/>
      <c r="T29" s="3" t="n"/>
      <c r="U29" s="3" t="n"/>
      <c r="V29" s="3" t="n"/>
      <c r="W29" s="3" t="n"/>
    </row>
    <row r="30" ht="12.75" customHeight="1">
      <c r="Q30" s="3" t="n"/>
      <c r="R30" s="3" t="n"/>
      <c r="S30" s="3" t="n"/>
      <c r="T30" s="3" t="n"/>
      <c r="U30" s="3" t="n"/>
      <c r="V30" s="3" t="n"/>
      <c r="W30" s="3" t="n"/>
    </row>
    <row r="31" ht="12.75" customHeight="1">
      <c r="Q31" s="3" t="n"/>
      <c r="R31" s="3" t="n"/>
      <c r="S31" s="3" t="n"/>
      <c r="T31" s="3" t="n"/>
      <c r="U31" s="3" t="n"/>
      <c r="V31" s="3" t="n"/>
      <c r="W31" s="3" t="n"/>
    </row>
    <row r="32" ht="12.75" customHeight="1">
      <c r="Q32" s="3" t="n"/>
      <c r="R32" s="3" t="n"/>
      <c r="S32" s="3" t="n"/>
      <c r="T32" s="3" t="n"/>
      <c r="U32" s="3" t="n"/>
      <c r="V32" s="3" t="n"/>
      <c r="W32" s="3" t="n"/>
    </row>
    <row r="33" ht="12.75" customHeight="1"/>
    <row r="34" ht="12.75" customHeight="1"/>
    <row r="35" ht="12.75" customHeight="1"/>
    <row r="36" ht="12.75" customHeight="1"/>
    <row r="37" ht="12.75" customHeight="1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>
      <c r="L54" t="n">
        <v>0</v>
      </c>
    </row>
  </sheetData>
  <mergeCells count="8">
    <mergeCell ref="I15:N15"/>
    <mergeCell ref="A19:B21"/>
    <mergeCell ref="A15:B15"/>
    <mergeCell ref="I5:N5"/>
    <mergeCell ref="C5:H5"/>
    <mergeCell ref="A5:B5"/>
    <mergeCell ref="A1:K2"/>
    <mergeCell ref="C15:H15"/>
  </mergeCells>
  <printOptions horizontalCentered="1" verticalCentered="1"/>
  <pageMargins left="0.1574803149606299" right="0.1968503937007874" top="0.5118110236220472" bottom="0.2755905511811024" header="0.5118110236220472" footer="0.5118110236220472"/>
  <pageSetup orientation="landscape" paperSize="9" scale="96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jklee</dc:creator>
  <dcterms:created xmlns:dcterms="http://purl.org/dc/terms/" xmlns:xsi="http://www.w3.org/2001/XMLSchema-instance" xsi:type="dcterms:W3CDTF">2011-01-26T09:01:02Z</dcterms:created>
  <dcterms:modified xmlns:dcterms="http://purl.org/dc/terms/" xmlns:xsi="http://www.w3.org/2001/XMLSchema-instance" xsi:type="dcterms:W3CDTF">2025-10-19T08:30:19Z</dcterms:modified>
  <cp:lastModifiedBy>김민진</cp:lastModifiedBy>
  <cp:lastPrinted>2019-01-31T04:09:49Z</cp:lastPrinted>
</cp:coreProperties>
</file>