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xst-my.sharepoint.com/personal/sky20_txstate_edu/Documents/Desktop/OR/Final Project/"/>
    </mc:Choice>
  </mc:AlternateContent>
  <xr:revisionPtr revIDLastSave="1553" documentId="13_ncr:1_{4709C7A1-C53C-4188-B77A-8B36D9974FAF}" xr6:coauthVersionLast="47" xr6:coauthVersionMax="47" xr10:uidLastSave="{2937472C-DA98-40A7-9B09-28D56A76CF3A}"/>
  <bookViews>
    <workbookView xWindow="-108" yWindow="-108" windowWidth="23256" windowHeight="12456" activeTab="3" xr2:uid="{E1A68116-AC87-479A-ABCC-0141FB269103}"/>
  </bookViews>
  <sheets>
    <sheet name="Raw data" sheetId="3" r:id="rId1"/>
    <sheet name="Solver" sheetId="1" r:id="rId2"/>
    <sheet name="Answer Report 1" sheetId="12" r:id="rId3"/>
    <sheet name="Sensitivity Report 1" sheetId="13" r:id="rId4"/>
  </sheets>
  <definedNames>
    <definedName name="solver_adj" localSheetId="1" hidden="1">Solver!$C$2:$C$46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Solver!$H$28</definedName>
    <definedName name="solver_lhs10" localSheetId="1" hidden="1">Solver!$H$19</definedName>
    <definedName name="solver_lhs11" localSheetId="1" hidden="1">Solver!$H$18</definedName>
    <definedName name="solver_lhs12" localSheetId="1" hidden="1">Solver!$H$17</definedName>
    <definedName name="solver_lhs13" localSheetId="1" hidden="1">Solver!$H$16</definedName>
    <definedName name="solver_lhs14" localSheetId="1" hidden="1">Solver!$H$15</definedName>
    <definedName name="solver_lhs15" localSheetId="1" hidden="1">Solver!$H$10</definedName>
    <definedName name="solver_lhs16" localSheetId="1" hidden="1">Solver!$C$2:$C$46</definedName>
    <definedName name="solver_lhs17" localSheetId="1" hidden="1">Solver!$H$11</definedName>
    <definedName name="solver_lhs18" localSheetId="1" hidden="1">Solver!$H$12</definedName>
    <definedName name="solver_lhs19" localSheetId="1" hidden="1">Solver!$H$13</definedName>
    <definedName name="solver_lhs2" localSheetId="1" hidden="1">Solver!$H$27</definedName>
    <definedName name="solver_lhs20" localSheetId="1" hidden="1">Solver!$H$14</definedName>
    <definedName name="solver_lhs3" localSheetId="1" hidden="1">Solver!$H$26</definedName>
    <definedName name="solver_lhs4" localSheetId="1" hidden="1">Solver!$H$25</definedName>
    <definedName name="solver_lhs5" localSheetId="1" hidden="1">Solver!$H$24</definedName>
    <definedName name="solver_lhs6" localSheetId="1" hidden="1">Solver!$H$23</definedName>
    <definedName name="solver_lhs7" localSheetId="1" hidden="1">Solver!$H$22</definedName>
    <definedName name="solver_lhs8" localSheetId="1" hidden="1">Solver!$H$21</definedName>
    <definedName name="solver_lhs9" localSheetId="1" hidden="1">Solver!$H$20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20</definedName>
    <definedName name="solver_nwt" localSheetId="1" hidden="1">1</definedName>
    <definedName name="solver_opt" localSheetId="1" hidden="1">Solver!$H$6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10" localSheetId="1" hidden="1">2</definedName>
    <definedName name="solver_rel11" localSheetId="1" hidden="1">2</definedName>
    <definedName name="solver_rel12" localSheetId="1" hidden="1">2</definedName>
    <definedName name="solver_rel13" localSheetId="1" hidden="1">2</definedName>
    <definedName name="solver_rel14" localSheetId="1" hidden="1">2</definedName>
    <definedName name="solver_rel15" localSheetId="1" hidden="1">1</definedName>
    <definedName name="solver_rel16" localSheetId="1" hidden="1">3</definedName>
    <definedName name="solver_rel17" localSheetId="1" hidden="1">2</definedName>
    <definedName name="solver_rel18" localSheetId="1" hidden="1">2</definedName>
    <definedName name="solver_rel19" localSheetId="1" hidden="1">2</definedName>
    <definedName name="solver_rel2" localSheetId="1" hidden="1">2</definedName>
    <definedName name="solver_rel20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Solver!$J$28</definedName>
    <definedName name="solver_rhs10" localSheetId="1" hidden="1">Solver!$J$19</definedName>
    <definedName name="solver_rhs11" localSheetId="1" hidden="1">Solver!$J$18</definedName>
    <definedName name="solver_rhs12" localSheetId="1" hidden="1">Solver!$J$17</definedName>
    <definedName name="solver_rhs13" localSheetId="1" hidden="1">Solver!$J$16</definedName>
    <definedName name="solver_rhs14" localSheetId="1" hidden="1">Solver!$J$15</definedName>
    <definedName name="solver_rhs15" localSheetId="1" hidden="1">Solver!$J$10</definedName>
    <definedName name="solver_rhs16" localSheetId="1" hidden="1">0</definedName>
    <definedName name="solver_rhs17" localSheetId="1" hidden="1">Solver!$J$11</definedName>
    <definedName name="solver_rhs18" localSheetId="1" hidden="1">Solver!$J$12</definedName>
    <definedName name="solver_rhs19" localSheetId="1" hidden="1">Solver!$J$13</definedName>
    <definedName name="solver_rhs2" localSheetId="1" hidden="1">Solver!$J$27</definedName>
    <definedName name="solver_rhs20" localSheetId="1" hidden="1">Solver!$J$14</definedName>
    <definedName name="solver_rhs3" localSheetId="1" hidden="1">Solver!$J$26</definedName>
    <definedName name="solver_rhs4" localSheetId="1" hidden="1">Solver!$J$25</definedName>
    <definedName name="solver_rhs5" localSheetId="1" hidden="1">Solver!$J$24</definedName>
    <definedName name="solver_rhs6" localSheetId="1" hidden="1">Solver!$J$23</definedName>
    <definedName name="solver_rhs7" localSheetId="1" hidden="1">Solver!$J$22</definedName>
    <definedName name="solver_rhs8" localSheetId="1" hidden="1">Solver!$J$21</definedName>
    <definedName name="solver_rhs9" localSheetId="1" hidden="1">Solver!$J$20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3" l="1"/>
  <c r="L16" i="3"/>
  <c r="L15" i="3"/>
  <c r="L14" i="3"/>
  <c r="L13" i="3"/>
  <c r="L10" i="3"/>
  <c r="L9" i="3"/>
  <c r="L8" i="3"/>
  <c r="L6" i="3"/>
  <c r="L5" i="3"/>
  <c r="L4" i="3"/>
  <c r="L3" i="3"/>
  <c r="J12" i="1"/>
  <c r="D14" i="3"/>
  <c r="S9" i="3" s="1"/>
  <c r="D17" i="3"/>
  <c r="D16" i="3"/>
  <c r="S11" i="3" s="1"/>
  <c r="D15" i="3"/>
  <c r="D13" i="3"/>
  <c r="S17" i="3" s="1"/>
  <c r="D12" i="3"/>
  <c r="Q7" i="3" s="1"/>
  <c r="D11" i="3"/>
  <c r="Q11" i="3" s="1"/>
  <c r="D10" i="3"/>
  <c r="Q14" i="3" s="1"/>
  <c r="D9" i="3"/>
  <c r="Q16" i="3" s="1"/>
  <c r="D8" i="3"/>
  <c r="Q15" i="3" s="1"/>
  <c r="D7" i="3"/>
  <c r="D6" i="3"/>
  <c r="O6" i="3" s="1"/>
  <c r="D5" i="3"/>
  <c r="O5" i="3" s="1"/>
  <c r="D4" i="3"/>
  <c r="O9" i="3" s="1"/>
  <c r="D3" i="3"/>
  <c r="O15" i="3" s="1"/>
  <c r="S7" i="3" l="1"/>
  <c r="S14" i="3"/>
  <c r="O7" i="3"/>
  <c r="Q3" i="3"/>
  <c r="Q6" i="3"/>
  <c r="Q5" i="3"/>
  <c r="Q4" i="3"/>
  <c r="Q8" i="3"/>
  <c r="Q17" i="3"/>
  <c r="S3" i="3"/>
  <c r="S6" i="3"/>
  <c r="S5" i="3"/>
  <c r="S8" i="3"/>
  <c r="Q10" i="3"/>
  <c r="O16" i="3"/>
  <c r="S10" i="3"/>
  <c r="O17" i="3"/>
  <c r="S12" i="3"/>
  <c r="S4" i="3"/>
  <c r="O11" i="3"/>
  <c r="Q12" i="3"/>
  <c r="O12" i="3"/>
  <c r="S13" i="3"/>
  <c r="O14" i="3"/>
  <c r="Q13" i="3"/>
  <c r="S15" i="3"/>
  <c r="O3" i="3"/>
  <c r="O4" i="3"/>
  <c r="O8" i="3"/>
  <c r="O10" i="3"/>
  <c r="O13" i="3"/>
  <c r="S16" i="3"/>
  <c r="Q9" i="3"/>
  <c r="H10" i="1"/>
  <c r="H5" i="1"/>
  <c r="H4" i="1"/>
  <c r="H3" i="1"/>
  <c r="H6" i="1"/>
  <c r="H28" i="1"/>
  <c r="J27" i="1"/>
  <c r="H27" i="1"/>
  <c r="J26" i="1"/>
  <c r="H26" i="1"/>
  <c r="J25" i="1"/>
  <c r="H25" i="1"/>
  <c r="J24" i="1"/>
  <c r="H24" i="1"/>
  <c r="J23" i="1"/>
  <c r="H22" i="1"/>
  <c r="J21" i="1"/>
  <c r="H21" i="1"/>
  <c r="J20" i="1"/>
  <c r="H20" i="1"/>
  <c r="J19" i="1"/>
  <c r="H19" i="1"/>
  <c r="J18" i="1"/>
  <c r="H18" i="1"/>
  <c r="J17" i="1"/>
  <c r="J13" i="1"/>
  <c r="H16" i="1"/>
  <c r="J15" i="1"/>
  <c r="H15" i="1"/>
  <c r="J14" i="1"/>
  <c r="H14" i="1"/>
  <c r="H13" i="1"/>
  <c r="H12" i="1"/>
  <c r="J11" i="1"/>
</calcChain>
</file>

<file path=xl/sharedStrings.xml><?xml version="1.0" encoding="utf-8"?>
<sst xmlns="http://schemas.openxmlformats.org/spreadsheetml/2006/main" count="747" uniqueCount="323">
  <si>
    <t>Arc Cost</t>
  </si>
  <si>
    <t>Total cost</t>
  </si>
  <si>
    <t>Binary Variable</t>
  </si>
  <si>
    <t>constraint 1</t>
  </si>
  <si>
    <t>=</t>
  </si>
  <si>
    <t>constraint 2</t>
  </si>
  <si>
    <t>constraint 3</t>
  </si>
  <si>
    <t>constraint 4</t>
  </si>
  <si>
    <t>constraint 5</t>
  </si>
  <si>
    <t>constraint 6</t>
  </si>
  <si>
    <t>constraint 7</t>
  </si>
  <si>
    <r>
      <t>C</t>
    </r>
    <r>
      <rPr>
        <vertAlign val="subscript"/>
        <sz val="12"/>
        <color theme="1"/>
        <rFont val="Aptos"/>
        <family val="2"/>
      </rPr>
      <t>122</t>
    </r>
  </si>
  <si>
    <r>
      <t>C</t>
    </r>
    <r>
      <rPr>
        <vertAlign val="subscript"/>
        <sz val="12"/>
        <color theme="1"/>
        <rFont val="Aptos"/>
        <family val="2"/>
      </rPr>
      <t>561</t>
    </r>
  </si>
  <si>
    <r>
      <t>C</t>
    </r>
    <r>
      <rPr>
        <vertAlign val="subscript"/>
        <sz val="12"/>
        <color theme="1"/>
        <rFont val="Aptos"/>
        <family val="2"/>
      </rPr>
      <t>121</t>
    </r>
  </si>
  <si>
    <r>
      <t>C</t>
    </r>
    <r>
      <rPr>
        <vertAlign val="subscript"/>
        <sz val="12"/>
        <color theme="1"/>
        <rFont val="Aptos"/>
        <family val="2"/>
      </rPr>
      <t>131</t>
    </r>
  </si>
  <si>
    <r>
      <t>C</t>
    </r>
    <r>
      <rPr>
        <vertAlign val="subscript"/>
        <sz val="12"/>
        <color theme="1"/>
        <rFont val="Aptos"/>
        <family val="2"/>
      </rPr>
      <t>141</t>
    </r>
  </si>
  <si>
    <r>
      <t>C</t>
    </r>
    <r>
      <rPr>
        <vertAlign val="subscript"/>
        <sz val="12"/>
        <color theme="1"/>
        <rFont val="Aptos"/>
        <family val="2"/>
      </rPr>
      <t>151</t>
    </r>
  </si>
  <si>
    <r>
      <t>C</t>
    </r>
    <r>
      <rPr>
        <vertAlign val="subscript"/>
        <sz val="12"/>
        <color theme="1"/>
        <rFont val="Aptos"/>
        <family val="2"/>
      </rPr>
      <t>161</t>
    </r>
  </si>
  <si>
    <r>
      <t>C</t>
    </r>
    <r>
      <rPr>
        <vertAlign val="subscript"/>
        <sz val="12"/>
        <color theme="1"/>
        <rFont val="Aptos"/>
        <family val="2"/>
      </rPr>
      <t>231</t>
    </r>
  </si>
  <si>
    <r>
      <t>C</t>
    </r>
    <r>
      <rPr>
        <vertAlign val="subscript"/>
        <sz val="12"/>
        <color theme="1"/>
        <rFont val="Aptos"/>
        <family val="2"/>
      </rPr>
      <t>241</t>
    </r>
  </si>
  <si>
    <r>
      <t>C</t>
    </r>
    <r>
      <rPr>
        <vertAlign val="subscript"/>
        <sz val="12"/>
        <color theme="1"/>
        <rFont val="Aptos"/>
        <family val="2"/>
      </rPr>
      <t>251</t>
    </r>
  </si>
  <si>
    <r>
      <t>C</t>
    </r>
    <r>
      <rPr>
        <vertAlign val="subscript"/>
        <sz val="12"/>
        <color theme="1"/>
        <rFont val="Aptos"/>
        <family val="2"/>
      </rPr>
      <t>261</t>
    </r>
  </si>
  <si>
    <r>
      <t>C</t>
    </r>
    <r>
      <rPr>
        <vertAlign val="subscript"/>
        <sz val="12"/>
        <color theme="1"/>
        <rFont val="Aptos"/>
        <family val="2"/>
      </rPr>
      <t>341</t>
    </r>
  </si>
  <si>
    <r>
      <t>C</t>
    </r>
    <r>
      <rPr>
        <vertAlign val="subscript"/>
        <sz val="12"/>
        <color theme="1"/>
        <rFont val="Aptos"/>
        <family val="2"/>
      </rPr>
      <t>351</t>
    </r>
  </si>
  <si>
    <r>
      <t>C</t>
    </r>
    <r>
      <rPr>
        <vertAlign val="subscript"/>
        <sz val="12"/>
        <color theme="1"/>
        <rFont val="Aptos"/>
        <family val="2"/>
      </rPr>
      <t>361</t>
    </r>
  </si>
  <si>
    <r>
      <t>C</t>
    </r>
    <r>
      <rPr>
        <vertAlign val="subscript"/>
        <sz val="12"/>
        <color theme="1"/>
        <rFont val="Aptos"/>
        <family val="2"/>
      </rPr>
      <t>451</t>
    </r>
  </si>
  <si>
    <r>
      <t>C</t>
    </r>
    <r>
      <rPr>
        <vertAlign val="subscript"/>
        <sz val="12"/>
        <color theme="1"/>
        <rFont val="Aptos"/>
        <family val="2"/>
      </rPr>
      <t>461</t>
    </r>
  </si>
  <si>
    <r>
      <t>C</t>
    </r>
    <r>
      <rPr>
        <vertAlign val="subscript"/>
        <sz val="12"/>
        <color theme="1"/>
        <rFont val="Aptos"/>
        <family val="2"/>
      </rPr>
      <t>132</t>
    </r>
  </si>
  <si>
    <r>
      <t>C</t>
    </r>
    <r>
      <rPr>
        <vertAlign val="subscript"/>
        <sz val="12"/>
        <color theme="1"/>
        <rFont val="Aptos"/>
        <family val="2"/>
      </rPr>
      <t>142</t>
    </r>
  </si>
  <si>
    <r>
      <t>C</t>
    </r>
    <r>
      <rPr>
        <vertAlign val="subscript"/>
        <sz val="12"/>
        <color theme="1"/>
        <rFont val="Aptos"/>
        <family val="2"/>
      </rPr>
      <t>152</t>
    </r>
  </si>
  <si>
    <r>
      <t>C</t>
    </r>
    <r>
      <rPr>
        <vertAlign val="subscript"/>
        <sz val="12"/>
        <color theme="1"/>
        <rFont val="Aptos"/>
        <family val="2"/>
      </rPr>
      <t>162</t>
    </r>
  </si>
  <si>
    <r>
      <t>C</t>
    </r>
    <r>
      <rPr>
        <vertAlign val="subscript"/>
        <sz val="12"/>
        <color theme="1"/>
        <rFont val="Aptos"/>
        <family val="2"/>
      </rPr>
      <t>232</t>
    </r>
  </si>
  <si>
    <r>
      <t>C</t>
    </r>
    <r>
      <rPr>
        <vertAlign val="subscript"/>
        <sz val="12"/>
        <color theme="1"/>
        <rFont val="Aptos"/>
        <family val="2"/>
      </rPr>
      <t>242</t>
    </r>
  </si>
  <si>
    <r>
      <t>C</t>
    </r>
    <r>
      <rPr>
        <vertAlign val="subscript"/>
        <sz val="12"/>
        <color theme="1"/>
        <rFont val="Aptos"/>
        <family val="2"/>
      </rPr>
      <t>252</t>
    </r>
  </si>
  <si>
    <r>
      <t>C</t>
    </r>
    <r>
      <rPr>
        <vertAlign val="subscript"/>
        <sz val="12"/>
        <color theme="1"/>
        <rFont val="Aptos"/>
        <family val="2"/>
      </rPr>
      <t>262</t>
    </r>
  </si>
  <si>
    <r>
      <t>C</t>
    </r>
    <r>
      <rPr>
        <vertAlign val="subscript"/>
        <sz val="12"/>
        <color theme="1"/>
        <rFont val="Aptos"/>
        <family val="2"/>
      </rPr>
      <t>342</t>
    </r>
  </si>
  <si>
    <r>
      <t>C</t>
    </r>
    <r>
      <rPr>
        <vertAlign val="subscript"/>
        <sz val="12"/>
        <color theme="1"/>
        <rFont val="Aptos"/>
        <family val="2"/>
      </rPr>
      <t>352</t>
    </r>
  </si>
  <si>
    <r>
      <t>C</t>
    </r>
    <r>
      <rPr>
        <vertAlign val="subscript"/>
        <sz val="12"/>
        <color theme="1"/>
        <rFont val="Aptos"/>
        <family val="2"/>
      </rPr>
      <t>362</t>
    </r>
  </si>
  <si>
    <r>
      <t>C</t>
    </r>
    <r>
      <rPr>
        <vertAlign val="subscript"/>
        <sz val="12"/>
        <color theme="1"/>
        <rFont val="Aptos"/>
        <family val="2"/>
      </rPr>
      <t>452</t>
    </r>
  </si>
  <si>
    <r>
      <t>C</t>
    </r>
    <r>
      <rPr>
        <vertAlign val="subscript"/>
        <sz val="12"/>
        <color theme="1"/>
        <rFont val="Aptos"/>
        <family val="2"/>
      </rPr>
      <t>462</t>
    </r>
  </si>
  <si>
    <r>
      <t>C</t>
    </r>
    <r>
      <rPr>
        <vertAlign val="subscript"/>
        <sz val="12"/>
        <color theme="1"/>
        <rFont val="Aptos"/>
        <family val="2"/>
      </rPr>
      <t>562</t>
    </r>
  </si>
  <si>
    <r>
      <t>C</t>
    </r>
    <r>
      <rPr>
        <vertAlign val="subscript"/>
        <sz val="12"/>
        <color theme="1"/>
        <rFont val="Aptos"/>
        <family val="2"/>
      </rPr>
      <t>123</t>
    </r>
  </si>
  <si>
    <r>
      <t>C</t>
    </r>
    <r>
      <rPr>
        <vertAlign val="subscript"/>
        <sz val="12"/>
        <color theme="1"/>
        <rFont val="Aptos"/>
        <family val="2"/>
      </rPr>
      <t>133</t>
    </r>
  </si>
  <si>
    <r>
      <t>C</t>
    </r>
    <r>
      <rPr>
        <vertAlign val="subscript"/>
        <sz val="12"/>
        <color theme="1"/>
        <rFont val="Aptos"/>
        <family val="2"/>
      </rPr>
      <t>143</t>
    </r>
  </si>
  <si>
    <r>
      <t>C</t>
    </r>
    <r>
      <rPr>
        <vertAlign val="subscript"/>
        <sz val="12"/>
        <color theme="1"/>
        <rFont val="Aptos"/>
        <family val="2"/>
      </rPr>
      <t>153</t>
    </r>
  </si>
  <si>
    <r>
      <t>C</t>
    </r>
    <r>
      <rPr>
        <vertAlign val="subscript"/>
        <sz val="12"/>
        <color theme="1"/>
        <rFont val="Aptos"/>
        <family val="2"/>
      </rPr>
      <t>163</t>
    </r>
  </si>
  <si>
    <r>
      <t>C</t>
    </r>
    <r>
      <rPr>
        <vertAlign val="subscript"/>
        <sz val="12"/>
        <color theme="1"/>
        <rFont val="Aptos"/>
        <family val="2"/>
      </rPr>
      <t>233</t>
    </r>
  </si>
  <si>
    <r>
      <t>C</t>
    </r>
    <r>
      <rPr>
        <vertAlign val="subscript"/>
        <sz val="12"/>
        <color theme="1"/>
        <rFont val="Aptos"/>
        <family val="2"/>
      </rPr>
      <t>243</t>
    </r>
  </si>
  <si>
    <r>
      <t>C</t>
    </r>
    <r>
      <rPr>
        <vertAlign val="subscript"/>
        <sz val="12"/>
        <color theme="1"/>
        <rFont val="Aptos"/>
        <family val="2"/>
      </rPr>
      <t>253</t>
    </r>
  </si>
  <si>
    <r>
      <t>C</t>
    </r>
    <r>
      <rPr>
        <vertAlign val="subscript"/>
        <sz val="12"/>
        <color theme="1"/>
        <rFont val="Aptos"/>
        <family val="2"/>
      </rPr>
      <t>263</t>
    </r>
  </si>
  <si>
    <r>
      <t>C</t>
    </r>
    <r>
      <rPr>
        <vertAlign val="subscript"/>
        <sz val="12"/>
        <color theme="1"/>
        <rFont val="Aptos"/>
        <family val="2"/>
      </rPr>
      <t>343</t>
    </r>
  </si>
  <si>
    <r>
      <t>C</t>
    </r>
    <r>
      <rPr>
        <vertAlign val="subscript"/>
        <sz val="12"/>
        <color theme="1"/>
        <rFont val="Aptos"/>
        <family val="2"/>
      </rPr>
      <t>353</t>
    </r>
  </si>
  <si>
    <r>
      <t>C</t>
    </r>
    <r>
      <rPr>
        <vertAlign val="subscript"/>
        <sz val="12"/>
        <color theme="1"/>
        <rFont val="Aptos"/>
        <family val="2"/>
      </rPr>
      <t>363</t>
    </r>
  </si>
  <si>
    <r>
      <t>C</t>
    </r>
    <r>
      <rPr>
        <vertAlign val="subscript"/>
        <sz val="12"/>
        <color theme="1"/>
        <rFont val="Aptos"/>
        <family val="2"/>
      </rPr>
      <t>453</t>
    </r>
  </si>
  <si>
    <r>
      <t>C</t>
    </r>
    <r>
      <rPr>
        <vertAlign val="subscript"/>
        <sz val="12"/>
        <color theme="1"/>
        <rFont val="Aptos"/>
        <family val="2"/>
      </rPr>
      <t>463</t>
    </r>
  </si>
  <si>
    <r>
      <t>C</t>
    </r>
    <r>
      <rPr>
        <vertAlign val="subscript"/>
        <sz val="12"/>
        <color theme="1"/>
        <rFont val="Aptos"/>
        <family val="2"/>
      </rPr>
      <t>563</t>
    </r>
  </si>
  <si>
    <t>Type 1</t>
  </si>
  <si>
    <t>Type 2</t>
  </si>
  <si>
    <t>constraint 8</t>
  </si>
  <si>
    <t>constraint 9</t>
  </si>
  <si>
    <t>constraint 10</t>
  </si>
  <si>
    <t>constraint 11</t>
  </si>
  <si>
    <t>constraint 12</t>
  </si>
  <si>
    <t>Type 3</t>
  </si>
  <si>
    <t>constraint 13</t>
  </si>
  <si>
    <t>constraint 14</t>
  </si>
  <si>
    <t>constraint 15</t>
  </si>
  <si>
    <t>constraint 16</t>
  </si>
  <si>
    <t>constraint 17</t>
  </si>
  <si>
    <t>constraint 18</t>
  </si>
  <si>
    <t>Total Budget</t>
  </si>
  <si>
    <t>Total Cost</t>
  </si>
  <si>
    <t>&lt;=</t>
  </si>
  <si>
    <t>Type1</t>
  </si>
  <si>
    <t>Type2</t>
  </si>
  <si>
    <t>Type3</t>
  </si>
  <si>
    <t>QTY</t>
  </si>
  <si>
    <t>Cost</t>
  </si>
  <si>
    <t>40' Flyer</t>
  </si>
  <si>
    <t>60' Flyer</t>
  </si>
  <si>
    <t>El dorado</t>
  </si>
  <si>
    <t>Shuttle Maintenance Cost</t>
  </si>
  <si>
    <t>Types of Shuttle</t>
  </si>
  <si>
    <t>Shuttle Trade-in Cost</t>
  </si>
  <si>
    <t>Annual Maintenance Cost in Thousand, $</t>
  </si>
  <si>
    <t>Age of the Shuttle
(Years)</t>
  </si>
  <si>
    <t>Shuttle Type</t>
  </si>
  <si>
    <t>Purchasing Cost in Thousand, $</t>
  </si>
  <si>
    <t>Cumulative Annual Maintenance Cost in Thousand, $</t>
  </si>
  <si>
    <t>Annual Trade-In Cost in Thousand, $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</si>
  <si>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</si>
  <si>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</si>
  <si>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</si>
  <si>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</si>
  <si>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</si>
  <si>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</si>
  <si>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</si>
  <si>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</si>
  <si>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</si>
  <si>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</si>
  <si>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</si>
  <si>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</si>
  <si>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</si>
  <si>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</si>
  <si>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</si>
  <si>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</si>
  <si>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</si>
  <si>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$C$2</t>
  </si>
  <si>
    <t>C121 Binary Variable</t>
  </si>
  <si>
    <t>$C$3</t>
  </si>
  <si>
    <t>C131 Binary Variable</t>
  </si>
  <si>
    <t>$C$4</t>
  </si>
  <si>
    <t>C141 Binary Variable</t>
  </si>
  <si>
    <t>$C$5</t>
  </si>
  <si>
    <t>C151 Binary Variable</t>
  </si>
  <si>
    <t>$C$6</t>
  </si>
  <si>
    <t>C161 Binary Variable</t>
  </si>
  <si>
    <t>$C$7</t>
  </si>
  <si>
    <t>C231 Binary Variable</t>
  </si>
  <si>
    <t>$C$8</t>
  </si>
  <si>
    <t>C241 Binary Variable</t>
  </si>
  <si>
    <t>$C$9</t>
  </si>
  <si>
    <t>C251 Binary Variable</t>
  </si>
  <si>
    <t>$C$10</t>
  </si>
  <si>
    <t>C261 Binary Variable</t>
  </si>
  <si>
    <t>$C$11</t>
  </si>
  <si>
    <t>C341 Binary Variable</t>
  </si>
  <si>
    <t>$C$12</t>
  </si>
  <si>
    <t>C351 Binary Variable</t>
  </si>
  <si>
    <t>$C$13</t>
  </si>
  <si>
    <t>C361 Binary Variable</t>
  </si>
  <si>
    <t>$C$14</t>
  </si>
  <si>
    <t>C451 Binary Variable</t>
  </si>
  <si>
    <t>$C$15</t>
  </si>
  <si>
    <t>C461 Binary Variable</t>
  </si>
  <si>
    <t>$C$16</t>
  </si>
  <si>
    <t>C561 Binary Variable</t>
  </si>
  <si>
    <t>$C$17</t>
  </si>
  <si>
    <t>C122 Binary Variable</t>
  </si>
  <si>
    <t>$C$18</t>
  </si>
  <si>
    <t>C132 Binary Variable</t>
  </si>
  <si>
    <t>$C$19</t>
  </si>
  <si>
    <t>C142 Binary Variable</t>
  </si>
  <si>
    <t>$C$20</t>
  </si>
  <si>
    <t>C152 Binary Variable</t>
  </si>
  <si>
    <t>$C$21</t>
  </si>
  <si>
    <t>C162 Binary Variable</t>
  </si>
  <si>
    <t>$C$22</t>
  </si>
  <si>
    <t>C232 Binary Variable</t>
  </si>
  <si>
    <t>$C$23</t>
  </si>
  <si>
    <t>C242 Binary Variable</t>
  </si>
  <si>
    <t>$C$24</t>
  </si>
  <si>
    <t>C252 Binary Variable</t>
  </si>
  <si>
    <t>$C$25</t>
  </si>
  <si>
    <t>C262 Binary Variable</t>
  </si>
  <si>
    <t>$C$26</t>
  </si>
  <si>
    <t>C342 Binary Variable</t>
  </si>
  <si>
    <t>$C$27</t>
  </si>
  <si>
    <t>C352 Binary Variable</t>
  </si>
  <si>
    <t>$C$28</t>
  </si>
  <si>
    <t>C362 Binary Variable</t>
  </si>
  <si>
    <t>$C$29</t>
  </si>
  <si>
    <t>C452 Binary Variable</t>
  </si>
  <si>
    <t>$C$30</t>
  </si>
  <si>
    <t>C462 Binary Variable</t>
  </si>
  <si>
    <t>$C$31</t>
  </si>
  <si>
    <t>C562 Binary Variable</t>
  </si>
  <si>
    <t>$C$32</t>
  </si>
  <si>
    <t>C123 Binary Variable</t>
  </si>
  <si>
    <t>$C$33</t>
  </si>
  <si>
    <t>C133 Binary Variable</t>
  </si>
  <si>
    <t>$C$34</t>
  </si>
  <si>
    <t>C143 Binary Variable</t>
  </si>
  <si>
    <t>$C$35</t>
  </si>
  <si>
    <t>C153 Binary Variable</t>
  </si>
  <si>
    <t>$C$36</t>
  </si>
  <si>
    <t>C163 Binary Variable</t>
  </si>
  <si>
    <t>$C$37</t>
  </si>
  <si>
    <t>C233 Binary Variable</t>
  </si>
  <si>
    <t>$C$38</t>
  </si>
  <si>
    <t>C243 Binary Variable</t>
  </si>
  <si>
    <t>$C$39</t>
  </si>
  <si>
    <t>C253 Binary Variable</t>
  </si>
  <si>
    <t>$C$40</t>
  </si>
  <si>
    <t>C263 Binary Variable</t>
  </si>
  <si>
    <t>$C$41</t>
  </si>
  <si>
    <t>C343 Binary Variable</t>
  </si>
  <si>
    <t>$C$42</t>
  </si>
  <si>
    <t>C353 Binary Variable</t>
  </si>
  <si>
    <t>$C$43</t>
  </si>
  <si>
    <t>C363 Binary Variable</t>
  </si>
  <si>
    <t>$C$44</t>
  </si>
  <si>
    <t>C453 Binary Variable</t>
  </si>
  <si>
    <t>$C$45</t>
  </si>
  <si>
    <t>C463 Binary Variable</t>
  </si>
  <si>
    <t>$C$46</t>
  </si>
  <si>
    <t>C563 Binary Variable</t>
  </si>
  <si>
    <t>$H$28</t>
  </si>
  <si>
    <t>$H$27</t>
  </si>
  <si>
    <t>$H$24</t>
  </si>
  <si>
    <t>$H$23</t>
  </si>
  <si>
    <t>$H$22</t>
  </si>
  <si>
    <t>$H$21</t>
  </si>
  <si>
    <t>$H$20</t>
  </si>
  <si>
    <t>$H$19</t>
  </si>
  <si>
    <t>$H$16</t>
  </si>
  <si>
    <t>$H$15</t>
  </si>
  <si>
    <t>$H$11</t>
  </si>
  <si>
    <t>$H$12</t>
  </si>
  <si>
    <t>$H$13</t>
  </si>
  <si>
    <t>$H$14</t>
  </si>
  <si>
    <t>$H$10</t>
  </si>
  <si>
    <t>Total Cost Cost</t>
  </si>
  <si>
    <t>constraint 1 Cost</t>
  </si>
  <si>
    <t>constraint 2 Cost</t>
  </si>
  <si>
    <t>constraint 3 Cost</t>
  </si>
  <si>
    <t>constraint 4 Cost</t>
  </si>
  <si>
    <t>constraint 5 Cost</t>
  </si>
  <si>
    <t>constraint 6 Cost</t>
  </si>
  <si>
    <t>$H$17</t>
  </si>
  <si>
    <t>constraint 7 Cost</t>
  </si>
  <si>
    <t>$H$18</t>
  </si>
  <si>
    <t>constraint 8 Cost</t>
  </si>
  <si>
    <t>constraint 9 Cost</t>
  </si>
  <si>
    <t>constraint 10 Cost</t>
  </si>
  <si>
    <t>constraint 11 Cost</t>
  </si>
  <si>
    <t>constraint 12 Cost</t>
  </si>
  <si>
    <t>constraint 13 Cost</t>
  </si>
  <si>
    <t>constraint 14 Cost</t>
  </si>
  <si>
    <t>$H$25</t>
  </si>
  <si>
    <t>constraint 15 Cost</t>
  </si>
  <si>
    <t>$H$26</t>
  </si>
  <si>
    <t>constraint 16 Cost</t>
  </si>
  <si>
    <t>constraint 17 Cost</t>
  </si>
  <si>
    <t>constraint 18 Cost</t>
  </si>
  <si>
    <t>Microsoft Excel 16.0 Answer Report</t>
  </si>
  <si>
    <t>Worksheet: [Replacement Problem Excel Sensitivity.xlsx]Solver</t>
  </si>
  <si>
    <t>Report Created: 12/9/2024 1:28:22 PM</t>
  </si>
  <si>
    <t>Result: Solver found a solution.  All Constraints and optimality conditions are satisfied.</t>
  </si>
  <si>
    <t>Solver Engine</t>
  </si>
  <si>
    <t>Engine: Simplex LP</t>
  </si>
  <si>
    <t>Solution Time: 0.109 Seconds.</t>
  </si>
  <si>
    <t>Iterations: 20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</si>
  <si>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</si>
  <si>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</si>
  <si>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</si>
  <si>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</si>
  <si>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Original Value</t>
  </si>
  <si>
    <t>Final Value</t>
  </si>
  <si>
    <t>Integer</t>
  </si>
  <si>
    <t>Cell Value</t>
  </si>
  <si>
    <t>Formula</t>
  </si>
  <si>
    <t>Status</t>
  </si>
  <si>
    <t>Slack</t>
  </si>
  <si>
    <t>$H$6</t>
  </si>
  <si>
    <t>Contin</t>
  </si>
  <si>
    <t>$H$28=$J$28</t>
  </si>
  <si>
    <t>Binding</t>
  </si>
  <si>
    <t>$H$27=$J$27</t>
  </si>
  <si>
    <t>$H$26=$J$26</t>
  </si>
  <si>
    <t>$H$25=$J$25</t>
  </si>
  <si>
    <t>$H$24=$J$24</t>
  </si>
  <si>
    <t>$H$23=$J$23</t>
  </si>
  <si>
    <t>$H$22=$J$22</t>
  </si>
  <si>
    <t>$H$21=$J$21</t>
  </si>
  <si>
    <t>$H$20=$J$20</t>
  </si>
  <si>
    <t>$H$19=$J$19</t>
  </si>
  <si>
    <t>$H$18=$J$18</t>
  </si>
  <si>
    <t>$H$17=$J$17</t>
  </si>
  <si>
    <t>$H$16=$J$16</t>
  </si>
  <si>
    <t>$H$15=$J$15</t>
  </si>
  <si>
    <t>$H$10&lt;=$J$10</t>
  </si>
  <si>
    <t>Not Binding</t>
  </si>
  <si>
    <t>$H$11=$J$11</t>
  </si>
  <si>
    <t>$H$12=$J$12</t>
  </si>
  <si>
    <t>$H$13=$J$13</t>
  </si>
  <si>
    <t>$H$14=$J$14</t>
  </si>
  <si>
    <t>$C$2&gt;=0</t>
  </si>
  <si>
    <t>$C$3&gt;=0</t>
  </si>
  <si>
    <t>$C$4&gt;=0</t>
  </si>
  <si>
    <t>$C$5&gt;=0</t>
  </si>
  <si>
    <t>$C$6&gt;=0</t>
  </si>
  <si>
    <t>$C$7&gt;=0</t>
  </si>
  <si>
    <t>$C$8&gt;=0</t>
  </si>
  <si>
    <t>$C$9&gt;=0</t>
  </si>
  <si>
    <t>$C$10&gt;=0</t>
  </si>
  <si>
    <t>$C$11&gt;=0</t>
  </si>
  <si>
    <t>$C$12&gt;=0</t>
  </si>
  <si>
    <t>$C$13&gt;=0</t>
  </si>
  <si>
    <t>$C$14&gt;=0</t>
  </si>
  <si>
    <t>$C$15&gt;=0</t>
  </si>
  <si>
    <t>$C$16&gt;=0</t>
  </si>
  <si>
    <t>$C$17&gt;=0</t>
  </si>
  <si>
    <t>$C$18&gt;=0</t>
  </si>
  <si>
    <t>$C$19&gt;=0</t>
  </si>
  <si>
    <t>$C$20&gt;=0</t>
  </si>
  <si>
    <t>$C$21&gt;=0</t>
  </si>
  <si>
    <t>$C$22&gt;=0</t>
  </si>
  <si>
    <t>$C$23&gt;=0</t>
  </si>
  <si>
    <t>$C$24&gt;=0</t>
  </si>
  <si>
    <t>$C$25&gt;=0</t>
  </si>
  <si>
    <t>$C$26&gt;=0</t>
  </si>
  <si>
    <t>$C$27&gt;=0</t>
  </si>
  <si>
    <t>$C$28&gt;=0</t>
  </si>
  <si>
    <t>$C$29&gt;=0</t>
  </si>
  <si>
    <t>$C$30&gt;=0</t>
  </si>
  <si>
    <t>$C$31&gt;=0</t>
  </si>
  <si>
    <t>$C$32&gt;=0</t>
  </si>
  <si>
    <t>$C$33&gt;=0</t>
  </si>
  <si>
    <t>$C$34&gt;=0</t>
  </si>
  <si>
    <t>$C$35&gt;=0</t>
  </si>
  <si>
    <t>$C$36&gt;=0</t>
  </si>
  <si>
    <t>$C$37&gt;=0</t>
  </si>
  <si>
    <t>$C$38&gt;=0</t>
  </si>
  <si>
    <t>$C$39&gt;=0</t>
  </si>
  <si>
    <t>$C$40&gt;=0</t>
  </si>
  <si>
    <t>$C$41&gt;=0</t>
  </si>
  <si>
    <t>$C$42&gt;=0</t>
  </si>
  <si>
    <t>$C$43&gt;=0</t>
  </si>
  <si>
    <t>$C$44&gt;=0</t>
  </si>
  <si>
    <t>$C$45&gt;=0</t>
  </si>
  <si>
    <t>$C$46&gt;=0</t>
  </si>
  <si>
    <t>Report Created: 12/9/2024 1:28:23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</si>
</sst>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vertAlign val="subscript"/>
      <sz val="12"/>
      <color theme="1"/>
      <name val="Aptos"/>
      <family val="2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3" xfId="0" applyFill="1" applyBorder="1"/>
    <xf numFmtId="0" fontId="0" fillId="0" borderId="0" xfId="0" applyAlignment="1">
      <alignment horizontal="center"/>
    </xf>
    <xf numFmtId="0" fontId="1" fillId="4" borderId="3" xfId="0" applyFont="1" applyFill="1" applyBorder="1" applyAlignment="1">
      <alignment vertical="center" wrapText="1"/>
    </xf>
    <xf numFmtId="1" fontId="1" fillId="4" borderId="3" xfId="0" applyNumberFormat="1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1" fontId="1" fillId="5" borderId="3" xfId="0" applyNumberFormat="1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" fontId="1" fillId="6" borderId="3" xfId="0" applyNumberFormat="1" applyFont="1" applyFill="1" applyBorder="1" applyAlignment="1">
      <alignment vertical="center" wrapText="1"/>
    </xf>
    <xf numFmtId="0" fontId="0" fillId="4" borderId="3" xfId="0" applyFill="1" applyBorder="1"/>
    <xf numFmtId="0" fontId="0" fillId="6" borderId="3" xfId="0" applyFill="1" applyBorder="1"/>
    <xf numFmtId="1" fontId="0" fillId="6" borderId="3" xfId="0" applyNumberFormat="1" applyFill="1" applyBorder="1"/>
    <xf numFmtId="0" fontId="0" fillId="0" borderId="3" xfId="0" applyBorder="1" applyAlignment="1">
      <alignment horizontal="center" vertical="center"/>
    </xf>
    <xf numFmtId="0" fontId="0" fillId="7" borderId="3" xfId="0" applyFill="1" applyBorder="1"/>
    <xf numFmtId="0" fontId="1" fillId="8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wrapText="1"/>
    </xf>
    <xf numFmtId="0" fontId="0" fillId="3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4" fillId="3" borderId="2" xfId="0" applyFont="1" applyFill="1" applyBorder="1"/>
    <xf numFmtId="0" fontId="0" fillId="10" borderId="0" xfId="0" applyFill="1"/>
    <xf numFmtId="0" fontId="0" fillId="10" borderId="0" xfId="0" applyFill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5" fillId="0" borderId="0" xfId="0" applyFont="1"/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10" xfId="0" applyFill="1" applyBorder="1" applyAlignment="1"/>
    <xf numFmtId="0" fontId="6" fillId="0" borderId="11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10" xfId="0" applyNumberFormat="1" applyFill="1" applyBorder="1" applyAlignment="1"/>
    <xf numFmtId="0" fontId="0" fillId="0" borderId="9" xfId="0" applyNumberFormat="1" applyFill="1" applyBorder="1" applyAlignment="1"/>
    <xf numFmtId="1" fontId="0" fillId="0" borderId="9" xfId="0" applyNumberFormat="1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965B6-97F4-4257-AD2B-39DF7CEB60FC}">
  <dimension ref="A1:S34"/>
  <sheetViews>
    <sheetView zoomScale="85" zoomScaleNormal="85" workbookViewId="0">
      <selection activeCell="N2" sqref="N2:S17"/>
    </sheetView>
  </sheetViews>
  <sheetFormatPr defaultRowHeight="14.4" x14ac:dyDescent="0.3"/>
  <cols>
    <col min="1" max="1" width="8.88671875" style="2" customWidth="1"/>
    <col min="2" max="2" width="11" style="2" customWidth="1"/>
    <col min="3" max="3" width="9.77734375" style="2" customWidth="1"/>
    <col min="4" max="4" width="12.77734375" style="2" customWidth="1"/>
    <col min="5" max="5" width="13.77734375" customWidth="1"/>
    <col min="8" max="8" width="10.109375" customWidth="1"/>
    <col min="10" max="11" width="8.88671875" style="2"/>
    <col min="12" max="12" width="13.6640625" style="2" customWidth="1"/>
    <col min="15" max="15" width="9.44140625" bestFit="1" customWidth="1"/>
  </cols>
  <sheetData>
    <row r="1" spans="1:19" ht="22.2" customHeight="1" x14ac:dyDescent="0.3">
      <c r="A1" s="28" t="s">
        <v>81</v>
      </c>
      <c r="B1" s="28"/>
      <c r="C1" s="28"/>
      <c r="D1" s="28"/>
      <c r="J1" s="22"/>
      <c r="K1" s="12" t="s">
        <v>83</v>
      </c>
      <c r="L1" s="12"/>
    </row>
    <row r="2" spans="1:19" ht="72" x14ac:dyDescent="0.3">
      <c r="A2" s="21" t="s">
        <v>82</v>
      </c>
      <c r="B2" s="21" t="s">
        <v>85</v>
      </c>
      <c r="C2" s="21" t="s">
        <v>84</v>
      </c>
      <c r="D2" s="21" t="s">
        <v>88</v>
      </c>
      <c r="G2" s="21" t="s">
        <v>86</v>
      </c>
      <c r="H2" s="21" t="s">
        <v>87</v>
      </c>
      <c r="J2" s="21" t="s">
        <v>82</v>
      </c>
      <c r="K2" s="21" t="s">
        <v>85</v>
      </c>
      <c r="L2" s="21" t="s">
        <v>89</v>
      </c>
      <c r="N2" s="14" t="s">
        <v>0</v>
      </c>
      <c r="O2" s="14" t="s">
        <v>1</v>
      </c>
      <c r="P2" s="14" t="s">
        <v>0</v>
      </c>
      <c r="Q2" s="14" t="s">
        <v>1</v>
      </c>
      <c r="R2" s="14" t="s">
        <v>0</v>
      </c>
      <c r="S2" s="14" t="s">
        <v>1</v>
      </c>
    </row>
    <row r="3" spans="1:19" ht="19.2" x14ac:dyDescent="0.3">
      <c r="A3" s="28" t="s">
        <v>78</v>
      </c>
      <c r="B3" s="12">
        <v>0</v>
      </c>
      <c r="C3" s="12">
        <v>30</v>
      </c>
      <c r="D3" s="22">
        <f>C3</f>
        <v>30</v>
      </c>
      <c r="G3" s="12" t="s">
        <v>78</v>
      </c>
      <c r="H3" s="23">
        <v>100</v>
      </c>
      <c r="J3" s="30" t="s">
        <v>78</v>
      </c>
      <c r="K3" s="12">
        <v>1</v>
      </c>
      <c r="L3" s="22">
        <f>H3*0.5</f>
        <v>50</v>
      </c>
      <c r="N3" s="7" t="s">
        <v>13</v>
      </c>
      <c r="O3" s="8">
        <f>$H$3+D3-L3</f>
        <v>80</v>
      </c>
      <c r="P3" s="3" t="s">
        <v>11</v>
      </c>
      <c r="Q3" s="4">
        <f>$H$4+D8-L8</f>
        <v>105</v>
      </c>
      <c r="R3" s="5" t="s">
        <v>41</v>
      </c>
      <c r="S3" s="6">
        <f>$H$5+D13-L13</f>
        <v>155</v>
      </c>
    </row>
    <row r="4" spans="1:19" ht="19.2" x14ac:dyDescent="0.3">
      <c r="A4" s="28"/>
      <c r="B4" s="12">
        <v>1</v>
      </c>
      <c r="C4" s="22">
        <v>40</v>
      </c>
      <c r="D4" s="22">
        <f>SUM(C3:C4)</f>
        <v>70</v>
      </c>
      <c r="G4" s="12" t="s">
        <v>79</v>
      </c>
      <c r="H4" s="23">
        <v>110</v>
      </c>
      <c r="J4" s="31"/>
      <c r="K4" s="12">
        <v>2</v>
      </c>
      <c r="L4" s="22">
        <f>H3*0.4</f>
        <v>40</v>
      </c>
      <c r="N4" s="7" t="s">
        <v>14</v>
      </c>
      <c r="O4" s="8">
        <f t="shared" ref="O4:O7" si="0">$H$3+D4-L4</f>
        <v>130</v>
      </c>
      <c r="P4" s="3" t="s">
        <v>27</v>
      </c>
      <c r="Q4" s="4">
        <f t="shared" ref="Q4:Q7" si="1">$H$4+D9-L9</f>
        <v>181</v>
      </c>
      <c r="R4" s="5" t="s">
        <v>42</v>
      </c>
      <c r="S4" s="6">
        <f t="shared" ref="S4:S7" si="2">$H$5+D14-L14</f>
        <v>270</v>
      </c>
    </row>
    <row r="5" spans="1:19" ht="19.2" x14ac:dyDescent="0.3">
      <c r="A5" s="28"/>
      <c r="B5" s="12">
        <v>2</v>
      </c>
      <c r="C5" s="22">
        <v>50</v>
      </c>
      <c r="D5" s="22">
        <f>SUM(C3:C5)</f>
        <v>120</v>
      </c>
      <c r="G5" s="12" t="s">
        <v>80</v>
      </c>
      <c r="H5" s="23">
        <v>150</v>
      </c>
      <c r="J5" s="31"/>
      <c r="K5" s="12">
        <v>3</v>
      </c>
      <c r="L5" s="22">
        <f>H3*0.3</f>
        <v>30</v>
      </c>
      <c r="N5" s="7" t="s">
        <v>15</v>
      </c>
      <c r="O5" s="8">
        <f t="shared" si="0"/>
        <v>190</v>
      </c>
      <c r="P5" s="3" t="s">
        <v>28</v>
      </c>
      <c r="Q5" s="4">
        <f t="shared" si="1"/>
        <v>272</v>
      </c>
      <c r="R5" s="5" t="s">
        <v>43</v>
      </c>
      <c r="S5" s="6">
        <f t="shared" si="2"/>
        <v>405</v>
      </c>
    </row>
    <row r="6" spans="1:19" ht="19.2" x14ac:dyDescent="0.3">
      <c r="A6" s="28"/>
      <c r="B6" s="12">
        <v>3</v>
      </c>
      <c r="C6" s="22">
        <v>80</v>
      </c>
      <c r="D6" s="22">
        <f>SUM(C3:C6)</f>
        <v>200</v>
      </c>
      <c r="J6" s="31"/>
      <c r="K6" s="12">
        <v>4</v>
      </c>
      <c r="L6" s="22">
        <f>H3*0.2</f>
        <v>20</v>
      </c>
      <c r="N6" s="7" t="s">
        <v>16</v>
      </c>
      <c r="O6" s="8">
        <f t="shared" si="0"/>
        <v>280</v>
      </c>
      <c r="P6" s="3" t="s">
        <v>29</v>
      </c>
      <c r="Q6" s="4">
        <f t="shared" si="1"/>
        <v>373</v>
      </c>
      <c r="R6" s="5" t="s">
        <v>44</v>
      </c>
      <c r="S6" s="6">
        <f t="shared" si="2"/>
        <v>475</v>
      </c>
    </row>
    <row r="7" spans="1:19" ht="19.2" x14ac:dyDescent="0.3">
      <c r="A7" s="28"/>
      <c r="B7" s="12">
        <v>4</v>
      </c>
      <c r="C7" s="22">
        <v>100</v>
      </c>
      <c r="D7" s="22">
        <f>SUM(C3:C7)</f>
        <v>300</v>
      </c>
      <c r="J7" s="32"/>
      <c r="K7" s="12">
        <v>5</v>
      </c>
      <c r="L7" s="22">
        <v>0</v>
      </c>
      <c r="N7" s="7" t="s">
        <v>17</v>
      </c>
      <c r="O7" s="8">
        <f t="shared" si="0"/>
        <v>400</v>
      </c>
      <c r="P7" s="3" t="s">
        <v>30</v>
      </c>
      <c r="Q7" s="4">
        <f t="shared" si="1"/>
        <v>505</v>
      </c>
      <c r="R7" s="5" t="s">
        <v>45</v>
      </c>
      <c r="S7" s="6">
        <f t="shared" si="2"/>
        <v>735</v>
      </c>
    </row>
    <row r="8" spans="1:19" ht="19.2" x14ac:dyDescent="0.3">
      <c r="A8" s="28" t="s">
        <v>79</v>
      </c>
      <c r="B8" s="12">
        <v>0</v>
      </c>
      <c r="C8" s="22">
        <v>50</v>
      </c>
      <c r="D8" s="22">
        <f>C8</f>
        <v>50</v>
      </c>
      <c r="J8" s="30" t="s">
        <v>79</v>
      </c>
      <c r="K8" s="12">
        <v>1</v>
      </c>
      <c r="L8" s="22">
        <f>H4*0.5</f>
        <v>55</v>
      </c>
      <c r="N8" s="7" t="s">
        <v>18</v>
      </c>
      <c r="O8" s="8">
        <f>$H$3+D3-L3</f>
        <v>80</v>
      </c>
      <c r="P8" s="3" t="s">
        <v>31</v>
      </c>
      <c r="Q8" s="4">
        <f>$H$4+D8-L8</f>
        <v>105</v>
      </c>
      <c r="R8" s="5" t="s">
        <v>46</v>
      </c>
      <c r="S8" s="6">
        <f>$H$5+D13-L13</f>
        <v>155</v>
      </c>
    </row>
    <row r="9" spans="1:19" ht="19.2" x14ac:dyDescent="0.3">
      <c r="A9" s="28"/>
      <c r="B9" s="12">
        <v>1</v>
      </c>
      <c r="C9" s="22">
        <v>65</v>
      </c>
      <c r="D9" s="22">
        <f>SUM(C8:C9)</f>
        <v>115</v>
      </c>
      <c r="J9" s="31"/>
      <c r="K9" s="12">
        <v>2</v>
      </c>
      <c r="L9" s="22">
        <f>H4*0.4</f>
        <v>44</v>
      </c>
      <c r="N9" s="7" t="s">
        <v>19</v>
      </c>
      <c r="O9" s="8">
        <f t="shared" ref="O9:O11" si="3">$H$3+D4-L4</f>
        <v>130</v>
      </c>
      <c r="P9" s="3" t="s">
        <v>32</v>
      </c>
      <c r="Q9" s="4">
        <f t="shared" ref="Q9:Q11" si="4">$H$4+D9-L9</f>
        <v>181</v>
      </c>
      <c r="R9" s="5" t="s">
        <v>47</v>
      </c>
      <c r="S9" s="6">
        <f t="shared" ref="S9:S11" si="5">$H$5+D14-L14</f>
        <v>270</v>
      </c>
    </row>
    <row r="10" spans="1:19" ht="19.2" x14ac:dyDescent="0.3">
      <c r="A10" s="28"/>
      <c r="B10" s="12">
        <v>2</v>
      </c>
      <c r="C10" s="22">
        <v>80</v>
      </c>
      <c r="D10" s="22">
        <f>SUM(C8:C10)</f>
        <v>195</v>
      </c>
      <c r="J10" s="31"/>
      <c r="K10" s="12">
        <v>3</v>
      </c>
      <c r="L10" s="22">
        <f>H4*0.3</f>
        <v>33</v>
      </c>
      <c r="N10" s="7" t="s">
        <v>20</v>
      </c>
      <c r="O10" s="8">
        <f t="shared" si="3"/>
        <v>190</v>
      </c>
      <c r="P10" s="3" t="s">
        <v>33</v>
      </c>
      <c r="Q10" s="4">
        <f t="shared" si="4"/>
        <v>272</v>
      </c>
      <c r="R10" s="5" t="s">
        <v>48</v>
      </c>
      <c r="S10" s="6">
        <f t="shared" si="5"/>
        <v>405</v>
      </c>
    </row>
    <row r="11" spans="1:19" ht="19.2" x14ac:dyDescent="0.3">
      <c r="A11" s="28"/>
      <c r="B11" s="12">
        <v>3</v>
      </c>
      <c r="C11" s="22">
        <v>90</v>
      </c>
      <c r="D11" s="22">
        <f>SUM(C8:C11)</f>
        <v>285</v>
      </c>
      <c r="J11" s="31"/>
      <c r="K11" s="12">
        <v>4</v>
      </c>
      <c r="L11" s="22">
        <f>H4*0.2</f>
        <v>22</v>
      </c>
      <c r="N11" s="7" t="s">
        <v>21</v>
      </c>
      <c r="O11" s="8">
        <f t="shared" si="3"/>
        <v>280</v>
      </c>
      <c r="P11" s="3" t="s">
        <v>34</v>
      </c>
      <c r="Q11" s="4">
        <f t="shared" si="4"/>
        <v>373</v>
      </c>
      <c r="R11" s="5" t="s">
        <v>49</v>
      </c>
      <c r="S11" s="6">
        <f t="shared" si="5"/>
        <v>475</v>
      </c>
    </row>
    <row r="12" spans="1:19" ht="19.2" x14ac:dyDescent="0.3">
      <c r="A12" s="28"/>
      <c r="B12" s="12">
        <v>4</v>
      </c>
      <c r="C12" s="22">
        <v>110</v>
      </c>
      <c r="D12" s="22">
        <f>SUM(C8:C12)</f>
        <v>395</v>
      </c>
      <c r="J12" s="32"/>
      <c r="K12" s="12">
        <v>5</v>
      </c>
      <c r="L12" s="22">
        <v>0</v>
      </c>
      <c r="N12" s="7" t="s">
        <v>22</v>
      </c>
      <c r="O12" s="8">
        <f>$H$3+D3-L3</f>
        <v>80</v>
      </c>
      <c r="P12" s="3" t="s">
        <v>35</v>
      </c>
      <c r="Q12" s="4">
        <f>$H$4+D8-L8</f>
        <v>105</v>
      </c>
      <c r="R12" s="5" t="s">
        <v>50</v>
      </c>
      <c r="S12" s="6">
        <f>$H$5+D13-L13</f>
        <v>155</v>
      </c>
    </row>
    <row r="13" spans="1:19" ht="19.2" x14ac:dyDescent="0.3">
      <c r="A13" s="28" t="s">
        <v>80</v>
      </c>
      <c r="B13" s="12">
        <v>0</v>
      </c>
      <c r="C13" s="22">
        <v>80</v>
      </c>
      <c r="D13" s="22">
        <f>C13</f>
        <v>80</v>
      </c>
      <c r="J13" s="30" t="s">
        <v>80</v>
      </c>
      <c r="K13" s="12">
        <v>1</v>
      </c>
      <c r="L13" s="22">
        <f>H5*0.5</f>
        <v>75</v>
      </c>
      <c r="N13" s="7" t="s">
        <v>23</v>
      </c>
      <c r="O13" s="8">
        <f t="shared" ref="O13:O14" si="6">$H$3+D4-L4</f>
        <v>130</v>
      </c>
      <c r="P13" s="3" t="s">
        <v>36</v>
      </c>
      <c r="Q13" s="4">
        <f t="shared" ref="Q13:Q14" si="7">$H$4+D9-L9</f>
        <v>181</v>
      </c>
      <c r="R13" s="5" t="s">
        <v>51</v>
      </c>
      <c r="S13" s="6">
        <f t="shared" ref="S13:S14" si="8">$H$5+D14-L14</f>
        <v>270</v>
      </c>
    </row>
    <row r="14" spans="1:19" ht="19.2" x14ac:dyDescent="0.3">
      <c r="A14" s="28"/>
      <c r="B14" s="12">
        <v>1</v>
      </c>
      <c r="C14" s="22">
        <v>100</v>
      </c>
      <c r="D14" s="22">
        <f>SUM(C13:C14)</f>
        <v>180</v>
      </c>
      <c r="J14" s="31"/>
      <c r="K14" s="12">
        <v>2</v>
      </c>
      <c r="L14" s="22">
        <f>H5*0.4</f>
        <v>60</v>
      </c>
      <c r="N14" s="7" t="s">
        <v>24</v>
      </c>
      <c r="O14" s="8">
        <f t="shared" si="6"/>
        <v>190</v>
      </c>
      <c r="P14" s="3" t="s">
        <v>37</v>
      </c>
      <c r="Q14" s="4">
        <f t="shared" si="7"/>
        <v>272</v>
      </c>
      <c r="R14" s="5" t="s">
        <v>52</v>
      </c>
      <c r="S14" s="6">
        <f t="shared" si="8"/>
        <v>405</v>
      </c>
    </row>
    <row r="15" spans="1:19" ht="19.2" x14ac:dyDescent="0.3">
      <c r="A15" s="28"/>
      <c r="B15" s="12">
        <v>2</v>
      </c>
      <c r="C15" s="22">
        <v>120</v>
      </c>
      <c r="D15" s="22">
        <f>SUM(C13:C15)</f>
        <v>300</v>
      </c>
      <c r="J15" s="31"/>
      <c r="K15" s="12">
        <v>3</v>
      </c>
      <c r="L15" s="22">
        <f>H5*0.3</f>
        <v>45</v>
      </c>
      <c r="N15" s="7" t="s">
        <v>25</v>
      </c>
      <c r="O15" s="8">
        <f>$H$3+D3-L3</f>
        <v>80</v>
      </c>
      <c r="P15" s="3" t="s">
        <v>38</v>
      </c>
      <c r="Q15" s="4">
        <f>$H$4+D8-L8</f>
        <v>105</v>
      </c>
      <c r="R15" s="5" t="s">
        <v>53</v>
      </c>
      <c r="S15" s="6">
        <f>$H$5+D13-L13</f>
        <v>155</v>
      </c>
    </row>
    <row r="16" spans="1:19" ht="19.2" x14ac:dyDescent="0.3">
      <c r="A16" s="28"/>
      <c r="B16" s="12">
        <v>3</v>
      </c>
      <c r="C16" s="22">
        <v>135</v>
      </c>
      <c r="D16" s="22">
        <f>SUM(C14:C16)</f>
        <v>355</v>
      </c>
      <c r="J16" s="31"/>
      <c r="K16" s="12">
        <v>4</v>
      </c>
      <c r="L16" s="22">
        <f>H5*0.2</f>
        <v>30</v>
      </c>
      <c r="N16" s="7" t="s">
        <v>26</v>
      </c>
      <c r="O16" s="8">
        <f>$H$3+D4-L4</f>
        <v>130</v>
      </c>
      <c r="P16" s="3" t="s">
        <v>39</v>
      </c>
      <c r="Q16" s="4">
        <f>$H$4+D9-L9</f>
        <v>181</v>
      </c>
      <c r="R16" s="5" t="s">
        <v>54</v>
      </c>
      <c r="S16" s="6">
        <f>$H$5+D14-L14</f>
        <v>270</v>
      </c>
    </row>
    <row r="17" spans="1:19" ht="19.2" x14ac:dyDescent="0.3">
      <c r="A17" s="28"/>
      <c r="B17" s="12">
        <v>4</v>
      </c>
      <c r="C17" s="22">
        <v>150</v>
      </c>
      <c r="D17" s="22">
        <f>SUM(C13:C17)</f>
        <v>585</v>
      </c>
      <c r="J17" s="32"/>
      <c r="K17" s="12">
        <v>5</v>
      </c>
      <c r="L17" s="22">
        <v>0</v>
      </c>
      <c r="N17" s="7" t="s">
        <v>12</v>
      </c>
      <c r="O17" s="8">
        <f>H3+D3-L3</f>
        <v>80</v>
      </c>
      <c r="P17" s="3" t="s">
        <v>40</v>
      </c>
      <c r="Q17" s="4">
        <f>H4+D8-L8</f>
        <v>105</v>
      </c>
      <c r="R17" s="5" t="s">
        <v>55</v>
      </c>
      <c r="S17" s="6">
        <f>H5+D13-L13</f>
        <v>155</v>
      </c>
    </row>
    <row r="18" spans="1:19" x14ac:dyDescent="0.3">
      <c r="D18" s="24"/>
    </row>
    <row r="19" spans="1:19" x14ac:dyDescent="0.3">
      <c r="C19" s="24"/>
      <c r="D19" s="24"/>
    </row>
    <row r="20" spans="1:19" x14ac:dyDescent="0.3">
      <c r="C20" s="24"/>
      <c r="D20" s="24"/>
      <c r="K20" s="29"/>
      <c r="L20" s="24"/>
    </row>
    <row r="21" spans="1:19" x14ac:dyDescent="0.3">
      <c r="C21" s="24"/>
      <c r="D21" s="24"/>
      <c r="K21" s="29"/>
      <c r="L21" s="24"/>
    </row>
    <row r="22" spans="1:19" x14ac:dyDescent="0.3">
      <c r="C22" s="24"/>
      <c r="D22" s="24"/>
      <c r="K22" s="29"/>
      <c r="L22" s="24"/>
    </row>
    <row r="23" spans="1:19" x14ac:dyDescent="0.3">
      <c r="C23" s="24"/>
      <c r="D23" s="24"/>
      <c r="K23" s="29"/>
      <c r="L23" s="24"/>
    </row>
    <row r="24" spans="1:19" x14ac:dyDescent="0.3">
      <c r="C24" s="24"/>
      <c r="D24" s="24"/>
      <c r="K24" s="29"/>
      <c r="L24" s="24"/>
    </row>
    <row r="25" spans="1:19" x14ac:dyDescent="0.3">
      <c r="C25" s="24"/>
      <c r="D25" s="24"/>
      <c r="K25" s="29"/>
      <c r="L25" s="24"/>
    </row>
    <row r="26" spans="1:19" x14ac:dyDescent="0.3">
      <c r="C26" s="24"/>
      <c r="D26" s="24"/>
      <c r="K26" s="29"/>
      <c r="L26" s="24"/>
    </row>
    <row r="27" spans="1:19" x14ac:dyDescent="0.3">
      <c r="C27" s="24"/>
      <c r="D27" s="24"/>
      <c r="K27" s="29"/>
      <c r="L27" s="24"/>
    </row>
    <row r="28" spans="1:19" x14ac:dyDescent="0.3">
      <c r="C28" s="24"/>
      <c r="D28" s="24"/>
      <c r="K28" s="29"/>
      <c r="L28" s="24"/>
    </row>
    <row r="29" spans="1:19" x14ac:dyDescent="0.3">
      <c r="C29" s="24"/>
      <c r="D29" s="24"/>
      <c r="K29" s="29"/>
      <c r="L29" s="24"/>
    </row>
    <row r="30" spans="1:19" x14ac:dyDescent="0.3">
      <c r="C30" s="24"/>
      <c r="D30" s="24"/>
      <c r="K30" s="29"/>
      <c r="L30" s="24"/>
    </row>
    <row r="31" spans="1:19" x14ac:dyDescent="0.3">
      <c r="C31" s="24"/>
      <c r="D31" s="24"/>
      <c r="K31" s="29"/>
      <c r="L31" s="24"/>
    </row>
    <row r="32" spans="1:19" x14ac:dyDescent="0.3">
      <c r="K32" s="29"/>
      <c r="L32" s="24"/>
    </row>
    <row r="33" spans="11:12" x14ac:dyDescent="0.3">
      <c r="K33" s="29"/>
      <c r="L33" s="24"/>
    </row>
    <row r="34" spans="11:12" x14ac:dyDescent="0.3">
      <c r="K34" s="29"/>
      <c r="L34" s="24"/>
    </row>
  </sheetData>
  <mergeCells count="12">
    <mergeCell ref="A1:D1"/>
    <mergeCell ref="K26:K28"/>
    <mergeCell ref="K29:K31"/>
    <mergeCell ref="K32:K34"/>
    <mergeCell ref="A8:A12"/>
    <mergeCell ref="A13:A17"/>
    <mergeCell ref="K20:K22"/>
    <mergeCell ref="K23:K25"/>
    <mergeCell ref="A3:A7"/>
    <mergeCell ref="J3:J7"/>
    <mergeCell ref="J8:J12"/>
    <mergeCell ref="J13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48F3-0DEE-435D-BF20-5127F28B33BE}">
  <dimension ref="A1:K46"/>
  <sheetViews>
    <sheetView workbookViewId="0">
      <selection activeCell="C2" sqref="C2:C46"/>
    </sheetView>
  </sheetViews>
  <sheetFormatPr defaultRowHeight="14.4" x14ac:dyDescent="0.3"/>
  <cols>
    <col min="4" max="4" width="10.77734375" bestFit="1" customWidth="1"/>
    <col min="5" max="5" width="10.5546875" customWidth="1"/>
    <col min="6" max="6" width="12.109375" customWidth="1"/>
    <col min="7" max="7" width="11.44140625" bestFit="1" customWidth="1"/>
    <col min="8" max="8" width="11.44140625" customWidth="1"/>
    <col min="9" max="9" width="4.21875" customWidth="1"/>
    <col min="10" max="10" width="7.6640625" customWidth="1"/>
  </cols>
  <sheetData>
    <row r="1" spans="1:11" ht="31.2" x14ac:dyDescent="0.3">
      <c r="A1" s="14" t="s">
        <v>0</v>
      </c>
      <c r="B1" s="14" t="s">
        <v>1</v>
      </c>
      <c r="C1" s="15" t="s">
        <v>2</v>
      </c>
    </row>
    <row r="2" spans="1:11" ht="19.2" x14ac:dyDescent="0.3">
      <c r="A2" s="7" t="s">
        <v>13</v>
      </c>
      <c r="B2" s="8">
        <v>80</v>
      </c>
      <c r="C2" s="1">
        <v>0</v>
      </c>
      <c r="F2" s="27" t="s">
        <v>86</v>
      </c>
      <c r="G2" s="27" t="s">
        <v>76</v>
      </c>
      <c r="H2" s="27" t="s">
        <v>77</v>
      </c>
    </row>
    <row r="3" spans="1:11" ht="19.2" x14ac:dyDescent="0.3">
      <c r="A3" s="7" t="s">
        <v>14</v>
      </c>
      <c r="B3" s="8">
        <v>130</v>
      </c>
      <c r="C3" s="1">
        <v>1</v>
      </c>
      <c r="F3" s="7" t="s">
        <v>73</v>
      </c>
      <c r="G3" s="7">
        <v>8</v>
      </c>
      <c r="H3" s="7">
        <f>(SUMPRODUCT(B2:B16,C2:C16)*G3)</f>
        <v>2560</v>
      </c>
    </row>
    <row r="4" spans="1:11" ht="19.2" x14ac:dyDescent="0.3">
      <c r="A4" s="7" t="s">
        <v>15</v>
      </c>
      <c r="B4" s="8">
        <v>190</v>
      </c>
      <c r="C4" s="1">
        <v>0</v>
      </c>
      <c r="F4" s="3" t="s">
        <v>74</v>
      </c>
      <c r="G4" s="3">
        <v>4</v>
      </c>
      <c r="H4" s="3">
        <f>(SUMPRODUCT(B17:B31,C17:C31)*G4)</f>
        <v>1812</v>
      </c>
    </row>
    <row r="5" spans="1:11" ht="19.8" thickBot="1" x14ac:dyDescent="0.35">
      <c r="A5" s="7" t="s">
        <v>16</v>
      </c>
      <c r="B5" s="8">
        <v>280</v>
      </c>
      <c r="C5" s="1">
        <v>0</v>
      </c>
      <c r="F5" s="5" t="s">
        <v>75</v>
      </c>
      <c r="G5" s="5">
        <v>37</v>
      </c>
      <c r="H5" s="5">
        <f>(SUMPRODUCT(B32:B46,C32:C46)*G5)</f>
        <v>23310</v>
      </c>
    </row>
    <row r="6" spans="1:11" ht="19.8" thickBot="1" x14ac:dyDescent="0.35">
      <c r="A6" s="7" t="s">
        <v>17</v>
      </c>
      <c r="B6" s="8">
        <v>400</v>
      </c>
      <c r="C6" s="1">
        <v>0</v>
      </c>
      <c r="F6" s="34" t="s">
        <v>71</v>
      </c>
      <c r="G6" s="35"/>
      <c r="H6" s="18">
        <f>(SUMPRODUCT(B2:B16,C2:C16)*G3)+(SUMPRODUCT(B17:B31,C17:C31)*G4)+(SUMPRODUCT(B32:B46,C32:C46)*G5)</f>
        <v>27682</v>
      </c>
    </row>
    <row r="7" spans="1:11" ht="19.2" x14ac:dyDescent="0.3">
      <c r="A7" s="7" t="s">
        <v>18</v>
      </c>
      <c r="B7" s="8">
        <v>80</v>
      </c>
      <c r="C7" s="1">
        <v>0</v>
      </c>
    </row>
    <row r="8" spans="1:11" ht="19.2" x14ac:dyDescent="0.3">
      <c r="A8" s="7" t="s">
        <v>19</v>
      </c>
      <c r="B8" s="8">
        <v>130</v>
      </c>
      <c r="C8" s="1">
        <v>0</v>
      </c>
    </row>
    <row r="9" spans="1:11" ht="19.2" x14ac:dyDescent="0.3">
      <c r="A9" s="7" t="s">
        <v>20</v>
      </c>
      <c r="B9" s="8">
        <v>190</v>
      </c>
      <c r="C9" s="1">
        <v>0</v>
      </c>
      <c r="I9" s="2"/>
    </row>
    <row r="10" spans="1:11" ht="19.2" x14ac:dyDescent="0.3">
      <c r="A10" s="7" t="s">
        <v>21</v>
      </c>
      <c r="B10" s="8">
        <v>280</v>
      </c>
      <c r="C10" s="1">
        <v>0</v>
      </c>
      <c r="G10" s="16" t="s">
        <v>71</v>
      </c>
      <c r="H10" s="16">
        <f>(SUMPRODUCT(B2:B16,C2:C16)*G3)+(SUMPRODUCT(B17:B31,C17:C31)*G4)+(SUMPRODUCT(B32:B46,C32:C46)*G5)</f>
        <v>27682</v>
      </c>
      <c r="I10" s="2" t="s">
        <v>72</v>
      </c>
      <c r="J10" s="17">
        <v>28000</v>
      </c>
      <c r="K10" s="17" t="s">
        <v>70</v>
      </c>
    </row>
    <row r="11" spans="1:11" ht="19.2" x14ac:dyDescent="0.3">
      <c r="A11" s="7" t="s">
        <v>22</v>
      </c>
      <c r="B11" s="8">
        <v>80</v>
      </c>
      <c r="C11" s="1">
        <v>0</v>
      </c>
      <c r="F11" s="33" t="s">
        <v>56</v>
      </c>
      <c r="G11" s="10" t="s">
        <v>3</v>
      </c>
      <c r="H11" s="10">
        <v>1</v>
      </c>
      <c r="I11" s="10" t="s">
        <v>4</v>
      </c>
      <c r="J11" s="11">
        <f>SUM(C2:C6)</f>
        <v>1</v>
      </c>
    </row>
    <row r="12" spans="1:11" ht="19.2" x14ac:dyDescent="0.3">
      <c r="A12" s="7" t="s">
        <v>23</v>
      </c>
      <c r="B12" s="8">
        <v>130</v>
      </c>
      <c r="C12" s="1">
        <v>0</v>
      </c>
      <c r="F12" s="33"/>
      <c r="G12" s="10" t="s">
        <v>5</v>
      </c>
      <c r="H12" s="11">
        <f>C2</f>
        <v>0</v>
      </c>
      <c r="I12" s="10" t="s">
        <v>4</v>
      </c>
      <c r="J12" s="11">
        <f>SUM(C7:C10)</f>
        <v>0</v>
      </c>
    </row>
    <row r="13" spans="1:11" ht="19.2" x14ac:dyDescent="0.3">
      <c r="A13" s="7" t="s">
        <v>24</v>
      </c>
      <c r="B13" s="8">
        <v>190</v>
      </c>
      <c r="C13" s="1">
        <v>1</v>
      </c>
      <c r="F13" s="33"/>
      <c r="G13" s="10" t="s">
        <v>6</v>
      </c>
      <c r="H13" s="11">
        <f>C3+C7</f>
        <v>1</v>
      </c>
      <c r="I13" s="10" t="s">
        <v>4</v>
      </c>
      <c r="J13" s="11">
        <f>SUM(C11:C13)</f>
        <v>1</v>
      </c>
    </row>
    <row r="14" spans="1:11" ht="19.2" x14ac:dyDescent="0.3">
      <c r="A14" s="7" t="s">
        <v>25</v>
      </c>
      <c r="B14" s="8">
        <v>80</v>
      </c>
      <c r="C14" s="1">
        <v>0</v>
      </c>
      <c r="E14" s="19"/>
      <c r="F14" s="33"/>
      <c r="G14" s="10" t="s">
        <v>7</v>
      </c>
      <c r="H14" s="11">
        <f>C4+C8+C11</f>
        <v>0</v>
      </c>
      <c r="I14" s="10" t="s">
        <v>4</v>
      </c>
      <c r="J14" s="11">
        <f>C14+C15</f>
        <v>0</v>
      </c>
    </row>
    <row r="15" spans="1:11" ht="19.2" customHeight="1" x14ac:dyDescent="0.3">
      <c r="A15" s="7" t="s">
        <v>26</v>
      </c>
      <c r="B15" s="8">
        <v>130</v>
      </c>
      <c r="C15" s="1">
        <v>0</v>
      </c>
      <c r="E15" s="25"/>
      <c r="F15" s="33"/>
      <c r="G15" s="10" t="s">
        <v>8</v>
      </c>
      <c r="H15" s="11">
        <f>C5+C9+C12+C14</f>
        <v>0</v>
      </c>
      <c r="I15" s="10" t="s">
        <v>4</v>
      </c>
      <c r="J15" s="11">
        <f>C16</f>
        <v>0</v>
      </c>
    </row>
    <row r="16" spans="1:11" ht="19.2" x14ac:dyDescent="0.3">
      <c r="A16" s="7" t="s">
        <v>12</v>
      </c>
      <c r="B16" s="8">
        <v>80</v>
      </c>
      <c r="C16" s="1">
        <v>0</v>
      </c>
      <c r="E16" s="19"/>
      <c r="F16" s="33"/>
      <c r="G16" s="10" t="s">
        <v>9</v>
      </c>
      <c r="H16" s="11">
        <f>C6+C10+C13+C15+C16</f>
        <v>1</v>
      </c>
      <c r="I16" s="10" t="s">
        <v>4</v>
      </c>
      <c r="J16" s="10">
        <v>1</v>
      </c>
    </row>
    <row r="17" spans="1:10" ht="19.2" x14ac:dyDescent="0.3">
      <c r="A17" s="3" t="s">
        <v>11</v>
      </c>
      <c r="B17" s="4">
        <v>105</v>
      </c>
      <c r="C17" s="1">
        <v>0</v>
      </c>
      <c r="E17" s="19"/>
      <c r="F17" s="36" t="s">
        <v>57</v>
      </c>
      <c r="G17" s="9" t="s">
        <v>10</v>
      </c>
      <c r="H17" s="9">
        <v>1</v>
      </c>
      <c r="I17" s="9" t="s">
        <v>4</v>
      </c>
      <c r="J17" s="9">
        <f>SUM(C17:C21)</f>
        <v>1</v>
      </c>
    </row>
    <row r="18" spans="1:10" ht="19.2" x14ac:dyDescent="0.3">
      <c r="A18" s="3" t="s">
        <v>27</v>
      </c>
      <c r="B18" s="4">
        <v>181</v>
      </c>
      <c r="C18" s="1">
        <v>1</v>
      </c>
      <c r="F18" s="36"/>
      <c r="G18" s="9" t="s">
        <v>58</v>
      </c>
      <c r="H18" s="9">
        <f>C17</f>
        <v>0</v>
      </c>
      <c r="I18" s="9" t="s">
        <v>4</v>
      </c>
      <c r="J18" s="9">
        <f>SUM(C22:C25)</f>
        <v>0</v>
      </c>
    </row>
    <row r="19" spans="1:10" ht="19.2" x14ac:dyDescent="0.3">
      <c r="A19" s="3" t="s">
        <v>28</v>
      </c>
      <c r="B19" s="4">
        <v>272</v>
      </c>
      <c r="C19" s="1">
        <v>0</v>
      </c>
      <c r="F19" s="36"/>
      <c r="G19" s="9" t="s">
        <v>59</v>
      </c>
      <c r="H19" s="9">
        <f>C18+C22</f>
        <v>1</v>
      </c>
      <c r="I19" s="9" t="s">
        <v>4</v>
      </c>
      <c r="J19" s="9">
        <f>SUM(C26:C28)</f>
        <v>1</v>
      </c>
    </row>
    <row r="20" spans="1:10" ht="19.2" x14ac:dyDescent="0.3">
      <c r="A20" s="3" t="s">
        <v>29</v>
      </c>
      <c r="B20" s="4">
        <v>373</v>
      </c>
      <c r="C20" s="1">
        <v>0</v>
      </c>
      <c r="F20" s="36"/>
      <c r="G20" s="9" t="s">
        <v>60</v>
      </c>
      <c r="H20" s="9">
        <f>C19+C23+C26</f>
        <v>0</v>
      </c>
      <c r="I20" s="9" t="s">
        <v>4</v>
      </c>
      <c r="J20" s="9">
        <f>SUM(C29:C30)</f>
        <v>0</v>
      </c>
    </row>
    <row r="21" spans="1:10" ht="19.2" x14ac:dyDescent="0.3">
      <c r="A21" s="3" t="s">
        <v>30</v>
      </c>
      <c r="B21" s="4">
        <v>505</v>
      </c>
      <c r="C21" s="1">
        <v>0</v>
      </c>
      <c r="F21" s="36"/>
      <c r="G21" s="9" t="s">
        <v>61</v>
      </c>
      <c r="H21" s="9">
        <f>C20+C24+C27+C29</f>
        <v>0</v>
      </c>
      <c r="I21" s="9" t="s">
        <v>4</v>
      </c>
      <c r="J21" s="9">
        <f>C31</f>
        <v>0</v>
      </c>
    </row>
    <row r="22" spans="1:10" ht="19.2" x14ac:dyDescent="0.3">
      <c r="A22" s="3" t="s">
        <v>31</v>
      </c>
      <c r="B22" s="4">
        <v>105</v>
      </c>
      <c r="C22" s="1">
        <v>0</v>
      </c>
      <c r="F22" s="36"/>
      <c r="G22" s="9" t="s">
        <v>62</v>
      </c>
      <c r="H22" s="9">
        <f>C21+C25+C28+C30+C31</f>
        <v>1</v>
      </c>
      <c r="I22" s="9" t="s">
        <v>4</v>
      </c>
      <c r="J22" s="9">
        <v>1</v>
      </c>
    </row>
    <row r="23" spans="1:10" ht="19.2" x14ac:dyDescent="0.3">
      <c r="A23" s="3" t="s">
        <v>32</v>
      </c>
      <c r="B23" s="4">
        <v>181</v>
      </c>
      <c r="C23" s="1">
        <v>0</v>
      </c>
      <c r="F23" s="37" t="s">
        <v>63</v>
      </c>
      <c r="G23" s="13" t="s">
        <v>64</v>
      </c>
      <c r="H23" s="13">
        <v>1</v>
      </c>
      <c r="I23" s="13" t="s">
        <v>4</v>
      </c>
      <c r="J23" s="13">
        <f>SUM(C32:C36)</f>
        <v>1</v>
      </c>
    </row>
    <row r="24" spans="1:10" ht="19.2" x14ac:dyDescent="0.3">
      <c r="A24" s="3" t="s">
        <v>33</v>
      </c>
      <c r="B24" s="4">
        <v>272</v>
      </c>
      <c r="C24" s="1">
        <v>0</v>
      </c>
      <c r="F24" s="37"/>
      <c r="G24" s="13" t="s">
        <v>65</v>
      </c>
      <c r="H24" s="13">
        <f>C32</f>
        <v>1</v>
      </c>
      <c r="I24" s="13" t="s">
        <v>4</v>
      </c>
      <c r="J24" s="13">
        <f>SUM(C37:C40)</f>
        <v>1</v>
      </c>
    </row>
    <row r="25" spans="1:10" ht="19.2" x14ac:dyDescent="0.3">
      <c r="A25" s="3" t="s">
        <v>34</v>
      </c>
      <c r="B25" s="4">
        <v>373</v>
      </c>
      <c r="C25" s="1">
        <v>0</v>
      </c>
      <c r="F25" s="37"/>
      <c r="G25" s="13" t="s">
        <v>66</v>
      </c>
      <c r="H25" s="13">
        <f>C33+C37</f>
        <v>0</v>
      </c>
      <c r="I25" s="13" t="s">
        <v>4</v>
      </c>
      <c r="J25" s="13">
        <f>SUM(C41:C43)</f>
        <v>0</v>
      </c>
    </row>
    <row r="26" spans="1:10" ht="19.2" x14ac:dyDescent="0.3">
      <c r="A26" s="3" t="s">
        <v>35</v>
      </c>
      <c r="B26" s="4">
        <v>105</v>
      </c>
      <c r="C26" s="1">
        <v>0</v>
      </c>
      <c r="F26" s="37"/>
      <c r="G26" s="13" t="s">
        <v>67</v>
      </c>
      <c r="H26" s="13">
        <f>C34+C38+C41</f>
        <v>0</v>
      </c>
      <c r="I26" s="13" t="s">
        <v>4</v>
      </c>
      <c r="J26" s="13">
        <f>C44+C45</f>
        <v>0</v>
      </c>
    </row>
    <row r="27" spans="1:10" ht="19.2" x14ac:dyDescent="0.3">
      <c r="A27" s="3" t="s">
        <v>36</v>
      </c>
      <c r="B27" s="4">
        <v>181</v>
      </c>
      <c r="C27" s="1">
        <v>0</v>
      </c>
      <c r="F27" s="37"/>
      <c r="G27" s="13" t="s">
        <v>68</v>
      </c>
      <c r="H27" s="13">
        <f>C35+C39+C42+C44</f>
        <v>0</v>
      </c>
      <c r="I27" s="13" t="s">
        <v>4</v>
      </c>
      <c r="J27" s="13">
        <f>C46</f>
        <v>0</v>
      </c>
    </row>
    <row r="28" spans="1:10" ht="19.2" x14ac:dyDescent="0.3">
      <c r="A28" s="3" t="s">
        <v>37</v>
      </c>
      <c r="B28" s="4">
        <v>272</v>
      </c>
      <c r="C28" s="1">
        <v>1</v>
      </c>
      <c r="F28" s="37"/>
      <c r="G28" s="13" t="s">
        <v>69</v>
      </c>
      <c r="H28" s="13">
        <f>C36+C40+C43+C45+C46</f>
        <v>1</v>
      </c>
      <c r="I28" s="13" t="s">
        <v>4</v>
      </c>
      <c r="J28" s="13">
        <v>1</v>
      </c>
    </row>
    <row r="29" spans="1:10" ht="19.2" x14ac:dyDescent="0.3">
      <c r="A29" s="3" t="s">
        <v>38</v>
      </c>
      <c r="B29" s="4">
        <v>105</v>
      </c>
      <c r="C29" s="1">
        <v>0</v>
      </c>
    </row>
    <row r="30" spans="1:10" ht="19.2" x14ac:dyDescent="0.3">
      <c r="A30" s="3" t="s">
        <v>39</v>
      </c>
      <c r="B30" s="4">
        <v>181</v>
      </c>
      <c r="C30" s="1">
        <v>0</v>
      </c>
    </row>
    <row r="31" spans="1:10" ht="19.2" x14ac:dyDescent="0.3">
      <c r="A31" s="3" t="s">
        <v>40</v>
      </c>
      <c r="B31" s="4">
        <v>105</v>
      </c>
      <c r="C31" s="1">
        <v>0</v>
      </c>
    </row>
    <row r="32" spans="1:10" ht="19.2" x14ac:dyDescent="0.3">
      <c r="A32" s="5" t="s">
        <v>41</v>
      </c>
      <c r="B32" s="6">
        <v>155</v>
      </c>
      <c r="C32" s="1">
        <v>1</v>
      </c>
    </row>
    <row r="33" spans="1:7" ht="19.2" x14ac:dyDescent="0.3">
      <c r="A33" s="5" t="s">
        <v>42</v>
      </c>
      <c r="B33" s="6">
        <v>270</v>
      </c>
      <c r="C33" s="1">
        <v>0</v>
      </c>
      <c r="E33" s="19"/>
      <c r="F33" s="20"/>
      <c r="G33" s="19"/>
    </row>
    <row r="34" spans="1:7" ht="19.2" x14ac:dyDescent="0.3">
      <c r="A34" s="5" t="s">
        <v>43</v>
      </c>
      <c r="B34" s="6">
        <v>405</v>
      </c>
      <c r="C34" s="1">
        <v>0</v>
      </c>
      <c r="E34" s="19"/>
      <c r="F34" s="20"/>
      <c r="G34" s="19"/>
    </row>
    <row r="35" spans="1:7" ht="19.2" x14ac:dyDescent="0.3">
      <c r="A35" s="5" t="s">
        <v>44</v>
      </c>
      <c r="B35" s="6">
        <v>475</v>
      </c>
      <c r="C35" s="1">
        <v>0</v>
      </c>
      <c r="E35" s="19"/>
      <c r="F35" s="20"/>
      <c r="G35" s="19"/>
    </row>
    <row r="36" spans="1:7" ht="19.2" x14ac:dyDescent="0.3">
      <c r="A36" s="5" t="s">
        <v>45</v>
      </c>
      <c r="B36" s="6">
        <v>735</v>
      </c>
      <c r="C36" s="1">
        <v>0</v>
      </c>
      <c r="E36" s="19"/>
      <c r="F36" s="19"/>
      <c r="G36" s="19"/>
    </row>
    <row r="37" spans="1:7" ht="19.2" x14ac:dyDescent="0.3">
      <c r="A37" s="5" t="s">
        <v>46</v>
      </c>
      <c r="B37" s="6">
        <v>155</v>
      </c>
      <c r="C37" s="1">
        <v>0</v>
      </c>
    </row>
    <row r="38" spans="1:7" ht="19.2" x14ac:dyDescent="0.3">
      <c r="A38" s="5" t="s">
        <v>47</v>
      </c>
      <c r="B38" s="6">
        <v>270</v>
      </c>
      <c r="C38" s="1">
        <v>0</v>
      </c>
    </row>
    <row r="39" spans="1:7" ht="19.2" x14ac:dyDescent="0.3">
      <c r="A39" s="5" t="s">
        <v>48</v>
      </c>
      <c r="B39" s="6">
        <v>405</v>
      </c>
      <c r="C39" s="1">
        <v>0</v>
      </c>
    </row>
    <row r="40" spans="1:7" ht="19.2" x14ac:dyDescent="0.3">
      <c r="A40" s="5" t="s">
        <v>49</v>
      </c>
      <c r="B40" s="6">
        <v>475</v>
      </c>
      <c r="C40" s="1">
        <v>1</v>
      </c>
    </row>
    <row r="41" spans="1:7" ht="19.2" x14ac:dyDescent="0.3">
      <c r="A41" s="5" t="s">
        <v>50</v>
      </c>
      <c r="B41" s="6">
        <v>155</v>
      </c>
      <c r="C41" s="1">
        <v>0</v>
      </c>
    </row>
    <row r="42" spans="1:7" ht="19.2" x14ac:dyDescent="0.3">
      <c r="A42" s="5" t="s">
        <v>51</v>
      </c>
      <c r="B42" s="6">
        <v>270</v>
      </c>
      <c r="C42" s="1">
        <v>0</v>
      </c>
    </row>
    <row r="43" spans="1:7" ht="19.2" x14ac:dyDescent="0.3">
      <c r="A43" s="5" t="s">
        <v>52</v>
      </c>
      <c r="B43" s="6">
        <v>405</v>
      </c>
      <c r="C43" s="1">
        <v>0</v>
      </c>
    </row>
    <row r="44" spans="1:7" ht="19.2" x14ac:dyDescent="0.3">
      <c r="A44" s="5" t="s">
        <v>53</v>
      </c>
      <c r="B44" s="6">
        <v>155</v>
      </c>
      <c r="C44" s="1">
        <v>0</v>
      </c>
    </row>
    <row r="45" spans="1:7" ht="19.2" x14ac:dyDescent="0.3">
      <c r="A45" s="5" t="s">
        <v>54</v>
      </c>
      <c r="B45" s="6">
        <v>270</v>
      </c>
      <c r="C45" s="1">
        <v>0</v>
      </c>
    </row>
    <row r="46" spans="1:7" ht="19.2" x14ac:dyDescent="0.3">
      <c r="A46" s="5" t="s">
        <v>55</v>
      </c>
      <c r="B46" s="6">
        <v>155</v>
      </c>
      <c r="C46" s="1">
        <v>0</v>
      </c>
    </row>
  </sheetData>
  <mergeCells count="4">
    <mergeCell ref="F11:F16"/>
    <mergeCell ref="F6:G6"/>
    <mergeCell ref="F17:F22"/>
    <mergeCell ref="F23:F28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0EDD-4449-490B-91DE-06EAF07FE7F2}">
  <dimension ref="A1:G133"/>
  <sheetViews>
    <sheetView showGridLines="0" topLeftCell="A54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17.77734375" bestFit="1" customWidth="1"/>
    <col min="4" max="4" width="12.5546875" bestFit="1" customWidth="1"/>
    <col min="5" max="5" width="13.109375" bestFit="1" customWidth="1"/>
    <col min="6" max="6" width="10.109375" bestFit="1" customWidth="1"/>
    <col min="7" max="7" width="5.6640625" bestFit="1" customWidth="1"/>
  </cols>
  <sheetData>
    <row r="1" spans="1:5" x14ac:dyDescent="0.3">
      <c r="A1" s="26" t="s">
        <v>235</v>
      </c>
    </row>
    <row r="2" spans="1:5" x14ac:dyDescent="0.3">
      <c r="A2" s="26" t="s">
        <v>236</v>
      </c>
    </row>
    <row r="3" spans="1:5" x14ac:dyDescent="0.3">
      <c r="A3" s="26" t="s">
        <v>237</v>
      </c>
    </row>
    <row r="4" spans="1:5" x14ac:dyDescent="0.3">
      <c r="A4" s="26" t="s">
        <v>238</v>
      </c>
    </row>
    <row r="5" spans="1:5" x14ac:dyDescent="0.3">
      <c r="A5" s="26" t="s">
        <v>239</v>
      </c>
    </row>
    <row r="6" spans="1:5" x14ac:dyDescent="0.3">
      <c r="A6" s="26"/>
      <c r="B6" t="s">
        <v>240</v>
      </c>
    </row>
    <row r="7" spans="1:5" x14ac:dyDescent="0.3">
      <c r="A7" s="26"/>
      <c r="B7" t="s">
        <v>241</v>
      </c>
    </row>
    <row r="8" spans="1:5" x14ac:dyDescent="0.3">
      <c r="A8" s="26"/>
      <c r="B8" t="s">
        <v>242</v>
      </c>
    </row>
    <row r="9" spans="1:5" x14ac:dyDescent="0.3">
      <c r="A9" s="26" t="s">
        <v>243</v>
      </c>
    </row>
    <row r="10" spans="1:5" x14ac:dyDescent="0.3">
      <c r="B10" t="s">
        <v>244</v>
      </c>
    </row>
    <row r="11" spans="1:5" x14ac:dyDescent="0.3">
      <c r="B11" t="s">
        <v>245</v>
      </c>
    </row>
    <row r="14" spans="1:5" ht="15" thickBot="1" x14ac:dyDescent="0.35">
      <c r="A14" t="s">
        <v>246</v>
      </c>
    </row>
    <row r="15" spans="1:5" ht="15" thickBot="1" x14ac:dyDescent="0.35">
      <c r="B15" s="39" t="s">
        <v>92</v>
      </c>
      <c r="C15" s="39" t="s">
        <v>93</v>
      </c>
      <c r="D15" s="39" t="s">
        <v>247</v>
      </c>
      <c r="E15" s="39" t="s">
        <v>248</v>
      </c>
    </row>
    <row r="16" spans="1:5" ht="15" thickBot="1" x14ac:dyDescent="0.35">
      <c r="B16" s="38" t="s">
        <v>254</v>
      </c>
      <c r="C16" s="38" t="s">
        <v>212</v>
      </c>
      <c r="D16" s="41">
        <v>0</v>
      </c>
      <c r="E16" s="41">
        <v>27682</v>
      </c>
    </row>
    <row r="19" spans="1:6" ht="15" thickBot="1" x14ac:dyDescent="0.35">
      <c r="A19" t="s">
        <v>91</v>
      </c>
    </row>
    <row r="20" spans="1:6" ht="15" thickBot="1" x14ac:dyDescent="0.35">
      <c r="B20" s="39" t="s">
        <v>92</v>
      </c>
      <c r="C20" s="39" t="s">
        <v>93</v>
      </c>
      <c r="D20" s="39" t="s">
        <v>247</v>
      </c>
      <c r="E20" s="39" t="s">
        <v>248</v>
      </c>
      <c r="F20" s="39" t="s">
        <v>249</v>
      </c>
    </row>
    <row r="21" spans="1:6" x14ac:dyDescent="0.3">
      <c r="B21" s="40" t="s">
        <v>107</v>
      </c>
      <c r="C21" s="40" t="s">
        <v>108</v>
      </c>
      <c r="D21" s="42">
        <v>0</v>
      </c>
      <c r="E21" s="42">
        <v>0</v>
      </c>
      <c r="F21" s="40" t="s">
        <v>255</v>
      </c>
    </row>
    <row r="22" spans="1:6" x14ac:dyDescent="0.3">
      <c r="B22" s="40" t="s">
        <v>109</v>
      </c>
      <c r="C22" s="40" t="s">
        <v>110</v>
      </c>
      <c r="D22" s="42">
        <v>0</v>
      </c>
      <c r="E22" s="42">
        <v>1</v>
      </c>
      <c r="F22" s="40" t="s">
        <v>255</v>
      </c>
    </row>
    <row r="23" spans="1:6" x14ac:dyDescent="0.3">
      <c r="B23" s="40" t="s">
        <v>111</v>
      </c>
      <c r="C23" s="40" t="s">
        <v>112</v>
      </c>
      <c r="D23" s="42">
        <v>0</v>
      </c>
      <c r="E23" s="42">
        <v>0</v>
      </c>
      <c r="F23" s="40" t="s">
        <v>255</v>
      </c>
    </row>
    <row r="24" spans="1:6" x14ac:dyDescent="0.3">
      <c r="B24" s="40" t="s">
        <v>113</v>
      </c>
      <c r="C24" s="40" t="s">
        <v>114</v>
      </c>
      <c r="D24" s="42">
        <v>0</v>
      </c>
      <c r="E24" s="42">
        <v>0</v>
      </c>
      <c r="F24" s="40" t="s">
        <v>255</v>
      </c>
    </row>
    <row r="25" spans="1:6" x14ac:dyDescent="0.3">
      <c r="B25" s="40" t="s">
        <v>115</v>
      </c>
      <c r="C25" s="40" t="s">
        <v>116</v>
      </c>
      <c r="D25" s="42">
        <v>0</v>
      </c>
      <c r="E25" s="42">
        <v>0</v>
      </c>
      <c r="F25" s="40" t="s">
        <v>255</v>
      </c>
    </row>
    <row r="26" spans="1:6" x14ac:dyDescent="0.3">
      <c r="B26" s="40" t="s">
        <v>117</v>
      </c>
      <c r="C26" s="40" t="s">
        <v>118</v>
      </c>
      <c r="D26" s="42">
        <v>0</v>
      </c>
      <c r="E26" s="42">
        <v>0</v>
      </c>
      <c r="F26" s="40" t="s">
        <v>255</v>
      </c>
    </row>
    <row r="27" spans="1:6" x14ac:dyDescent="0.3">
      <c r="B27" s="40" t="s">
        <v>119</v>
      </c>
      <c r="C27" s="40" t="s">
        <v>120</v>
      </c>
      <c r="D27" s="42">
        <v>0</v>
      </c>
      <c r="E27" s="42">
        <v>0</v>
      </c>
      <c r="F27" s="40" t="s">
        <v>255</v>
      </c>
    </row>
    <row r="28" spans="1:6" x14ac:dyDescent="0.3">
      <c r="B28" s="40" t="s">
        <v>121</v>
      </c>
      <c r="C28" s="40" t="s">
        <v>122</v>
      </c>
      <c r="D28" s="42">
        <v>0</v>
      </c>
      <c r="E28" s="42">
        <v>0</v>
      </c>
      <c r="F28" s="40" t="s">
        <v>255</v>
      </c>
    </row>
    <row r="29" spans="1:6" x14ac:dyDescent="0.3">
      <c r="B29" s="40" t="s">
        <v>123</v>
      </c>
      <c r="C29" s="40" t="s">
        <v>124</v>
      </c>
      <c r="D29" s="42">
        <v>0</v>
      </c>
      <c r="E29" s="42">
        <v>0</v>
      </c>
      <c r="F29" s="40" t="s">
        <v>255</v>
      </c>
    </row>
    <row r="30" spans="1:6" x14ac:dyDescent="0.3">
      <c r="B30" s="40" t="s">
        <v>125</v>
      </c>
      <c r="C30" s="40" t="s">
        <v>126</v>
      </c>
      <c r="D30" s="42">
        <v>0</v>
      </c>
      <c r="E30" s="42">
        <v>0</v>
      </c>
      <c r="F30" s="40" t="s">
        <v>255</v>
      </c>
    </row>
    <row r="31" spans="1:6" x14ac:dyDescent="0.3">
      <c r="B31" s="40" t="s">
        <v>127</v>
      </c>
      <c r="C31" s="40" t="s">
        <v>128</v>
      </c>
      <c r="D31" s="42">
        <v>0</v>
      </c>
      <c r="E31" s="42">
        <v>0</v>
      </c>
      <c r="F31" s="40" t="s">
        <v>255</v>
      </c>
    </row>
    <row r="32" spans="1:6" x14ac:dyDescent="0.3">
      <c r="B32" s="40" t="s">
        <v>129</v>
      </c>
      <c r="C32" s="40" t="s">
        <v>130</v>
      </c>
      <c r="D32" s="42">
        <v>0</v>
      </c>
      <c r="E32" s="42">
        <v>1</v>
      </c>
      <c r="F32" s="40" t="s">
        <v>255</v>
      </c>
    </row>
    <row r="33" spans="2:6" x14ac:dyDescent="0.3">
      <c r="B33" s="40" t="s">
        <v>131</v>
      </c>
      <c r="C33" s="40" t="s">
        <v>132</v>
      </c>
      <c r="D33" s="42">
        <v>0</v>
      </c>
      <c r="E33" s="42">
        <v>0</v>
      </c>
      <c r="F33" s="40" t="s">
        <v>255</v>
      </c>
    </row>
    <row r="34" spans="2:6" x14ac:dyDescent="0.3">
      <c r="B34" s="40" t="s">
        <v>133</v>
      </c>
      <c r="C34" s="40" t="s">
        <v>134</v>
      </c>
      <c r="D34" s="42">
        <v>0</v>
      </c>
      <c r="E34" s="42">
        <v>0</v>
      </c>
      <c r="F34" s="40" t="s">
        <v>255</v>
      </c>
    </row>
    <row r="35" spans="2:6" x14ac:dyDescent="0.3">
      <c r="B35" s="40" t="s">
        <v>135</v>
      </c>
      <c r="C35" s="40" t="s">
        <v>136</v>
      </c>
      <c r="D35" s="42">
        <v>0</v>
      </c>
      <c r="E35" s="42">
        <v>0</v>
      </c>
      <c r="F35" s="40" t="s">
        <v>255</v>
      </c>
    </row>
    <row r="36" spans="2:6" x14ac:dyDescent="0.3">
      <c r="B36" s="40" t="s">
        <v>137</v>
      </c>
      <c r="C36" s="40" t="s">
        <v>138</v>
      </c>
      <c r="D36" s="42">
        <v>0</v>
      </c>
      <c r="E36" s="42">
        <v>0</v>
      </c>
      <c r="F36" s="40" t="s">
        <v>255</v>
      </c>
    </row>
    <row r="37" spans="2:6" x14ac:dyDescent="0.3">
      <c r="B37" s="40" t="s">
        <v>139</v>
      </c>
      <c r="C37" s="40" t="s">
        <v>140</v>
      </c>
      <c r="D37" s="42">
        <v>0</v>
      </c>
      <c r="E37" s="42">
        <v>1</v>
      </c>
      <c r="F37" s="40" t="s">
        <v>255</v>
      </c>
    </row>
    <row r="38" spans="2:6" x14ac:dyDescent="0.3">
      <c r="B38" s="40" t="s">
        <v>141</v>
      </c>
      <c r="C38" s="40" t="s">
        <v>142</v>
      </c>
      <c r="D38" s="42">
        <v>0</v>
      </c>
      <c r="E38" s="42">
        <v>0</v>
      </c>
      <c r="F38" s="40" t="s">
        <v>255</v>
      </c>
    </row>
    <row r="39" spans="2:6" x14ac:dyDescent="0.3">
      <c r="B39" s="40" t="s">
        <v>143</v>
      </c>
      <c r="C39" s="40" t="s">
        <v>144</v>
      </c>
      <c r="D39" s="42">
        <v>0</v>
      </c>
      <c r="E39" s="42">
        <v>0</v>
      </c>
      <c r="F39" s="40" t="s">
        <v>255</v>
      </c>
    </row>
    <row r="40" spans="2:6" x14ac:dyDescent="0.3">
      <c r="B40" s="40" t="s">
        <v>145</v>
      </c>
      <c r="C40" s="40" t="s">
        <v>146</v>
      </c>
      <c r="D40" s="42">
        <v>0</v>
      </c>
      <c r="E40" s="42">
        <v>0</v>
      </c>
      <c r="F40" s="40" t="s">
        <v>255</v>
      </c>
    </row>
    <row r="41" spans="2:6" x14ac:dyDescent="0.3">
      <c r="B41" s="40" t="s">
        <v>147</v>
      </c>
      <c r="C41" s="40" t="s">
        <v>148</v>
      </c>
      <c r="D41" s="42">
        <v>0</v>
      </c>
      <c r="E41" s="42">
        <v>0</v>
      </c>
      <c r="F41" s="40" t="s">
        <v>255</v>
      </c>
    </row>
    <row r="42" spans="2:6" x14ac:dyDescent="0.3">
      <c r="B42" s="40" t="s">
        <v>149</v>
      </c>
      <c r="C42" s="40" t="s">
        <v>150</v>
      </c>
      <c r="D42" s="42">
        <v>0</v>
      </c>
      <c r="E42" s="42">
        <v>0</v>
      </c>
      <c r="F42" s="40" t="s">
        <v>255</v>
      </c>
    </row>
    <row r="43" spans="2:6" x14ac:dyDescent="0.3">
      <c r="B43" s="40" t="s">
        <v>151</v>
      </c>
      <c r="C43" s="40" t="s">
        <v>152</v>
      </c>
      <c r="D43" s="42">
        <v>0</v>
      </c>
      <c r="E43" s="42">
        <v>0</v>
      </c>
      <c r="F43" s="40" t="s">
        <v>255</v>
      </c>
    </row>
    <row r="44" spans="2:6" x14ac:dyDescent="0.3">
      <c r="B44" s="40" t="s">
        <v>153</v>
      </c>
      <c r="C44" s="40" t="s">
        <v>154</v>
      </c>
      <c r="D44" s="42">
        <v>0</v>
      </c>
      <c r="E44" s="42">
        <v>0</v>
      </c>
      <c r="F44" s="40" t="s">
        <v>255</v>
      </c>
    </row>
    <row r="45" spans="2:6" x14ac:dyDescent="0.3">
      <c r="B45" s="40" t="s">
        <v>155</v>
      </c>
      <c r="C45" s="40" t="s">
        <v>156</v>
      </c>
      <c r="D45" s="42">
        <v>0</v>
      </c>
      <c r="E45" s="42">
        <v>0</v>
      </c>
      <c r="F45" s="40" t="s">
        <v>255</v>
      </c>
    </row>
    <row r="46" spans="2:6" x14ac:dyDescent="0.3">
      <c r="B46" s="40" t="s">
        <v>157</v>
      </c>
      <c r="C46" s="40" t="s">
        <v>158</v>
      </c>
      <c r="D46" s="42">
        <v>0</v>
      </c>
      <c r="E46" s="42">
        <v>0</v>
      </c>
      <c r="F46" s="40" t="s">
        <v>255</v>
      </c>
    </row>
    <row r="47" spans="2:6" x14ac:dyDescent="0.3">
      <c r="B47" s="40" t="s">
        <v>159</v>
      </c>
      <c r="C47" s="40" t="s">
        <v>160</v>
      </c>
      <c r="D47" s="42">
        <v>0</v>
      </c>
      <c r="E47" s="42">
        <v>1</v>
      </c>
      <c r="F47" s="40" t="s">
        <v>255</v>
      </c>
    </row>
    <row r="48" spans="2:6" x14ac:dyDescent="0.3">
      <c r="B48" s="40" t="s">
        <v>161</v>
      </c>
      <c r="C48" s="40" t="s">
        <v>162</v>
      </c>
      <c r="D48" s="42">
        <v>0</v>
      </c>
      <c r="E48" s="42">
        <v>0</v>
      </c>
      <c r="F48" s="40" t="s">
        <v>255</v>
      </c>
    </row>
    <row r="49" spans="2:6" x14ac:dyDescent="0.3">
      <c r="B49" s="40" t="s">
        <v>163</v>
      </c>
      <c r="C49" s="40" t="s">
        <v>164</v>
      </c>
      <c r="D49" s="42">
        <v>0</v>
      </c>
      <c r="E49" s="42">
        <v>0</v>
      </c>
      <c r="F49" s="40" t="s">
        <v>255</v>
      </c>
    </row>
    <row r="50" spans="2:6" x14ac:dyDescent="0.3">
      <c r="B50" s="40" t="s">
        <v>165</v>
      </c>
      <c r="C50" s="40" t="s">
        <v>166</v>
      </c>
      <c r="D50" s="42">
        <v>0</v>
      </c>
      <c r="E50" s="42">
        <v>0</v>
      </c>
      <c r="F50" s="40" t="s">
        <v>255</v>
      </c>
    </row>
    <row r="51" spans="2:6" x14ac:dyDescent="0.3">
      <c r="B51" s="40" t="s">
        <v>167</v>
      </c>
      <c r="C51" s="40" t="s">
        <v>168</v>
      </c>
      <c r="D51" s="42">
        <v>0</v>
      </c>
      <c r="E51" s="42">
        <v>1</v>
      </c>
      <c r="F51" s="40" t="s">
        <v>255</v>
      </c>
    </row>
    <row r="52" spans="2:6" x14ac:dyDescent="0.3">
      <c r="B52" s="40" t="s">
        <v>169</v>
      </c>
      <c r="C52" s="40" t="s">
        <v>170</v>
      </c>
      <c r="D52" s="42">
        <v>0</v>
      </c>
      <c r="E52" s="42">
        <v>0</v>
      </c>
      <c r="F52" s="40" t="s">
        <v>255</v>
      </c>
    </row>
    <row r="53" spans="2:6" x14ac:dyDescent="0.3">
      <c r="B53" s="40" t="s">
        <v>171</v>
      </c>
      <c r="C53" s="40" t="s">
        <v>172</v>
      </c>
      <c r="D53" s="42">
        <v>0</v>
      </c>
      <c r="E53" s="42">
        <v>0</v>
      </c>
      <c r="F53" s="40" t="s">
        <v>255</v>
      </c>
    </row>
    <row r="54" spans="2:6" x14ac:dyDescent="0.3">
      <c r="B54" s="40" t="s">
        <v>173</v>
      </c>
      <c r="C54" s="40" t="s">
        <v>174</v>
      </c>
      <c r="D54" s="42">
        <v>0</v>
      </c>
      <c r="E54" s="42">
        <v>0</v>
      </c>
      <c r="F54" s="40" t="s">
        <v>255</v>
      </c>
    </row>
    <row r="55" spans="2:6" x14ac:dyDescent="0.3">
      <c r="B55" s="40" t="s">
        <v>175</v>
      </c>
      <c r="C55" s="40" t="s">
        <v>176</v>
      </c>
      <c r="D55" s="42">
        <v>0</v>
      </c>
      <c r="E55" s="42">
        <v>0</v>
      </c>
      <c r="F55" s="40" t="s">
        <v>255</v>
      </c>
    </row>
    <row r="56" spans="2:6" x14ac:dyDescent="0.3">
      <c r="B56" s="40" t="s">
        <v>177</v>
      </c>
      <c r="C56" s="40" t="s">
        <v>178</v>
      </c>
      <c r="D56" s="42">
        <v>0</v>
      </c>
      <c r="E56" s="42">
        <v>0</v>
      </c>
      <c r="F56" s="40" t="s">
        <v>255</v>
      </c>
    </row>
    <row r="57" spans="2:6" x14ac:dyDescent="0.3">
      <c r="B57" s="40" t="s">
        <v>179</v>
      </c>
      <c r="C57" s="40" t="s">
        <v>180</v>
      </c>
      <c r="D57" s="42">
        <v>0</v>
      </c>
      <c r="E57" s="42">
        <v>0</v>
      </c>
      <c r="F57" s="40" t="s">
        <v>255</v>
      </c>
    </row>
    <row r="58" spans="2:6" x14ac:dyDescent="0.3">
      <c r="B58" s="40" t="s">
        <v>181</v>
      </c>
      <c r="C58" s="40" t="s">
        <v>182</v>
      </c>
      <c r="D58" s="42">
        <v>0</v>
      </c>
      <c r="E58" s="42">
        <v>0</v>
      </c>
      <c r="F58" s="40" t="s">
        <v>255</v>
      </c>
    </row>
    <row r="59" spans="2:6" x14ac:dyDescent="0.3">
      <c r="B59" s="40" t="s">
        <v>183</v>
      </c>
      <c r="C59" s="40" t="s">
        <v>184</v>
      </c>
      <c r="D59" s="42">
        <v>0</v>
      </c>
      <c r="E59" s="42">
        <v>1</v>
      </c>
      <c r="F59" s="40" t="s">
        <v>255</v>
      </c>
    </row>
    <row r="60" spans="2:6" x14ac:dyDescent="0.3">
      <c r="B60" s="40" t="s">
        <v>185</v>
      </c>
      <c r="C60" s="40" t="s">
        <v>186</v>
      </c>
      <c r="D60" s="42">
        <v>0</v>
      </c>
      <c r="E60" s="42">
        <v>0</v>
      </c>
      <c r="F60" s="40" t="s">
        <v>255</v>
      </c>
    </row>
    <row r="61" spans="2:6" x14ac:dyDescent="0.3">
      <c r="B61" s="40" t="s">
        <v>187</v>
      </c>
      <c r="C61" s="40" t="s">
        <v>188</v>
      </c>
      <c r="D61" s="42">
        <v>0</v>
      </c>
      <c r="E61" s="42">
        <v>0</v>
      </c>
      <c r="F61" s="40" t="s">
        <v>255</v>
      </c>
    </row>
    <row r="62" spans="2:6" x14ac:dyDescent="0.3">
      <c r="B62" s="40" t="s">
        <v>189</v>
      </c>
      <c r="C62" s="40" t="s">
        <v>190</v>
      </c>
      <c r="D62" s="42">
        <v>0</v>
      </c>
      <c r="E62" s="42">
        <v>0</v>
      </c>
      <c r="F62" s="40" t="s">
        <v>255</v>
      </c>
    </row>
    <row r="63" spans="2:6" x14ac:dyDescent="0.3">
      <c r="B63" s="40" t="s">
        <v>191</v>
      </c>
      <c r="C63" s="40" t="s">
        <v>192</v>
      </c>
      <c r="D63" s="42">
        <v>0</v>
      </c>
      <c r="E63" s="42">
        <v>0</v>
      </c>
      <c r="F63" s="40" t="s">
        <v>255</v>
      </c>
    </row>
    <row r="64" spans="2:6" x14ac:dyDescent="0.3">
      <c r="B64" s="40" t="s">
        <v>193</v>
      </c>
      <c r="C64" s="40" t="s">
        <v>194</v>
      </c>
      <c r="D64" s="42">
        <v>0</v>
      </c>
      <c r="E64" s="42">
        <v>0</v>
      </c>
      <c r="F64" s="40" t="s">
        <v>255</v>
      </c>
    </row>
    <row r="65" spans="1:7" ht="15" thickBot="1" x14ac:dyDescent="0.35">
      <c r="B65" s="38" t="s">
        <v>195</v>
      </c>
      <c r="C65" s="38" t="s">
        <v>196</v>
      </c>
      <c r="D65" s="41">
        <v>0</v>
      </c>
      <c r="E65" s="41">
        <v>0</v>
      </c>
      <c r="F65" s="38" t="s">
        <v>255</v>
      </c>
    </row>
    <row r="68" spans="1:7" ht="15" thickBot="1" x14ac:dyDescent="0.35">
      <c r="A68" t="s">
        <v>102</v>
      </c>
    </row>
    <row r="69" spans="1:7" ht="15" thickBot="1" x14ac:dyDescent="0.35">
      <c r="B69" s="39" t="s">
        <v>92</v>
      </c>
      <c r="C69" s="39" t="s">
        <v>93</v>
      </c>
      <c r="D69" s="39" t="s">
        <v>250</v>
      </c>
      <c r="E69" s="39" t="s">
        <v>251</v>
      </c>
      <c r="F69" s="39" t="s">
        <v>252</v>
      </c>
      <c r="G69" s="39" t="s">
        <v>253</v>
      </c>
    </row>
    <row r="70" spans="1:7" x14ac:dyDescent="0.3">
      <c r="B70" s="40" t="s">
        <v>197</v>
      </c>
      <c r="C70" s="40" t="s">
        <v>234</v>
      </c>
      <c r="D70" s="42">
        <v>1</v>
      </c>
      <c r="E70" s="40" t="s">
        <v>256</v>
      </c>
      <c r="F70" s="40" t="s">
        <v>257</v>
      </c>
      <c r="G70" s="40">
        <v>0</v>
      </c>
    </row>
    <row r="71" spans="1:7" x14ac:dyDescent="0.3">
      <c r="B71" s="40" t="s">
        <v>198</v>
      </c>
      <c r="C71" s="40" t="s">
        <v>233</v>
      </c>
      <c r="D71" s="42">
        <v>0</v>
      </c>
      <c r="E71" s="40" t="s">
        <v>258</v>
      </c>
      <c r="F71" s="40" t="s">
        <v>257</v>
      </c>
      <c r="G71" s="40">
        <v>0</v>
      </c>
    </row>
    <row r="72" spans="1:7" x14ac:dyDescent="0.3">
      <c r="B72" s="40" t="s">
        <v>231</v>
      </c>
      <c r="C72" s="40" t="s">
        <v>232</v>
      </c>
      <c r="D72" s="42">
        <v>0</v>
      </c>
      <c r="E72" s="40" t="s">
        <v>259</v>
      </c>
      <c r="F72" s="40" t="s">
        <v>257</v>
      </c>
      <c r="G72" s="40">
        <v>0</v>
      </c>
    </row>
    <row r="73" spans="1:7" x14ac:dyDescent="0.3">
      <c r="B73" s="40" t="s">
        <v>229</v>
      </c>
      <c r="C73" s="40" t="s">
        <v>230</v>
      </c>
      <c r="D73" s="42">
        <v>0</v>
      </c>
      <c r="E73" s="40" t="s">
        <v>260</v>
      </c>
      <c r="F73" s="40" t="s">
        <v>257</v>
      </c>
      <c r="G73" s="40">
        <v>0</v>
      </c>
    </row>
    <row r="74" spans="1:7" x14ac:dyDescent="0.3">
      <c r="B74" s="40" t="s">
        <v>199</v>
      </c>
      <c r="C74" s="40" t="s">
        <v>228</v>
      </c>
      <c r="D74" s="42">
        <v>1</v>
      </c>
      <c r="E74" s="40" t="s">
        <v>261</v>
      </c>
      <c r="F74" s="40" t="s">
        <v>257</v>
      </c>
      <c r="G74" s="40">
        <v>0</v>
      </c>
    </row>
    <row r="75" spans="1:7" x14ac:dyDescent="0.3">
      <c r="B75" s="40" t="s">
        <v>200</v>
      </c>
      <c r="C75" s="40" t="s">
        <v>227</v>
      </c>
      <c r="D75" s="42">
        <v>1</v>
      </c>
      <c r="E75" s="40" t="s">
        <v>262</v>
      </c>
      <c r="F75" s="40" t="s">
        <v>257</v>
      </c>
      <c r="G75" s="40">
        <v>0</v>
      </c>
    </row>
    <row r="76" spans="1:7" x14ac:dyDescent="0.3">
      <c r="B76" s="40" t="s">
        <v>201</v>
      </c>
      <c r="C76" s="40" t="s">
        <v>226</v>
      </c>
      <c r="D76" s="42">
        <v>1</v>
      </c>
      <c r="E76" s="40" t="s">
        <v>263</v>
      </c>
      <c r="F76" s="40" t="s">
        <v>257</v>
      </c>
      <c r="G76" s="40">
        <v>0</v>
      </c>
    </row>
    <row r="77" spans="1:7" x14ac:dyDescent="0.3">
      <c r="B77" s="40" t="s">
        <v>202</v>
      </c>
      <c r="C77" s="40" t="s">
        <v>225</v>
      </c>
      <c r="D77" s="42">
        <v>0</v>
      </c>
      <c r="E77" s="40" t="s">
        <v>264</v>
      </c>
      <c r="F77" s="40" t="s">
        <v>257</v>
      </c>
      <c r="G77" s="40">
        <v>0</v>
      </c>
    </row>
    <row r="78" spans="1:7" x14ac:dyDescent="0.3">
      <c r="B78" s="40" t="s">
        <v>203</v>
      </c>
      <c r="C78" s="40" t="s">
        <v>224</v>
      </c>
      <c r="D78" s="42">
        <v>0</v>
      </c>
      <c r="E78" s="40" t="s">
        <v>265</v>
      </c>
      <c r="F78" s="40" t="s">
        <v>257</v>
      </c>
      <c r="G78" s="40">
        <v>0</v>
      </c>
    </row>
    <row r="79" spans="1:7" x14ac:dyDescent="0.3">
      <c r="B79" s="40" t="s">
        <v>204</v>
      </c>
      <c r="C79" s="40" t="s">
        <v>223</v>
      </c>
      <c r="D79" s="42">
        <v>1</v>
      </c>
      <c r="E79" s="40" t="s">
        <v>266</v>
      </c>
      <c r="F79" s="40" t="s">
        <v>257</v>
      </c>
      <c r="G79" s="40">
        <v>0</v>
      </c>
    </row>
    <row r="80" spans="1:7" x14ac:dyDescent="0.3">
      <c r="B80" s="40" t="s">
        <v>221</v>
      </c>
      <c r="C80" s="40" t="s">
        <v>222</v>
      </c>
      <c r="D80" s="42">
        <v>0</v>
      </c>
      <c r="E80" s="40" t="s">
        <v>267</v>
      </c>
      <c r="F80" s="40" t="s">
        <v>257</v>
      </c>
      <c r="G80" s="40">
        <v>0</v>
      </c>
    </row>
    <row r="81" spans="2:7" x14ac:dyDescent="0.3">
      <c r="B81" s="40" t="s">
        <v>219</v>
      </c>
      <c r="C81" s="40" t="s">
        <v>220</v>
      </c>
      <c r="D81" s="42">
        <v>1</v>
      </c>
      <c r="E81" s="40" t="s">
        <v>268</v>
      </c>
      <c r="F81" s="40" t="s">
        <v>257</v>
      </c>
      <c r="G81" s="40">
        <v>0</v>
      </c>
    </row>
    <row r="82" spans="2:7" x14ac:dyDescent="0.3">
      <c r="B82" s="40" t="s">
        <v>205</v>
      </c>
      <c r="C82" s="40" t="s">
        <v>218</v>
      </c>
      <c r="D82" s="43">
        <v>1</v>
      </c>
      <c r="E82" s="40" t="s">
        <v>269</v>
      </c>
      <c r="F82" s="40" t="s">
        <v>257</v>
      </c>
      <c r="G82" s="40">
        <v>0</v>
      </c>
    </row>
    <row r="83" spans="2:7" x14ac:dyDescent="0.3">
      <c r="B83" s="40" t="s">
        <v>206</v>
      </c>
      <c r="C83" s="40" t="s">
        <v>217</v>
      </c>
      <c r="D83" s="43">
        <v>0</v>
      </c>
      <c r="E83" s="40" t="s">
        <v>270</v>
      </c>
      <c r="F83" s="40" t="s">
        <v>257</v>
      </c>
      <c r="G83" s="40">
        <v>0</v>
      </c>
    </row>
    <row r="84" spans="2:7" x14ac:dyDescent="0.3">
      <c r="B84" s="40" t="s">
        <v>211</v>
      </c>
      <c r="C84" s="40" t="s">
        <v>212</v>
      </c>
      <c r="D84" s="42">
        <v>27682</v>
      </c>
      <c r="E84" s="40" t="s">
        <v>271</v>
      </c>
      <c r="F84" s="40" t="s">
        <v>272</v>
      </c>
      <c r="G84" s="40">
        <v>318</v>
      </c>
    </row>
    <row r="85" spans="2:7" x14ac:dyDescent="0.3">
      <c r="B85" s="40" t="s">
        <v>207</v>
      </c>
      <c r="C85" s="40" t="s">
        <v>213</v>
      </c>
      <c r="D85" s="42">
        <v>1</v>
      </c>
      <c r="E85" s="40" t="s">
        <v>273</v>
      </c>
      <c r="F85" s="40" t="s">
        <v>257</v>
      </c>
      <c r="G85" s="40">
        <v>0</v>
      </c>
    </row>
    <row r="86" spans="2:7" x14ac:dyDescent="0.3">
      <c r="B86" s="40" t="s">
        <v>208</v>
      </c>
      <c r="C86" s="40" t="s">
        <v>214</v>
      </c>
      <c r="D86" s="43">
        <v>0</v>
      </c>
      <c r="E86" s="40" t="s">
        <v>274</v>
      </c>
      <c r="F86" s="40" t="s">
        <v>257</v>
      </c>
      <c r="G86" s="40">
        <v>0</v>
      </c>
    </row>
    <row r="87" spans="2:7" x14ac:dyDescent="0.3">
      <c r="B87" s="40" t="s">
        <v>209</v>
      </c>
      <c r="C87" s="40" t="s">
        <v>215</v>
      </c>
      <c r="D87" s="43">
        <v>1</v>
      </c>
      <c r="E87" s="40" t="s">
        <v>275</v>
      </c>
      <c r="F87" s="40" t="s">
        <v>257</v>
      </c>
      <c r="G87" s="40">
        <v>0</v>
      </c>
    </row>
    <row r="88" spans="2:7" x14ac:dyDescent="0.3">
      <c r="B88" s="40" t="s">
        <v>210</v>
      </c>
      <c r="C88" s="40" t="s">
        <v>216</v>
      </c>
      <c r="D88" s="43">
        <v>0</v>
      </c>
      <c r="E88" s="40" t="s">
        <v>276</v>
      </c>
      <c r="F88" s="40" t="s">
        <v>257</v>
      </c>
      <c r="G88" s="40">
        <v>0</v>
      </c>
    </row>
    <row r="89" spans="2:7" x14ac:dyDescent="0.3">
      <c r="B89" s="40" t="s">
        <v>107</v>
      </c>
      <c r="C89" s="40" t="s">
        <v>108</v>
      </c>
      <c r="D89" s="42">
        <v>0</v>
      </c>
      <c r="E89" s="40" t="s">
        <v>277</v>
      </c>
      <c r="F89" s="40" t="s">
        <v>257</v>
      </c>
      <c r="G89" s="42">
        <v>0</v>
      </c>
    </row>
    <row r="90" spans="2:7" x14ac:dyDescent="0.3">
      <c r="B90" s="40" t="s">
        <v>109</v>
      </c>
      <c r="C90" s="40" t="s">
        <v>110</v>
      </c>
      <c r="D90" s="42">
        <v>1</v>
      </c>
      <c r="E90" s="40" t="s">
        <v>278</v>
      </c>
      <c r="F90" s="40" t="s">
        <v>272</v>
      </c>
      <c r="G90" s="42">
        <v>1</v>
      </c>
    </row>
    <row r="91" spans="2:7" x14ac:dyDescent="0.3">
      <c r="B91" s="40" t="s">
        <v>111</v>
      </c>
      <c r="C91" s="40" t="s">
        <v>112</v>
      </c>
      <c r="D91" s="42">
        <v>0</v>
      </c>
      <c r="E91" s="40" t="s">
        <v>279</v>
      </c>
      <c r="F91" s="40" t="s">
        <v>257</v>
      </c>
      <c r="G91" s="42">
        <v>0</v>
      </c>
    </row>
    <row r="92" spans="2:7" x14ac:dyDescent="0.3">
      <c r="B92" s="40" t="s">
        <v>113</v>
      </c>
      <c r="C92" s="40" t="s">
        <v>114</v>
      </c>
      <c r="D92" s="42">
        <v>0</v>
      </c>
      <c r="E92" s="40" t="s">
        <v>280</v>
      </c>
      <c r="F92" s="40" t="s">
        <v>257</v>
      </c>
      <c r="G92" s="42">
        <v>0</v>
      </c>
    </row>
    <row r="93" spans="2:7" x14ac:dyDescent="0.3">
      <c r="B93" s="40" t="s">
        <v>115</v>
      </c>
      <c r="C93" s="40" t="s">
        <v>116</v>
      </c>
      <c r="D93" s="42">
        <v>0</v>
      </c>
      <c r="E93" s="40" t="s">
        <v>281</v>
      </c>
      <c r="F93" s="40" t="s">
        <v>257</v>
      </c>
      <c r="G93" s="42">
        <v>0</v>
      </c>
    </row>
    <row r="94" spans="2:7" x14ac:dyDescent="0.3">
      <c r="B94" s="40" t="s">
        <v>117</v>
      </c>
      <c r="C94" s="40" t="s">
        <v>118</v>
      </c>
      <c r="D94" s="42">
        <v>0</v>
      </c>
      <c r="E94" s="40" t="s">
        <v>282</v>
      </c>
      <c r="F94" s="40" t="s">
        <v>257</v>
      </c>
      <c r="G94" s="42">
        <v>0</v>
      </c>
    </row>
    <row r="95" spans="2:7" x14ac:dyDescent="0.3">
      <c r="B95" s="40" t="s">
        <v>119</v>
      </c>
      <c r="C95" s="40" t="s">
        <v>120</v>
      </c>
      <c r="D95" s="42">
        <v>0</v>
      </c>
      <c r="E95" s="40" t="s">
        <v>283</v>
      </c>
      <c r="F95" s="40" t="s">
        <v>257</v>
      </c>
      <c r="G95" s="42">
        <v>0</v>
      </c>
    </row>
    <row r="96" spans="2:7" x14ac:dyDescent="0.3">
      <c r="B96" s="40" t="s">
        <v>121</v>
      </c>
      <c r="C96" s="40" t="s">
        <v>122</v>
      </c>
      <c r="D96" s="42">
        <v>0</v>
      </c>
      <c r="E96" s="40" t="s">
        <v>284</v>
      </c>
      <c r="F96" s="40" t="s">
        <v>257</v>
      </c>
      <c r="G96" s="42">
        <v>0</v>
      </c>
    </row>
    <row r="97" spans="2:7" x14ac:dyDescent="0.3">
      <c r="B97" s="40" t="s">
        <v>123</v>
      </c>
      <c r="C97" s="40" t="s">
        <v>124</v>
      </c>
      <c r="D97" s="42">
        <v>0</v>
      </c>
      <c r="E97" s="40" t="s">
        <v>285</v>
      </c>
      <c r="F97" s="40" t="s">
        <v>257</v>
      </c>
      <c r="G97" s="42">
        <v>0</v>
      </c>
    </row>
    <row r="98" spans="2:7" x14ac:dyDescent="0.3">
      <c r="B98" s="40" t="s">
        <v>125</v>
      </c>
      <c r="C98" s="40" t="s">
        <v>126</v>
      </c>
      <c r="D98" s="42">
        <v>0</v>
      </c>
      <c r="E98" s="40" t="s">
        <v>286</v>
      </c>
      <c r="F98" s="40" t="s">
        <v>257</v>
      </c>
      <c r="G98" s="42">
        <v>0</v>
      </c>
    </row>
    <row r="99" spans="2:7" x14ac:dyDescent="0.3">
      <c r="B99" s="40" t="s">
        <v>127</v>
      </c>
      <c r="C99" s="40" t="s">
        <v>128</v>
      </c>
      <c r="D99" s="42">
        <v>0</v>
      </c>
      <c r="E99" s="40" t="s">
        <v>287</v>
      </c>
      <c r="F99" s="40" t="s">
        <v>257</v>
      </c>
      <c r="G99" s="42">
        <v>0</v>
      </c>
    </row>
    <row r="100" spans="2:7" x14ac:dyDescent="0.3">
      <c r="B100" s="40" t="s">
        <v>129</v>
      </c>
      <c r="C100" s="40" t="s">
        <v>130</v>
      </c>
      <c r="D100" s="42">
        <v>1</v>
      </c>
      <c r="E100" s="40" t="s">
        <v>288</v>
      </c>
      <c r="F100" s="40" t="s">
        <v>272</v>
      </c>
      <c r="G100" s="42">
        <v>1</v>
      </c>
    </row>
    <row r="101" spans="2:7" x14ac:dyDescent="0.3">
      <c r="B101" s="40" t="s">
        <v>131</v>
      </c>
      <c r="C101" s="40" t="s">
        <v>132</v>
      </c>
      <c r="D101" s="42">
        <v>0</v>
      </c>
      <c r="E101" s="40" t="s">
        <v>289</v>
      </c>
      <c r="F101" s="40" t="s">
        <v>257</v>
      </c>
      <c r="G101" s="42">
        <v>0</v>
      </c>
    </row>
    <row r="102" spans="2:7" x14ac:dyDescent="0.3">
      <c r="B102" s="40" t="s">
        <v>133</v>
      </c>
      <c r="C102" s="40" t="s">
        <v>134</v>
      </c>
      <c r="D102" s="42">
        <v>0</v>
      </c>
      <c r="E102" s="40" t="s">
        <v>290</v>
      </c>
      <c r="F102" s="40" t="s">
        <v>257</v>
      </c>
      <c r="G102" s="42">
        <v>0</v>
      </c>
    </row>
    <row r="103" spans="2:7" x14ac:dyDescent="0.3">
      <c r="B103" s="40" t="s">
        <v>135</v>
      </c>
      <c r="C103" s="40" t="s">
        <v>136</v>
      </c>
      <c r="D103" s="42">
        <v>0</v>
      </c>
      <c r="E103" s="40" t="s">
        <v>291</v>
      </c>
      <c r="F103" s="40" t="s">
        <v>257</v>
      </c>
      <c r="G103" s="42">
        <v>0</v>
      </c>
    </row>
    <row r="104" spans="2:7" x14ac:dyDescent="0.3">
      <c r="B104" s="40" t="s">
        <v>137</v>
      </c>
      <c r="C104" s="40" t="s">
        <v>138</v>
      </c>
      <c r="D104" s="42">
        <v>0</v>
      </c>
      <c r="E104" s="40" t="s">
        <v>292</v>
      </c>
      <c r="F104" s="40" t="s">
        <v>257</v>
      </c>
      <c r="G104" s="42">
        <v>0</v>
      </c>
    </row>
    <row r="105" spans="2:7" x14ac:dyDescent="0.3">
      <c r="B105" s="40" t="s">
        <v>139</v>
      </c>
      <c r="C105" s="40" t="s">
        <v>140</v>
      </c>
      <c r="D105" s="42">
        <v>1</v>
      </c>
      <c r="E105" s="40" t="s">
        <v>293</v>
      </c>
      <c r="F105" s="40" t="s">
        <v>272</v>
      </c>
      <c r="G105" s="42">
        <v>1</v>
      </c>
    </row>
    <row r="106" spans="2:7" x14ac:dyDescent="0.3">
      <c r="B106" s="40" t="s">
        <v>141</v>
      </c>
      <c r="C106" s="40" t="s">
        <v>142</v>
      </c>
      <c r="D106" s="42">
        <v>0</v>
      </c>
      <c r="E106" s="40" t="s">
        <v>294</v>
      </c>
      <c r="F106" s="40" t="s">
        <v>257</v>
      </c>
      <c r="G106" s="42">
        <v>0</v>
      </c>
    </row>
    <row r="107" spans="2:7" x14ac:dyDescent="0.3">
      <c r="B107" s="40" t="s">
        <v>143</v>
      </c>
      <c r="C107" s="40" t="s">
        <v>144</v>
      </c>
      <c r="D107" s="42">
        <v>0</v>
      </c>
      <c r="E107" s="40" t="s">
        <v>295</v>
      </c>
      <c r="F107" s="40" t="s">
        <v>257</v>
      </c>
      <c r="G107" s="42">
        <v>0</v>
      </c>
    </row>
    <row r="108" spans="2:7" x14ac:dyDescent="0.3">
      <c r="B108" s="40" t="s">
        <v>145</v>
      </c>
      <c r="C108" s="40" t="s">
        <v>146</v>
      </c>
      <c r="D108" s="42">
        <v>0</v>
      </c>
      <c r="E108" s="40" t="s">
        <v>296</v>
      </c>
      <c r="F108" s="40" t="s">
        <v>257</v>
      </c>
      <c r="G108" s="42">
        <v>0</v>
      </c>
    </row>
    <row r="109" spans="2:7" x14ac:dyDescent="0.3">
      <c r="B109" s="40" t="s">
        <v>147</v>
      </c>
      <c r="C109" s="40" t="s">
        <v>148</v>
      </c>
      <c r="D109" s="42">
        <v>0</v>
      </c>
      <c r="E109" s="40" t="s">
        <v>297</v>
      </c>
      <c r="F109" s="40" t="s">
        <v>257</v>
      </c>
      <c r="G109" s="42">
        <v>0</v>
      </c>
    </row>
    <row r="110" spans="2:7" x14ac:dyDescent="0.3">
      <c r="B110" s="40" t="s">
        <v>149</v>
      </c>
      <c r="C110" s="40" t="s">
        <v>150</v>
      </c>
      <c r="D110" s="42">
        <v>0</v>
      </c>
      <c r="E110" s="40" t="s">
        <v>298</v>
      </c>
      <c r="F110" s="40" t="s">
        <v>257</v>
      </c>
      <c r="G110" s="42">
        <v>0</v>
      </c>
    </row>
    <row r="111" spans="2:7" x14ac:dyDescent="0.3">
      <c r="B111" s="40" t="s">
        <v>151</v>
      </c>
      <c r="C111" s="40" t="s">
        <v>152</v>
      </c>
      <c r="D111" s="42">
        <v>0</v>
      </c>
      <c r="E111" s="40" t="s">
        <v>299</v>
      </c>
      <c r="F111" s="40" t="s">
        <v>257</v>
      </c>
      <c r="G111" s="42">
        <v>0</v>
      </c>
    </row>
    <row r="112" spans="2:7" x14ac:dyDescent="0.3">
      <c r="B112" s="40" t="s">
        <v>153</v>
      </c>
      <c r="C112" s="40" t="s">
        <v>154</v>
      </c>
      <c r="D112" s="42">
        <v>0</v>
      </c>
      <c r="E112" s="40" t="s">
        <v>300</v>
      </c>
      <c r="F112" s="40" t="s">
        <v>257</v>
      </c>
      <c r="G112" s="42">
        <v>0</v>
      </c>
    </row>
    <row r="113" spans="2:7" x14ac:dyDescent="0.3">
      <c r="B113" s="40" t="s">
        <v>155</v>
      </c>
      <c r="C113" s="40" t="s">
        <v>156</v>
      </c>
      <c r="D113" s="42">
        <v>0</v>
      </c>
      <c r="E113" s="40" t="s">
        <v>301</v>
      </c>
      <c r="F113" s="40" t="s">
        <v>257</v>
      </c>
      <c r="G113" s="42">
        <v>0</v>
      </c>
    </row>
    <row r="114" spans="2:7" x14ac:dyDescent="0.3">
      <c r="B114" s="40" t="s">
        <v>157</v>
      </c>
      <c r="C114" s="40" t="s">
        <v>158</v>
      </c>
      <c r="D114" s="42">
        <v>0</v>
      </c>
      <c r="E114" s="40" t="s">
        <v>302</v>
      </c>
      <c r="F114" s="40" t="s">
        <v>257</v>
      </c>
      <c r="G114" s="42">
        <v>0</v>
      </c>
    </row>
    <row r="115" spans="2:7" x14ac:dyDescent="0.3">
      <c r="B115" s="40" t="s">
        <v>159</v>
      </c>
      <c r="C115" s="40" t="s">
        <v>160</v>
      </c>
      <c r="D115" s="42">
        <v>1</v>
      </c>
      <c r="E115" s="40" t="s">
        <v>303</v>
      </c>
      <c r="F115" s="40" t="s">
        <v>272</v>
      </c>
      <c r="G115" s="42">
        <v>1</v>
      </c>
    </row>
    <row r="116" spans="2:7" x14ac:dyDescent="0.3">
      <c r="B116" s="40" t="s">
        <v>161</v>
      </c>
      <c r="C116" s="40" t="s">
        <v>162</v>
      </c>
      <c r="D116" s="42">
        <v>0</v>
      </c>
      <c r="E116" s="40" t="s">
        <v>304</v>
      </c>
      <c r="F116" s="40" t="s">
        <v>257</v>
      </c>
      <c r="G116" s="42">
        <v>0</v>
      </c>
    </row>
    <row r="117" spans="2:7" x14ac:dyDescent="0.3">
      <c r="B117" s="40" t="s">
        <v>163</v>
      </c>
      <c r="C117" s="40" t="s">
        <v>164</v>
      </c>
      <c r="D117" s="42">
        <v>0</v>
      </c>
      <c r="E117" s="40" t="s">
        <v>305</v>
      </c>
      <c r="F117" s="40" t="s">
        <v>257</v>
      </c>
      <c r="G117" s="42">
        <v>0</v>
      </c>
    </row>
    <row r="118" spans="2:7" x14ac:dyDescent="0.3">
      <c r="B118" s="40" t="s">
        <v>165</v>
      </c>
      <c r="C118" s="40" t="s">
        <v>166</v>
      </c>
      <c r="D118" s="42">
        <v>0</v>
      </c>
      <c r="E118" s="40" t="s">
        <v>306</v>
      </c>
      <c r="F118" s="40" t="s">
        <v>257</v>
      </c>
      <c r="G118" s="42">
        <v>0</v>
      </c>
    </row>
    <row r="119" spans="2:7" x14ac:dyDescent="0.3">
      <c r="B119" s="40" t="s">
        <v>167</v>
      </c>
      <c r="C119" s="40" t="s">
        <v>168</v>
      </c>
      <c r="D119" s="42">
        <v>1</v>
      </c>
      <c r="E119" s="40" t="s">
        <v>307</v>
      </c>
      <c r="F119" s="40" t="s">
        <v>272</v>
      </c>
      <c r="G119" s="42">
        <v>1</v>
      </c>
    </row>
    <row r="120" spans="2:7" x14ac:dyDescent="0.3">
      <c r="B120" s="40" t="s">
        <v>169</v>
      </c>
      <c r="C120" s="40" t="s">
        <v>170</v>
      </c>
      <c r="D120" s="42">
        <v>0</v>
      </c>
      <c r="E120" s="40" t="s">
        <v>308</v>
      </c>
      <c r="F120" s="40" t="s">
        <v>257</v>
      </c>
      <c r="G120" s="42">
        <v>0</v>
      </c>
    </row>
    <row r="121" spans="2:7" x14ac:dyDescent="0.3">
      <c r="B121" s="40" t="s">
        <v>171</v>
      </c>
      <c r="C121" s="40" t="s">
        <v>172</v>
      </c>
      <c r="D121" s="42">
        <v>0</v>
      </c>
      <c r="E121" s="40" t="s">
        <v>309</v>
      </c>
      <c r="F121" s="40" t="s">
        <v>257</v>
      </c>
      <c r="G121" s="42">
        <v>0</v>
      </c>
    </row>
    <row r="122" spans="2:7" x14ac:dyDescent="0.3">
      <c r="B122" s="40" t="s">
        <v>173</v>
      </c>
      <c r="C122" s="40" t="s">
        <v>174</v>
      </c>
      <c r="D122" s="42">
        <v>0</v>
      </c>
      <c r="E122" s="40" t="s">
        <v>310</v>
      </c>
      <c r="F122" s="40" t="s">
        <v>257</v>
      </c>
      <c r="G122" s="42">
        <v>0</v>
      </c>
    </row>
    <row r="123" spans="2:7" x14ac:dyDescent="0.3">
      <c r="B123" s="40" t="s">
        <v>175</v>
      </c>
      <c r="C123" s="40" t="s">
        <v>176</v>
      </c>
      <c r="D123" s="42">
        <v>0</v>
      </c>
      <c r="E123" s="40" t="s">
        <v>311</v>
      </c>
      <c r="F123" s="40" t="s">
        <v>257</v>
      </c>
      <c r="G123" s="42">
        <v>0</v>
      </c>
    </row>
    <row r="124" spans="2:7" x14ac:dyDescent="0.3">
      <c r="B124" s="40" t="s">
        <v>177</v>
      </c>
      <c r="C124" s="40" t="s">
        <v>178</v>
      </c>
      <c r="D124" s="42">
        <v>0</v>
      </c>
      <c r="E124" s="40" t="s">
        <v>312</v>
      </c>
      <c r="F124" s="40" t="s">
        <v>257</v>
      </c>
      <c r="G124" s="42">
        <v>0</v>
      </c>
    </row>
    <row r="125" spans="2:7" x14ac:dyDescent="0.3">
      <c r="B125" s="40" t="s">
        <v>179</v>
      </c>
      <c r="C125" s="40" t="s">
        <v>180</v>
      </c>
      <c r="D125" s="42">
        <v>0</v>
      </c>
      <c r="E125" s="40" t="s">
        <v>313</v>
      </c>
      <c r="F125" s="40" t="s">
        <v>257</v>
      </c>
      <c r="G125" s="42">
        <v>0</v>
      </c>
    </row>
    <row r="126" spans="2:7" x14ac:dyDescent="0.3">
      <c r="B126" s="40" t="s">
        <v>181</v>
      </c>
      <c r="C126" s="40" t="s">
        <v>182</v>
      </c>
      <c r="D126" s="42">
        <v>0</v>
      </c>
      <c r="E126" s="40" t="s">
        <v>314</v>
      </c>
      <c r="F126" s="40" t="s">
        <v>257</v>
      </c>
      <c r="G126" s="42">
        <v>0</v>
      </c>
    </row>
    <row r="127" spans="2:7" x14ac:dyDescent="0.3">
      <c r="B127" s="40" t="s">
        <v>183</v>
      </c>
      <c r="C127" s="40" t="s">
        <v>184</v>
      </c>
      <c r="D127" s="42">
        <v>1</v>
      </c>
      <c r="E127" s="40" t="s">
        <v>315</v>
      </c>
      <c r="F127" s="40" t="s">
        <v>272</v>
      </c>
      <c r="G127" s="42">
        <v>1</v>
      </c>
    </row>
    <row r="128" spans="2:7" x14ac:dyDescent="0.3">
      <c r="B128" s="40" t="s">
        <v>185</v>
      </c>
      <c r="C128" s="40" t="s">
        <v>186</v>
      </c>
      <c r="D128" s="42">
        <v>0</v>
      </c>
      <c r="E128" s="40" t="s">
        <v>316</v>
      </c>
      <c r="F128" s="40" t="s">
        <v>257</v>
      </c>
      <c r="G128" s="42">
        <v>0</v>
      </c>
    </row>
    <row r="129" spans="2:7" x14ac:dyDescent="0.3">
      <c r="B129" s="40" t="s">
        <v>187</v>
      </c>
      <c r="C129" s="40" t="s">
        <v>188</v>
      </c>
      <c r="D129" s="42">
        <v>0</v>
      </c>
      <c r="E129" s="40" t="s">
        <v>317</v>
      </c>
      <c r="F129" s="40" t="s">
        <v>257</v>
      </c>
      <c r="G129" s="42">
        <v>0</v>
      </c>
    </row>
    <row r="130" spans="2:7" x14ac:dyDescent="0.3">
      <c r="B130" s="40" t="s">
        <v>189</v>
      </c>
      <c r="C130" s="40" t="s">
        <v>190</v>
      </c>
      <c r="D130" s="42">
        <v>0</v>
      </c>
      <c r="E130" s="40" t="s">
        <v>318</v>
      </c>
      <c r="F130" s="40" t="s">
        <v>257</v>
      </c>
      <c r="G130" s="42">
        <v>0</v>
      </c>
    </row>
    <row r="131" spans="2:7" x14ac:dyDescent="0.3">
      <c r="B131" s="40" t="s">
        <v>191</v>
      </c>
      <c r="C131" s="40" t="s">
        <v>192</v>
      </c>
      <c r="D131" s="42">
        <v>0</v>
      </c>
      <c r="E131" s="40" t="s">
        <v>319</v>
      </c>
      <c r="F131" s="40" t="s">
        <v>257</v>
      </c>
      <c r="G131" s="42">
        <v>0</v>
      </c>
    </row>
    <row r="132" spans="2:7" x14ac:dyDescent="0.3">
      <c r="B132" s="40" t="s">
        <v>193</v>
      </c>
      <c r="C132" s="40" t="s">
        <v>194</v>
      </c>
      <c r="D132" s="42">
        <v>0</v>
      </c>
      <c r="E132" s="40" t="s">
        <v>320</v>
      </c>
      <c r="F132" s="40" t="s">
        <v>257</v>
      </c>
      <c r="G132" s="42">
        <v>0</v>
      </c>
    </row>
    <row r="133" spans="2:7" ht="15" thickBot="1" x14ac:dyDescent="0.35">
      <c r="B133" s="38" t="s">
        <v>195</v>
      </c>
      <c r="C133" s="38" t="s">
        <v>196</v>
      </c>
      <c r="D133" s="41">
        <v>0</v>
      </c>
      <c r="E133" s="38" t="s">
        <v>321</v>
      </c>
      <c r="F133" s="38" t="s">
        <v>257</v>
      </c>
      <c r="G133" s="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FE7E-5238-42F5-8332-2F3150DC45CE}">
  <dimension ref="A1:H76"/>
  <sheetViews>
    <sheetView showGridLines="0" tabSelected="1" topLeftCell="A51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17.77734375" bestFit="1" customWidth="1"/>
    <col min="4" max="4" width="6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26" t="s">
        <v>90</v>
      </c>
    </row>
    <row r="2" spans="1:8" x14ac:dyDescent="0.3">
      <c r="A2" s="26" t="s">
        <v>236</v>
      </c>
    </row>
    <row r="3" spans="1:8" x14ac:dyDescent="0.3">
      <c r="A3" s="26" t="s">
        <v>322</v>
      </c>
    </row>
    <row r="6" spans="1:8" ht="15" thickBot="1" x14ac:dyDescent="0.35">
      <c r="A6" t="s">
        <v>91</v>
      </c>
    </row>
    <row r="7" spans="1:8" x14ac:dyDescent="0.3">
      <c r="B7" s="44"/>
      <c r="C7" s="44"/>
      <c r="D7" s="44" t="s">
        <v>94</v>
      </c>
      <c r="E7" s="44" t="s">
        <v>96</v>
      </c>
      <c r="F7" s="44" t="s">
        <v>97</v>
      </c>
      <c r="G7" s="44" t="s">
        <v>99</v>
      </c>
      <c r="H7" s="44" t="s">
        <v>99</v>
      </c>
    </row>
    <row r="8" spans="1:8" ht="15" thickBot="1" x14ac:dyDescent="0.35">
      <c r="B8" s="45" t="s">
        <v>92</v>
      </c>
      <c r="C8" s="45" t="s">
        <v>93</v>
      </c>
      <c r="D8" s="45" t="s">
        <v>95</v>
      </c>
      <c r="E8" s="45" t="s">
        <v>77</v>
      </c>
      <c r="F8" s="45" t="s">
        <v>98</v>
      </c>
      <c r="G8" s="45" t="s">
        <v>100</v>
      </c>
      <c r="H8" s="45" t="s">
        <v>101</v>
      </c>
    </row>
    <row r="9" spans="1:8" x14ac:dyDescent="0.3">
      <c r="B9" s="40" t="s">
        <v>107</v>
      </c>
      <c r="C9" s="40" t="s">
        <v>108</v>
      </c>
      <c r="D9" s="40">
        <v>0</v>
      </c>
      <c r="E9" s="40">
        <v>0</v>
      </c>
      <c r="F9" s="40">
        <v>640</v>
      </c>
      <c r="G9" s="40">
        <v>1E+30</v>
      </c>
      <c r="H9" s="40">
        <v>80</v>
      </c>
    </row>
    <row r="10" spans="1:8" x14ac:dyDescent="0.3">
      <c r="B10" s="40" t="s">
        <v>109</v>
      </c>
      <c r="C10" s="40" t="s">
        <v>110</v>
      </c>
      <c r="D10" s="40">
        <v>1</v>
      </c>
      <c r="E10" s="40">
        <v>0</v>
      </c>
      <c r="F10" s="40">
        <v>1040</v>
      </c>
      <c r="G10" s="40">
        <v>0</v>
      </c>
      <c r="H10" s="40">
        <v>160</v>
      </c>
    </row>
    <row r="11" spans="1:8" x14ac:dyDescent="0.3">
      <c r="B11" s="40" t="s">
        <v>111</v>
      </c>
      <c r="C11" s="40" t="s">
        <v>112</v>
      </c>
      <c r="D11" s="40">
        <v>0</v>
      </c>
      <c r="E11" s="40">
        <v>0</v>
      </c>
      <c r="F11" s="40">
        <v>1520</v>
      </c>
      <c r="G11" s="40">
        <v>160</v>
      </c>
      <c r="H11" s="40">
        <v>0</v>
      </c>
    </row>
    <row r="12" spans="1:8" x14ac:dyDescent="0.3">
      <c r="B12" s="40" t="s">
        <v>113</v>
      </c>
      <c r="C12" s="40" t="s">
        <v>114</v>
      </c>
      <c r="D12" s="40">
        <v>0</v>
      </c>
      <c r="E12" s="40">
        <v>160</v>
      </c>
      <c r="F12" s="40">
        <v>2240</v>
      </c>
      <c r="G12" s="40">
        <v>1E+30</v>
      </c>
      <c r="H12" s="40">
        <v>160</v>
      </c>
    </row>
    <row r="13" spans="1:8" x14ac:dyDescent="0.3">
      <c r="B13" s="40" t="s">
        <v>115</v>
      </c>
      <c r="C13" s="40" t="s">
        <v>116</v>
      </c>
      <c r="D13" s="40">
        <v>0</v>
      </c>
      <c r="E13" s="40">
        <v>640</v>
      </c>
      <c r="F13" s="40">
        <v>3200</v>
      </c>
      <c r="G13" s="40">
        <v>1E+30</v>
      </c>
      <c r="H13" s="40">
        <v>640</v>
      </c>
    </row>
    <row r="14" spans="1:8" x14ac:dyDescent="0.3">
      <c r="B14" s="40" t="s">
        <v>117</v>
      </c>
      <c r="C14" s="40" t="s">
        <v>118</v>
      </c>
      <c r="D14" s="40">
        <v>0</v>
      </c>
      <c r="E14" s="40">
        <v>240</v>
      </c>
      <c r="F14" s="40">
        <v>640</v>
      </c>
      <c r="G14" s="40">
        <v>1E+30</v>
      </c>
      <c r="H14" s="40">
        <v>240</v>
      </c>
    </row>
    <row r="15" spans="1:8" x14ac:dyDescent="0.3">
      <c r="B15" s="40" t="s">
        <v>119</v>
      </c>
      <c r="C15" s="40" t="s">
        <v>120</v>
      </c>
      <c r="D15" s="40">
        <v>0</v>
      </c>
      <c r="E15" s="40">
        <v>160</v>
      </c>
      <c r="F15" s="40">
        <v>1040</v>
      </c>
      <c r="G15" s="40">
        <v>1E+30</v>
      </c>
      <c r="H15" s="40">
        <v>160</v>
      </c>
    </row>
    <row r="16" spans="1:8" x14ac:dyDescent="0.3">
      <c r="B16" s="40" t="s">
        <v>121</v>
      </c>
      <c r="C16" s="40" t="s">
        <v>122</v>
      </c>
      <c r="D16" s="40">
        <v>0</v>
      </c>
      <c r="E16" s="40">
        <v>80</v>
      </c>
      <c r="F16" s="40">
        <v>1520</v>
      </c>
      <c r="G16" s="40">
        <v>1E+30</v>
      </c>
      <c r="H16" s="40">
        <v>80</v>
      </c>
    </row>
    <row r="17" spans="2:8" x14ac:dyDescent="0.3">
      <c r="B17" s="40" t="s">
        <v>123</v>
      </c>
      <c r="C17" s="40" t="s">
        <v>124</v>
      </c>
      <c r="D17" s="40">
        <v>0</v>
      </c>
      <c r="E17" s="40">
        <v>320</v>
      </c>
      <c r="F17" s="40">
        <v>2240</v>
      </c>
      <c r="G17" s="40">
        <v>1E+30</v>
      </c>
      <c r="H17" s="40">
        <v>320</v>
      </c>
    </row>
    <row r="18" spans="2:8" x14ac:dyDescent="0.3">
      <c r="B18" s="40" t="s">
        <v>125</v>
      </c>
      <c r="C18" s="40" t="s">
        <v>126</v>
      </c>
      <c r="D18" s="40">
        <v>0</v>
      </c>
      <c r="E18" s="40">
        <v>160</v>
      </c>
      <c r="F18" s="40">
        <v>640</v>
      </c>
      <c r="G18" s="40">
        <v>1E+30</v>
      </c>
      <c r="H18" s="40">
        <v>160</v>
      </c>
    </row>
    <row r="19" spans="2:8" x14ac:dyDescent="0.3">
      <c r="B19" s="40" t="s">
        <v>127</v>
      </c>
      <c r="C19" s="40" t="s">
        <v>128</v>
      </c>
      <c r="D19" s="40">
        <v>0</v>
      </c>
      <c r="E19" s="40">
        <v>0</v>
      </c>
      <c r="F19" s="40">
        <v>1040</v>
      </c>
      <c r="G19" s="40">
        <v>80</v>
      </c>
      <c r="H19" s="40">
        <v>160</v>
      </c>
    </row>
    <row r="20" spans="2:8" x14ac:dyDescent="0.3">
      <c r="B20" s="40" t="s">
        <v>129</v>
      </c>
      <c r="C20" s="40" t="s">
        <v>130</v>
      </c>
      <c r="D20" s="40">
        <v>1</v>
      </c>
      <c r="E20" s="40">
        <v>0</v>
      </c>
      <c r="F20" s="40">
        <v>1520</v>
      </c>
      <c r="G20" s="40">
        <v>0</v>
      </c>
      <c r="H20" s="40">
        <v>1E+30</v>
      </c>
    </row>
    <row r="21" spans="2:8" x14ac:dyDescent="0.3">
      <c r="B21" s="40" t="s">
        <v>131</v>
      </c>
      <c r="C21" s="40" t="s">
        <v>132</v>
      </c>
      <c r="D21" s="40">
        <v>0</v>
      </c>
      <c r="E21" s="40">
        <v>80</v>
      </c>
      <c r="F21" s="40">
        <v>640</v>
      </c>
      <c r="G21" s="40">
        <v>1E+30</v>
      </c>
      <c r="H21" s="40">
        <v>80</v>
      </c>
    </row>
    <row r="22" spans="2:8" x14ac:dyDescent="0.3">
      <c r="B22" s="40" t="s">
        <v>133</v>
      </c>
      <c r="C22" s="40" t="s">
        <v>134</v>
      </c>
      <c r="D22" s="40">
        <v>0</v>
      </c>
      <c r="E22" s="40">
        <v>0</v>
      </c>
      <c r="F22" s="40">
        <v>1040</v>
      </c>
      <c r="G22" s="40">
        <v>1E+30</v>
      </c>
      <c r="H22" s="40">
        <v>0</v>
      </c>
    </row>
    <row r="23" spans="2:8" x14ac:dyDescent="0.3">
      <c r="B23" s="40" t="s">
        <v>135</v>
      </c>
      <c r="C23" s="40" t="s">
        <v>136</v>
      </c>
      <c r="D23" s="40">
        <v>0</v>
      </c>
      <c r="E23" s="40">
        <v>160</v>
      </c>
      <c r="F23" s="40">
        <v>640</v>
      </c>
      <c r="G23" s="40">
        <v>1E+30</v>
      </c>
      <c r="H23" s="40">
        <v>160</v>
      </c>
    </row>
    <row r="24" spans="2:8" x14ac:dyDescent="0.3">
      <c r="B24" s="40" t="s">
        <v>137</v>
      </c>
      <c r="C24" s="40" t="s">
        <v>138</v>
      </c>
      <c r="D24" s="40">
        <v>0</v>
      </c>
      <c r="E24" s="40">
        <v>0</v>
      </c>
      <c r="F24" s="40">
        <v>420</v>
      </c>
      <c r="G24" s="40">
        <v>1E+30</v>
      </c>
      <c r="H24" s="40">
        <v>56</v>
      </c>
    </row>
    <row r="25" spans="2:8" x14ac:dyDescent="0.3">
      <c r="B25" s="40" t="s">
        <v>139</v>
      </c>
      <c r="C25" s="40" t="s">
        <v>140</v>
      </c>
      <c r="D25" s="40">
        <v>1</v>
      </c>
      <c r="E25" s="40">
        <v>0</v>
      </c>
      <c r="F25" s="40">
        <v>724</v>
      </c>
      <c r="G25" s="40">
        <v>0</v>
      </c>
      <c r="H25" s="40">
        <v>56</v>
      </c>
    </row>
    <row r="26" spans="2:8" x14ac:dyDescent="0.3">
      <c r="B26" s="40" t="s">
        <v>141</v>
      </c>
      <c r="C26" s="40" t="s">
        <v>142</v>
      </c>
      <c r="D26" s="40">
        <v>0</v>
      </c>
      <c r="E26" s="40">
        <v>0</v>
      </c>
      <c r="F26" s="40">
        <v>1088</v>
      </c>
      <c r="G26" s="40">
        <v>56</v>
      </c>
      <c r="H26" s="40">
        <v>0</v>
      </c>
    </row>
    <row r="27" spans="2:8" x14ac:dyDescent="0.3">
      <c r="B27" s="40" t="s">
        <v>143</v>
      </c>
      <c r="C27" s="40" t="s">
        <v>144</v>
      </c>
      <c r="D27" s="40">
        <v>0</v>
      </c>
      <c r="E27" s="40">
        <v>44</v>
      </c>
      <c r="F27" s="40">
        <v>1492</v>
      </c>
      <c r="G27" s="40">
        <v>1E+30</v>
      </c>
      <c r="H27" s="40">
        <v>44</v>
      </c>
    </row>
    <row r="28" spans="2:8" x14ac:dyDescent="0.3">
      <c r="B28" s="40" t="s">
        <v>145</v>
      </c>
      <c r="C28" s="40" t="s">
        <v>146</v>
      </c>
      <c r="D28" s="40">
        <v>0</v>
      </c>
      <c r="E28" s="40">
        <v>207.99999999999997</v>
      </c>
      <c r="F28" s="40">
        <v>2020</v>
      </c>
      <c r="G28" s="40">
        <v>1E+30</v>
      </c>
      <c r="H28" s="40">
        <v>207.99999999999997</v>
      </c>
    </row>
    <row r="29" spans="2:8" x14ac:dyDescent="0.3">
      <c r="B29" s="40" t="s">
        <v>147</v>
      </c>
      <c r="C29" s="40" t="s">
        <v>148</v>
      </c>
      <c r="D29" s="40">
        <v>0</v>
      </c>
      <c r="E29" s="40">
        <v>116</v>
      </c>
      <c r="F29" s="40">
        <v>420</v>
      </c>
      <c r="G29" s="40">
        <v>1E+30</v>
      </c>
      <c r="H29" s="40">
        <v>116</v>
      </c>
    </row>
    <row r="30" spans="2:8" x14ac:dyDescent="0.3">
      <c r="B30" s="40" t="s">
        <v>149</v>
      </c>
      <c r="C30" s="40" t="s">
        <v>150</v>
      </c>
      <c r="D30" s="40">
        <v>0</v>
      </c>
      <c r="E30" s="40">
        <v>56</v>
      </c>
      <c r="F30" s="40">
        <v>724</v>
      </c>
      <c r="G30" s="40">
        <v>1E+30</v>
      </c>
      <c r="H30" s="40">
        <v>56</v>
      </c>
    </row>
    <row r="31" spans="2:8" x14ac:dyDescent="0.3">
      <c r="B31" s="40" t="s">
        <v>151</v>
      </c>
      <c r="C31" s="40" t="s">
        <v>152</v>
      </c>
      <c r="D31" s="40">
        <v>0</v>
      </c>
      <c r="E31" s="40">
        <v>60</v>
      </c>
      <c r="F31" s="40">
        <v>1088</v>
      </c>
      <c r="G31" s="40">
        <v>1E+30</v>
      </c>
      <c r="H31" s="40">
        <v>60</v>
      </c>
    </row>
    <row r="32" spans="2:8" x14ac:dyDescent="0.3">
      <c r="B32" s="40" t="s">
        <v>153</v>
      </c>
      <c r="C32" s="40" t="s">
        <v>154</v>
      </c>
      <c r="D32" s="40">
        <v>0</v>
      </c>
      <c r="E32" s="40">
        <v>99.999999999999986</v>
      </c>
      <c r="F32" s="40">
        <v>1492</v>
      </c>
      <c r="G32" s="40">
        <v>1E+30</v>
      </c>
      <c r="H32" s="40">
        <v>99.999999999999986</v>
      </c>
    </row>
    <row r="33" spans="2:8" x14ac:dyDescent="0.3">
      <c r="B33" s="40" t="s">
        <v>155</v>
      </c>
      <c r="C33" s="40" t="s">
        <v>156</v>
      </c>
      <c r="D33" s="40">
        <v>0</v>
      </c>
      <c r="E33" s="40">
        <v>56</v>
      </c>
      <c r="F33" s="40">
        <v>420</v>
      </c>
      <c r="G33" s="40">
        <v>1E+30</v>
      </c>
      <c r="H33" s="40">
        <v>56</v>
      </c>
    </row>
    <row r="34" spans="2:8" x14ac:dyDescent="0.3">
      <c r="B34" s="40" t="s">
        <v>157</v>
      </c>
      <c r="C34" s="40" t="s">
        <v>158</v>
      </c>
      <c r="D34" s="40">
        <v>0</v>
      </c>
      <c r="E34" s="40">
        <v>0</v>
      </c>
      <c r="F34" s="40">
        <v>724</v>
      </c>
      <c r="G34" s="40">
        <v>44</v>
      </c>
      <c r="H34" s="40">
        <v>55.999999999999986</v>
      </c>
    </row>
    <row r="35" spans="2:8" x14ac:dyDescent="0.3">
      <c r="B35" s="40" t="s">
        <v>159</v>
      </c>
      <c r="C35" s="40" t="s">
        <v>160</v>
      </c>
      <c r="D35" s="40">
        <v>1</v>
      </c>
      <c r="E35" s="40">
        <v>0</v>
      </c>
      <c r="F35" s="40">
        <v>1088</v>
      </c>
      <c r="G35" s="40">
        <v>0</v>
      </c>
      <c r="H35" s="40">
        <v>1E+30</v>
      </c>
    </row>
    <row r="36" spans="2:8" x14ac:dyDescent="0.3">
      <c r="B36" s="40" t="s">
        <v>161</v>
      </c>
      <c r="C36" s="40" t="s">
        <v>162</v>
      </c>
      <c r="D36" s="40">
        <v>0</v>
      </c>
      <c r="E36" s="40">
        <v>60</v>
      </c>
      <c r="F36" s="40">
        <v>420</v>
      </c>
      <c r="G36" s="40">
        <v>1E+30</v>
      </c>
      <c r="H36" s="40">
        <v>60</v>
      </c>
    </row>
    <row r="37" spans="2:8" x14ac:dyDescent="0.3">
      <c r="B37" s="40" t="s">
        <v>163</v>
      </c>
      <c r="C37" s="40" t="s">
        <v>164</v>
      </c>
      <c r="D37" s="40">
        <v>0</v>
      </c>
      <c r="E37" s="40">
        <v>0</v>
      </c>
      <c r="F37" s="40">
        <v>724</v>
      </c>
      <c r="G37" s="40">
        <v>1E+30</v>
      </c>
      <c r="H37" s="40">
        <v>0</v>
      </c>
    </row>
    <row r="38" spans="2:8" x14ac:dyDescent="0.3">
      <c r="B38" s="40" t="s">
        <v>165</v>
      </c>
      <c r="C38" s="40" t="s">
        <v>166</v>
      </c>
      <c r="D38" s="40">
        <v>0</v>
      </c>
      <c r="E38" s="40">
        <v>55.999999999999986</v>
      </c>
      <c r="F38" s="40">
        <v>420</v>
      </c>
      <c r="G38" s="40">
        <v>1E+30</v>
      </c>
      <c r="H38" s="40">
        <v>55.999999999999986</v>
      </c>
    </row>
    <row r="39" spans="2:8" x14ac:dyDescent="0.3">
      <c r="B39" s="40" t="s">
        <v>167</v>
      </c>
      <c r="C39" s="40" t="s">
        <v>168</v>
      </c>
      <c r="D39" s="40">
        <v>1</v>
      </c>
      <c r="E39" s="40">
        <v>0</v>
      </c>
      <c r="F39" s="40">
        <v>5735</v>
      </c>
      <c r="G39" s="40">
        <v>0</v>
      </c>
      <c r="H39" s="40">
        <v>740</v>
      </c>
    </row>
    <row r="40" spans="2:8" x14ac:dyDescent="0.3">
      <c r="B40" s="40" t="s">
        <v>169</v>
      </c>
      <c r="C40" s="40" t="s">
        <v>170</v>
      </c>
      <c r="D40" s="40">
        <v>0</v>
      </c>
      <c r="E40" s="40">
        <v>0</v>
      </c>
      <c r="F40" s="40">
        <v>9990</v>
      </c>
      <c r="G40" s="40">
        <v>1480</v>
      </c>
      <c r="H40" s="40">
        <v>740.00000000000068</v>
      </c>
    </row>
    <row r="41" spans="2:8" x14ac:dyDescent="0.3">
      <c r="B41" s="40" t="s">
        <v>171</v>
      </c>
      <c r="C41" s="40" t="s">
        <v>172</v>
      </c>
      <c r="D41" s="40">
        <v>0</v>
      </c>
      <c r="E41" s="40">
        <v>0</v>
      </c>
      <c r="F41" s="40">
        <v>14985</v>
      </c>
      <c r="G41" s="40">
        <v>740</v>
      </c>
      <c r="H41" s="40">
        <v>1664.9999999999998</v>
      </c>
    </row>
    <row r="42" spans="2:8" x14ac:dyDescent="0.3">
      <c r="B42" s="40" t="s">
        <v>173</v>
      </c>
      <c r="C42" s="40" t="s">
        <v>174</v>
      </c>
      <c r="D42" s="40">
        <v>0</v>
      </c>
      <c r="E42" s="40">
        <v>0</v>
      </c>
      <c r="F42" s="40">
        <v>17575</v>
      </c>
      <c r="G42" s="40">
        <v>2405.0000000000005</v>
      </c>
      <c r="H42" s="40">
        <v>0</v>
      </c>
    </row>
    <row r="43" spans="2:8" x14ac:dyDescent="0.3">
      <c r="B43" s="40" t="s">
        <v>175</v>
      </c>
      <c r="C43" s="40" t="s">
        <v>176</v>
      </c>
      <c r="D43" s="40">
        <v>0</v>
      </c>
      <c r="E43" s="40">
        <v>3885.0000000000018</v>
      </c>
      <c r="F43" s="40">
        <v>27195</v>
      </c>
      <c r="G43" s="40">
        <v>1E+30</v>
      </c>
      <c r="H43" s="40">
        <v>3885.0000000000018</v>
      </c>
    </row>
    <row r="44" spans="2:8" x14ac:dyDescent="0.3">
      <c r="B44" s="40" t="s">
        <v>177</v>
      </c>
      <c r="C44" s="40" t="s">
        <v>178</v>
      </c>
      <c r="D44" s="40">
        <v>0</v>
      </c>
      <c r="E44" s="40">
        <v>1480</v>
      </c>
      <c r="F44" s="40">
        <v>5735</v>
      </c>
      <c r="G44" s="40">
        <v>1E+30</v>
      </c>
      <c r="H44" s="40">
        <v>1480</v>
      </c>
    </row>
    <row r="45" spans="2:8" x14ac:dyDescent="0.3">
      <c r="B45" s="40" t="s">
        <v>179</v>
      </c>
      <c r="C45" s="40" t="s">
        <v>180</v>
      </c>
      <c r="D45" s="40">
        <v>0</v>
      </c>
      <c r="E45" s="40">
        <v>740</v>
      </c>
      <c r="F45" s="40">
        <v>9990</v>
      </c>
      <c r="G45" s="40">
        <v>1E+30</v>
      </c>
      <c r="H45" s="40">
        <v>740</v>
      </c>
    </row>
    <row r="46" spans="2:8" x14ac:dyDescent="0.3">
      <c r="B46" s="40" t="s">
        <v>181</v>
      </c>
      <c r="C46" s="40" t="s">
        <v>182</v>
      </c>
      <c r="D46" s="40">
        <v>0</v>
      </c>
      <c r="E46" s="40">
        <v>3144.9999999999995</v>
      </c>
      <c r="F46" s="40">
        <v>14985</v>
      </c>
      <c r="G46" s="40">
        <v>1E+30</v>
      </c>
      <c r="H46" s="40">
        <v>3144.9999999999995</v>
      </c>
    </row>
    <row r="47" spans="2:8" x14ac:dyDescent="0.3">
      <c r="B47" s="40" t="s">
        <v>183</v>
      </c>
      <c r="C47" s="40" t="s">
        <v>184</v>
      </c>
      <c r="D47" s="40">
        <v>1</v>
      </c>
      <c r="E47" s="40">
        <v>0</v>
      </c>
      <c r="F47" s="40">
        <v>17575</v>
      </c>
      <c r="G47" s="40">
        <v>0</v>
      </c>
      <c r="H47" s="40">
        <v>1E+30</v>
      </c>
    </row>
    <row r="48" spans="2:8" x14ac:dyDescent="0.3">
      <c r="B48" s="40" t="s">
        <v>185</v>
      </c>
      <c r="C48" s="40" t="s">
        <v>186</v>
      </c>
      <c r="D48" s="40">
        <v>0</v>
      </c>
      <c r="E48" s="40">
        <v>740.00000000000068</v>
      </c>
      <c r="F48" s="40">
        <v>5735</v>
      </c>
      <c r="G48" s="40">
        <v>1E+30</v>
      </c>
      <c r="H48" s="40">
        <v>740.00000000000068</v>
      </c>
    </row>
    <row r="49" spans="1:8" x14ac:dyDescent="0.3">
      <c r="B49" s="40" t="s">
        <v>187</v>
      </c>
      <c r="C49" s="40" t="s">
        <v>188</v>
      </c>
      <c r="D49" s="40">
        <v>0</v>
      </c>
      <c r="E49" s="40">
        <v>2405.0000000000005</v>
      </c>
      <c r="F49" s="40">
        <v>9990</v>
      </c>
      <c r="G49" s="40">
        <v>1E+30</v>
      </c>
      <c r="H49" s="40">
        <v>2405.0000000000005</v>
      </c>
    </row>
    <row r="50" spans="1:8" x14ac:dyDescent="0.3">
      <c r="B50" s="40" t="s">
        <v>189</v>
      </c>
      <c r="C50" s="40" t="s">
        <v>190</v>
      </c>
      <c r="D50" s="40">
        <v>0</v>
      </c>
      <c r="E50" s="40">
        <v>1665.0000000000009</v>
      </c>
      <c r="F50" s="40">
        <v>14985</v>
      </c>
      <c r="G50" s="40">
        <v>1E+30</v>
      </c>
      <c r="H50" s="40">
        <v>1665.0000000000009</v>
      </c>
    </row>
    <row r="51" spans="1:8" x14ac:dyDescent="0.3">
      <c r="B51" s="40" t="s">
        <v>191</v>
      </c>
      <c r="C51" s="40" t="s">
        <v>192</v>
      </c>
      <c r="D51" s="40">
        <v>0</v>
      </c>
      <c r="E51" s="40">
        <v>3145</v>
      </c>
      <c r="F51" s="40">
        <v>5735</v>
      </c>
      <c r="G51" s="40">
        <v>1E+30</v>
      </c>
      <c r="H51" s="40">
        <v>3145</v>
      </c>
    </row>
    <row r="52" spans="1:8" x14ac:dyDescent="0.3">
      <c r="B52" s="40" t="s">
        <v>193</v>
      </c>
      <c r="C52" s="40" t="s">
        <v>194</v>
      </c>
      <c r="D52" s="40">
        <v>0</v>
      </c>
      <c r="E52" s="40">
        <v>1664.9999999999998</v>
      </c>
      <c r="F52" s="40">
        <v>9990</v>
      </c>
      <c r="G52" s="40">
        <v>1E+30</v>
      </c>
      <c r="H52" s="40">
        <v>1664.9999999999998</v>
      </c>
    </row>
    <row r="53" spans="1:8" ht="15" thickBot="1" x14ac:dyDescent="0.35">
      <c r="B53" s="38" t="s">
        <v>195</v>
      </c>
      <c r="C53" s="38" t="s">
        <v>196</v>
      </c>
      <c r="D53" s="38">
        <v>0</v>
      </c>
      <c r="E53" s="38">
        <v>0</v>
      </c>
      <c r="F53" s="38">
        <v>5735</v>
      </c>
      <c r="G53" s="38">
        <v>1E+30</v>
      </c>
      <c r="H53" s="38">
        <v>0</v>
      </c>
    </row>
    <row r="55" spans="1:8" ht="15" thickBot="1" x14ac:dyDescent="0.35">
      <c r="A55" t="s">
        <v>102</v>
      </c>
    </row>
    <row r="56" spans="1:8" x14ac:dyDescent="0.3">
      <c r="B56" s="44"/>
      <c r="C56" s="44"/>
      <c r="D56" s="44" t="s">
        <v>94</v>
      </c>
      <c r="E56" s="44" t="s">
        <v>103</v>
      </c>
      <c r="F56" s="44" t="s">
        <v>105</v>
      </c>
      <c r="G56" s="44" t="s">
        <v>99</v>
      </c>
      <c r="H56" s="44" t="s">
        <v>99</v>
      </c>
    </row>
    <row r="57" spans="1:8" ht="15" thickBot="1" x14ac:dyDescent="0.35">
      <c r="B57" s="45" t="s">
        <v>92</v>
      </c>
      <c r="C57" s="45" t="s">
        <v>93</v>
      </c>
      <c r="D57" s="45" t="s">
        <v>95</v>
      </c>
      <c r="E57" s="45" t="s">
        <v>104</v>
      </c>
      <c r="F57" s="45" t="s">
        <v>106</v>
      </c>
      <c r="G57" s="45" t="s">
        <v>100</v>
      </c>
      <c r="H57" s="45" t="s">
        <v>101</v>
      </c>
    </row>
    <row r="58" spans="1:8" x14ac:dyDescent="0.3">
      <c r="B58" s="40" t="s">
        <v>197</v>
      </c>
      <c r="C58" s="40" t="s">
        <v>234</v>
      </c>
      <c r="D58" s="40">
        <v>1</v>
      </c>
      <c r="E58" s="40">
        <v>0</v>
      </c>
      <c r="F58" s="40">
        <v>1</v>
      </c>
      <c r="G58" s="40">
        <v>0</v>
      </c>
      <c r="H58" s="40">
        <v>1E+30</v>
      </c>
    </row>
    <row r="59" spans="1:8" x14ac:dyDescent="0.3">
      <c r="B59" s="40" t="s">
        <v>198</v>
      </c>
      <c r="C59" s="40" t="s">
        <v>233</v>
      </c>
      <c r="D59" s="40">
        <v>0</v>
      </c>
      <c r="E59" s="40">
        <v>-5735</v>
      </c>
      <c r="F59" s="40">
        <v>0</v>
      </c>
      <c r="G59" s="40">
        <v>1</v>
      </c>
      <c r="H59" s="40">
        <v>0</v>
      </c>
    </row>
    <row r="60" spans="1:8" x14ac:dyDescent="0.3">
      <c r="B60" s="40" t="s">
        <v>231</v>
      </c>
      <c r="C60" s="40" t="s">
        <v>232</v>
      </c>
      <c r="D60" s="40">
        <v>0</v>
      </c>
      <c r="E60" s="40">
        <v>-8325</v>
      </c>
      <c r="F60" s="40">
        <v>0</v>
      </c>
      <c r="G60" s="40">
        <v>1</v>
      </c>
      <c r="H60" s="40">
        <v>0</v>
      </c>
    </row>
    <row r="61" spans="1:8" x14ac:dyDescent="0.3">
      <c r="B61" s="40" t="s">
        <v>229</v>
      </c>
      <c r="C61" s="40" t="s">
        <v>230</v>
      </c>
      <c r="D61" s="40">
        <v>0</v>
      </c>
      <c r="E61" s="40">
        <v>-13320</v>
      </c>
      <c r="F61" s="40">
        <v>0</v>
      </c>
      <c r="G61" s="40">
        <v>1</v>
      </c>
      <c r="H61" s="40">
        <v>0</v>
      </c>
    </row>
    <row r="62" spans="1:8" x14ac:dyDescent="0.3">
      <c r="B62" s="40" t="s">
        <v>199</v>
      </c>
      <c r="C62" s="40" t="s">
        <v>228</v>
      </c>
      <c r="D62" s="40">
        <v>1</v>
      </c>
      <c r="E62" s="40">
        <v>-17575</v>
      </c>
      <c r="F62" s="40">
        <v>0</v>
      </c>
      <c r="G62" s="40">
        <v>1</v>
      </c>
      <c r="H62" s="40">
        <v>0</v>
      </c>
    </row>
    <row r="63" spans="1:8" x14ac:dyDescent="0.3">
      <c r="B63" s="40" t="s">
        <v>200</v>
      </c>
      <c r="C63" s="40" t="s">
        <v>227</v>
      </c>
      <c r="D63" s="40">
        <v>1</v>
      </c>
      <c r="E63" s="40">
        <v>-23310</v>
      </c>
      <c r="F63" s="40">
        <v>0</v>
      </c>
      <c r="G63" s="40">
        <v>1</v>
      </c>
      <c r="H63" s="40">
        <v>0</v>
      </c>
    </row>
    <row r="64" spans="1:8" x14ac:dyDescent="0.3">
      <c r="B64" s="40" t="s">
        <v>201</v>
      </c>
      <c r="C64" s="40" t="s">
        <v>226</v>
      </c>
      <c r="D64" s="40">
        <v>1</v>
      </c>
      <c r="E64" s="40">
        <v>0</v>
      </c>
      <c r="F64" s="40">
        <v>1</v>
      </c>
      <c r="G64" s="40">
        <v>0</v>
      </c>
      <c r="H64" s="40">
        <v>1E+30</v>
      </c>
    </row>
    <row r="65" spans="2:8" x14ac:dyDescent="0.3">
      <c r="B65" s="40" t="s">
        <v>202</v>
      </c>
      <c r="C65" s="40" t="s">
        <v>225</v>
      </c>
      <c r="D65" s="40">
        <v>0</v>
      </c>
      <c r="E65" s="40">
        <v>-364</v>
      </c>
      <c r="F65" s="40">
        <v>0</v>
      </c>
      <c r="G65" s="40">
        <v>1</v>
      </c>
      <c r="H65" s="40">
        <v>0</v>
      </c>
    </row>
    <row r="66" spans="2:8" x14ac:dyDescent="0.3">
      <c r="B66" s="40" t="s">
        <v>203</v>
      </c>
      <c r="C66" s="40" t="s">
        <v>224</v>
      </c>
      <c r="D66" s="40">
        <v>0</v>
      </c>
      <c r="E66" s="40">
        <v>-724</v>
      </c>
      <c r="F66" s="40">
        <v>0</v>
      </c>
      <c r="G66" s="40">
        <v>1</v>
      </c>
      <c r="H66" s="40">
        <v>0</v>
      </c>
    </row>
    <row r="67" spans="2:8" x14ac:dyDescent="0.3">
      <c r="B67" s="40" t="s">
        <v>204</v>
      </c>
      <c r="C67" s="40" t="s">
        <v>223</v>
      </c>
      <c r="D67" s="40">
        <v>1</v>
      </c>
      <c r="E67" s="40">
        <v>-1088</v>
      </c>
      <c r="F67" s="40">
        <v>0</v>
      </c>
      <c r="G67" s="40">
        <v>1</v>
      </c>
      <c r="H67" s="40">
        <v>0</v>
      </c>
    </row>
    <row r="68" spans="2:8" x14ac:dyDescent="0.3">
      <c r="B68" s="40" t="s">
        <v>221</v>
      </c>
      <c r="C68" s="40" t="s">
        <v>222</v>
      </c>
      <c r="D68" s="40">
        <v>0</v>
      </c>
      <c r="E68" s="40">
        <v>-1392</v>
      </c>
      <c r="F68" s="40">
        <v>0</v>
      </c>
      <c r="G68" s="40">
        <v>1</v>
      </c>
      <c r="H68" s="40">
        <v>0</v>
      </c>
    </row>
    <row r="69" spans="2:8" x14ac:dyDescent="0.3">
      <c r="B69" s="40" t="s">
        <v>219</v>
      </c>
      <c r="C69" s="40" t="s">
        <v>220</v>
      </c>
      <c r="D69" s="40">
        <v>1</v>
      </c>
      <c r="E69" s="40">
        <v>-1812</v>
      </c>
      <c r="F69" s="40">
        <v>0</v>
      </c>
      <c r="G69" s="40">
        <v>1</v>
      </c>
      <c r="H69" s="40">
        <v>0</v>
      </c>
    </row>
    <row r="70" spans="2:8" x14ac:dyDescent="0.3">
      <c r="B70" s="40" t="s">
        <v>205</v>
      </c>
      <c r="C70" s="40" t="s">
        <v>218</v>
      </c>
      <c r="D70" s="40">
        <v>1</v>
      </c>
      <c r="E70" s="40">
        <v>0</v>
      </c>
      <c r="F70" s="40">
        <v>1</v>
      </c>
      <c r="G70" s="40">
        <v>0</v>
      </c>
      <c r="H70" s="40">
        <v>1E+30</v>
      </c>
    </row>
    <row r="71" spans="2:8" x14ac:dyDescent="0.3">
      <c r="B71" s="40" t="s">
        <v>206</v>
      </c>
      <c r="C71" s="40" t="s">
        <v>217</v>
      </c>
      <c r="D71" s="40">
        <v>0</v>
      </c>
      <c r="E71" s="40">
        <v>-480</v>
      </c>
      <c r="F71" s="40">
        <v>0</v>
      </c>
      <c r="G71" s="40">
        <v>1</v>
      </c>
      <c r="H71" s="40">
        <v>0</v>
      </c>
    </row>
    <row r="72" spans="2:8" x14ac:dyDescent="0.3">
      <c r="B72" s="40" t="s">
        <v>211</v>
      </c>
      <c r="C72" s="40" t="s">
        <v>212</v>
      </c>
      <c r="D72" s="40">
        <v>27682</v>
      </c>
      <c r="E72" s="40">
        <v>0</v>
      </c>
      <c r="F72" s="40">
        <v>28000</v>
      </c>
      <c r="G72" s="40">
        <v>1E+30</v>
      </c>
      <c r="H72" s="40">
        <v>318.00000000000045</v>
      </c>
    </row>
    <row r="73" spans="2:8" x14ac:dyDescent="0.3">
      <c r="B73" s="40" t="s">
        <v>207</v>
      </c>
      <c r="C73" s="40" t="s">
        <v>213</v>
      </c>
      <c r="D73" s="40">
        <v>1</v>
      </c>
      <c r="E73" s="40">
        <v>-2560</v>
      </c>
      <c r="F73" s="40">
        <v>0</v>
      </c>
      <c r="G73" s="40">
        <v>0.99999999999999956</v>
      </c>
      <c r="H73" s="40">
        <v>0</v>
      </c>
    </row>
    <row r="74" spans="2:8" x14ac:dyDescent="0.3">
      <c r="B74" s="40" t="s">
        <v>208</v>
      </c>
      <c r="C74" s="40" t="s">
        <v>214</v>
      </c>
      <c r="D74" s="40">
        <v>0</v>
      </c>
      <c r="E74" s="40">
        <v>-1920</v>
      </c>
      <c r="F74" s="40">
        <v>0</v>
      </c>
      <c r="G74" s="40">
        <v>0.99999999999999956</v>
      </c>
      <c r="H74" s="40">
        <v>0</v>
      </c>
    </row>
    <row r="75" spans="2:8" x14ac:dyDescent="0.3">
      <c r="B75" s="40" t="s">
        <v>209</v>
      </c>
      <c r="C75" s="40" t="s">
        <v>215</v>
      </c>
      <c r="D75" s="40">
        <v>1</v>
      </c>
      <c r="E75" s="40">
        <v>-1520</v>
      </c>
      <c r="F75" s="40">
        <v>0</v>
      </c>
      <c r="G75" s="40">
        <v>1</v>
      </c>
      <c r="H75" s="40">
        <v>0</v>
      </c>
    </row>
    <row r="76" spans="2:8" ht="15" thickBot="1" x14ac:dyDescent="0.35">
      <c r="B76" s="38" t="s">
        <v>210</v>
      </c>
      <c r="C76" s="38" t="s">
        <v>216</v>
      </c>
      <c r="D76" s="38">
        <v>0</v>
      </c>
      <c r="E76" s="38">
        <v>-1040</v>
      </c>
      <c r="F76" s="38">
        <v>0</v>
      </c>
      <c r="G76" s="38">
        <v>0.99999999999999978</v>
      </c>
      <c r="H76" s="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Solver</vt:lpstr>
      <vt:lpstr>Answer Report 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Kuhel, Mustofa Tanbir</dc:creator>
  <cp:lastModifiedBy>Kuhel, Mustofa Tanbir</cp:lastModifiedBy>
  <dcterms:created xsi:type="dcterms:W3CDTF">2024-12-08T20:09:45Z</dcterms:created>
  <dcterms:modified xsi:type="dcterms:W3CDTF">2024-12-09T19:29:55Z</dcterms:modified>
</cp:coreProperties>
</file>