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xst-my.sharepoint.com/personal/sky20_txstate_edu/Documents/Desktop/OR/Final Project/"/>
    </mc:Choice>
  </mc:AlternateContent>
  <xr:revisionPtr revIDLastSave="366" documentId="13_ncr:1_{4709C7A1-C53C-4188-B77A-8B36D9974FAF}" xr6:coauthVersionLast="47" xr6:coauthVersionMax="47" xr10:uidLastSave="{932520EA-1B36-4860-A0A7-72466454CE15}"/>
  <bookViews>
    <workbookView xWindow="-108" yWindow="-108" windowWidth="23256" windowHeight="12456" xr2:uid="{E1A68116-AC87-479A-ABCC-0141FB269103}"/>
  </bookViews>
  <sheets>
    <sheet name="Raw data" sheetId="3" r:id="rId1"/>
    <sheet name="Solver" sheetId="1" r:id="rId2"/>
  </sheets>
  <definedNames>
    <definedName name="solver_adj" localSheetId="1" hidden="1">Solver!$C$2:$C$46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Solver!$C$2:$C$46</definedName>
    <definedName name="solver_lhs10" localSheetId="1" hidden="1">Solver!$H$20</definedName>
    <definedName name="solver_lhs11" localSheetId="1" hidden="1">Solver!$H$19</definedName>
    <definedName name="solver_lhs12" localSheetId="1" hidden="1">Solver!$H$18</definedName>
    <definedName name="solver_lhs13" localSheetId="1" hidden="1">Solver!$H$17</definedName>
    <definedName name="solver_lhs14" localSheetId="1" hidden="1">Solver!$H$16</definedName>
    <definedName name="solver_lhs15" localSheetId="1" hidden="1">Solver!$H$15</definedName>
    <definedName name="solver_lhs16" localSheetId="1" hidden="1">Solver!$H$10</definedName>
    <definedName name="solver_lhs17" localSheetId="1" hidden="1">Solver!$H$11</definedName>
    <definedName name="solver_lhs18" localSheetId="1" hidden="1">Solver!$H$12</definedName>
    <definedName name="solver_lhs19" localSheetId="1" hidden="1">Solver!$H$13</definedName>
    <definedName name="solver_lhs2" localSheetId="1" hidden="1">Solver!$H$28</definedName>
    <definedName name="solver_lhs20" localSheetId="1" hidden="1">Solver!$H$14</definedName>
    <definedName name="solver_lhs3" localSheetId="1" hidden="1">Solver!$H$27</definedName>
    <definedName name="solver_lhs4" localSheetId="1" hidden="1">Solver!$H$26</definedName>
    <definedName name="solver_lhs5" localSheetId="1" hidden="1">Solver!$H$25</definedName>
    <definedName name="solver_lhs6" localSheetId="1" hidden="1">Solver!$H$24</definedName>
    <definedName name="solver_lhs7" localSheetId="1" hidden="1">Solver!$H$23</definedName>
    <definedName name="solver_lhs8" localSheetId="1" hidden="1">Solver!$H$22</definedName>
    <definedName name="solver_lhs9" localSheetId="1" hidden="1">Solver!$H$21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20</definedName>
    <definedName name="solver_nwt" localSheetId="1" hidden="1">1</definedName>
    <definedName name="solver_opt" localSheetId="1" hidden="1">Solver!$H$6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2</definedName>
    <definedName name="solver_rel16" localSheetId="1" hidden="1">1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1" hidden="1">2</definedName>
    <definedName name="solver_rel20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"binary"</definedName>
    <definedName name="solver_rhs10" localSheetId="1" hidden="1">Solver!$J$20</definedName>
    <definedName name="solver_rhs11" localSheetId="1" hidden="1">Solver!$J$19</definedName>
    <definedName name="solver_rhs12" localSheetId="1" hidden="1">Solver!$J$18</definedName>
    <definedName name="solver_rhs13" localSheetId="1" hidden="1">Solver!$J$17</definedName>
    <definedName name="solver_rhs14" localSheetId="1" hidden="1">Solver!$J$16</definedName>
    <definedName name="solver_rhs15" localSheetId="1" hidden="1">Solver!$J$15</definedName>
    <definedName name="solver_rhs16" localSheetId="1" hidden="1">Solver!$J$10</definedName>
    <definedName name="solver_rhs17" localSheetId="1" hidden="1">Solver!$J$11</definedName>
    <definedName name="solver_rhs18" localSheetId="1" hidden="1">Solver!$J$12</definedName>
    <definedName name="solver_rhs19" localSheetId="1" hidden="1">Solver!$J$13</definedName>
    <definedName name="solver_rhs2" localSheetId="1" hidden="1">Solver!$J$28</definedName>
    <definedName name="solver_rhs20" localSheetId="1" hidden="1">Solver!$J$14</definedName>
    <definedName name="solver_rhs3" localSheetId="1" hidden="1">Solver!$J$27</definedName>
    <definedName name="solver_rhs4" localSheetId="1" hidden="1">Solver!$J$26</definedName>
    <definedName name="solver_rhs5" localSheetId="1" hidden="1">Solver!$J$25</definedName>
    <definedName name="solver_rhs6" localSheetId="1" hidden="1">Solver!$J$24</definedName>
    <definedName name="solver_rhs7" localSheetId="1" hidden="1">Solver!$J$23</definedName>
    <definedName name="solver_rhs8" localSheetId="1" hidden="1">Solver!$J$22</definedName>
    <definedName name="solver_rhs9" localSheetId="1" hidden="1">Solver!$J$21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L16" i="3"/>
  <c r="L15" i="3"/>
  <c r="L14" i="3"/>
  <c r="L13" i="3"/>
  <c r="L10" i="3"/>
  <c r="L9" i="3"/>
  <c r="L8" i="3"/>
  <c r="L6" i="3"/>
  <c r="L5" i="3"/>
  <c r="L4" i="3"/>
  <c r="L3" i="3"/>
  <c r="J12" i="1"/>
  <c r="D14" i="3"/>
  <c r="S9" i="3" s="1"/>
  <c r="D17" i="3"/>
  <c r="D16" i="3"/>
  <c r="S11" i="3" s="1"/>
  <c r="D15" i="3"/>
  <c r="D13" i="3"/>
  <c r="S17" i="3" s="1"/>
  <c r="D12" i="3"/>
  <c r="Q7" i="3" s="1"/>
  <c r="D11" i="3"/>
  <c r="Q11" i="3" s="1"/>
  <c r="D10" i="3"/>
  <c r="Q14" i="3" s="1"/>
  <c r="D9" i="3"/>
  <c r="Q16" i="3" s="1"/>
  <c r="D8" i="3"/>
  <c r="Q15" i="3" s="1"/>
  <c r="D7" i="3"/>
  <c r="D6" i="3"/>
  <c r="O6" i="3" s="1"/>
  <c r="D5" i="3"/>
  <c r="O5" i="3" s="1"/>
  <c r="D4" i="3"/>
  <c r="O9" i="3" s="1"/>
  <c r="D3" i="3"/>
  <c r="O15" i="3" s="1"/>
  <c r="S7" i="3" l="1"/>
  <c r="S14" i="3"/>
  <c r="O7" i="3"/>
  <c r="Q3" i="3"/>
  <c r="Q6" i="3"/>
  <c r="Q5" i="3"/>
  <c r="Q4" i="3"/>
  <c r="Q8" i="3"/>
  <c r="Q17" i="3"/>
  <c r="S3" i="3"/>
  <c r="S6" i="3"/>
  <c r="S5" i="3"/>
  <c r="S8" i="3"/>
  <c r="Q10" i="3"/>
  <c r="O16" i="3"/>
  <c r="S10" i="3"/>
  <c r="O17" i="3"/>
  <c r="S12" i="3"/>
  <c r="S4" i="3"/>
  <c r="O11" i="3"/>
  <c r="Q12" i="3"/>
  <c r="O12" i="3"/>
  <c r="S13" i="3"/>
  <c r="O14" i="3"/>
  <c r="Q13" i="3"/>
  <c r="S15" i="3"/>
  <c r="O3" i="3"/>
  <c r="O4" i="3"/>
  <c r="O8" i="3"/>
  <c r="O10" i="3"/>
  <c r="O13" i="3"/>
  <c r="S16" i="3"/>
  <c r="Q9" i="3"/>
  <c r="H10" i="1"/>
  <c r="H5" i="1"/>
  <c r="H4" i="1"/>
  <c r="H3" i="1"/>
  <c r="H6" i="1"/>
  <c r="H28" i="1"/>
  <c r="J27" i="1"/>
  <c r="H27" i="1"/>
  <c r="J26" i="1"/>
  <c r="H26" i="1"/>
  <c r="J25" i="1"/>
  <c r="H25" i="1"/>
  <c r="J24" i="1"/>
  <c r="H24" i="1"/>
  <c r="J23" i="1"/>
  <c r="H22" i="1"/>
  <c r="J21" i="1"/>
  <c r="H21" i="1"/>
  <c r="J20" i="1"/>
  <c r="H20" i="1"/>
  <c r="J19" i="1"/>
  <c r="H19" i="1"/>
  <c r="J18" i="1"/>
  <c r="H18" i="1"/>
  <c r="J17" i="1"/>
  <c r="J13" i="1"/>
  <c r="H16" i="1"/>
  <c r="J15" i="1"/>
  <c r="H15" i="1"/>
  <c r="J14" i="1"/>
  <c r="H14" i="1"/>
  <c r="H13" i="1"/>
  <c r="H12" i="1"/>
  <c r="J11" i="1"/>
</calcChain>
</file>

<file path=xl/sharedStrings.xml><?xml version="1.0" encoding="utf-8"?>
<sst xmlns="http://schemas.openxmlformats.org/spreadsheetml/2006/main" count="168" uniqueCount="90">
  <si>
    <t>Arc Cost</t>
  </si>
  <si>
    <t>Total cost</t>
  </si>
  <si>
    <t>Binary Variable</t>
  </si>
  <si>
    <t>constraint 1</t>
  </si>
  <si>
    <t>=</t>
  </si>
  <si>
    <t>constraint 2</t>
  </si>
  <si>
    <t>constraint 3</t>
  </si>
  <si>
    <t>constraint 4</t>
  </si>
  <si>
    <t>constraint 5</t>
  </si>
  <si>
    <t>constraint 6</t>
  </si>
  <si>
    <t>constraint 7</t>
  </si>
  <si>
    <r>
      <t>C</t>
    </r>
    <r>
      <rPr>
        <vertAlign val="subscript"/>
        <sz val="12"/>
        <color theme="1"/>
        <rFont val="Aptos"/>
        <family val="2"/>
      </rPr>
      <t>122</t>
    </r>
  </si>
  <si>
    <r>
      <t>C</t>
    </r>
    <r>
      <rPr>
        <vertAlign val="subscript"/>
        <sz val="12"/>
        <color theme="1"/>
        <rFont val="Aptos"/>
        <family val="2"/>
      </rPr>
      <t>561</t>
    </r>
  </si>
  <si>
    <r>
      <t>C</t>
    </r>
    <r>
      <rPr>
        <vertAlign val="subscript"/>
        <sz val="12"/>
        <color theme="1"/>
        <rFont val="Aptos"/>
        <family val="2"/>
      </rPr>
      <t>121</t>
    </r>
  </si>
  <si>
    <r>
      <t>C</t>
    </r>
    <r>
      <rPr>
        <vertAlign val="subscript"/>
        <sz val="12"/>
        <color theme="1"/>
        <rFont val="Aptos"/>
        <family val="2"/>
      </rPr>
      <t>131</t>
    </r>
  </si>
  <si>
    <r>
      <t>C</t>
    </r>
    <r>
      <rPr>
        <vertAlign val="subscript"/>
        <sz val="12"/>
        <color theme="1"/>
        <rFont val="Aptos"/>
        <family val="2"/>
      </rPr>
      <t>141</t>
    </r>
  </si>
  <si>
    <r>
      <t>C</t>
    </r>
    <r>
      <rPr>
        <vertAlign val="subscript"/>
        <sz val="12"/>
        <color theme="1"/>
        <rFont val="Aptos"/>
        <family val="2"/>
      </rPr>
      <t>151</t>
    </r>
  </si>
  <si>
    <r>
      <t>C</t>
    </r>
    <r>
      <rPr>
        <vertAlign val="subscript"/>
        <sz val="12"/>
        <color theme="1"/>
        <rFont val="Aptos"/>
        <family val="2"/>
      </rPr>
      <t>161</t>
    </r>
  </si>
  <si>
    <r>
      <t>C</t>
    </r>
    <r>
      <rPr>
        <vertAlign val="subscript"/>
        <sz val="12"/>
        <color theme="1"/>
        <rFont val="Aptos"/>
        <family val="2"/>
      </rPr>
      <t>231</t>
    </r>
  </si>
  <si>
    <r>
      <t>C</t>
    </r>
    <r>
      <rPr>
        <vertAlign val="subscript"/>
        <sz val="12"/>
        <color theme="1"/>
        <rFont val="Aptos"/>
        <family val="2"/>
      </rPr>
      <t>241</t>
    </r>
  </si>
  <si>
    <r>
      <t>C</t>
    </r>
    <r>
      <rPr>
        <vertAlign val="subscript"/>
        <sz val="12"/>
        <color theme="1"/>
        <rFont val="Aptos"/>
        <family val="2"/>
      </rPr>
      <t>251</t>
    </r>
  </si>
  <si>
    <r>
      <t>C</t>
    </r>
    <r>
      <rPr>
        <vertAlign val="subscript"/>
        <sz val="12"/>
        <color theme="1"/>
        <rFont val="Aptos"/>
        <family val="2"/>
      </rPr>
      <t>261</t>
    </r>
  </si>
  <si>
    <r>
      <t>C</t>
    </r>
    <r>
      <rPr>
        <vertAlign val="subscript"/>
        <sz val="12"/>
        <color theme="1"/>
        <rFont val="Aptos"/>
        <family val="2"/>
      </rPr>
      <t>341</t>
    </r>
  </si>
  <si>
    <r>
      <t>C</t>
    </r>
    <r>
      <rPr>
        <vertAlign val="subscript"/>
        <sz val="12"/>
        <color theme="1"/>
        <rFont val="Aptos"/>
        <family val="2"/>
      </rPr>
      <t>351</t>
    </r>
  </si>
  <si>
    <r>
      <t>C</t>
    </r>
    <r>
      <rPr>
        <vertAlign val="subscript"/>
        <sz val="12"/>
        <color theme="1"/>
        <rFont val="Aptos"/>
        <family val="2"/>
      </rPr>
      <t>361</t>
    </r>
  </si>
  <si>
    <r>
      <t>C</t>
    </r>
    <r>
      <rPr>
        <vertAlign val="subscript"/>
        <sz val="12"/>
        <color theme="1"/>
        <rFont val="Aptos"/>
        <family val="2"/>
      </rPr>
      <t>451</t>
    </r>
  </si>
  <si>
    <r>
      <t>C</t>
    </r>
    <r>
      <rPr>
        <vertAlign val="subscript"/>
        <sz val="12"/>
        <color theme="1"/>
        <rFont val="Aptos"/>
        <family val="2"/>
      </rPr>
      <t>461</t>
    </r>
  </si>
  <si>
    <r>
      <t>C</t>
    </r>
    <r>
      <rPr>
        <vertAlign val="subscript"/>
        <sz val="12"/>
        <color theme="1"/>
        <rFont val="Aptos"/>
        <family val="2"/>
      </rPr>
      <t>132</t>
    </r>
  </si>
  <si>
    <r>
      <t>C</t>
    </r>
    <r>
      <rPr>
        <vertAlign val="subscript"/>
        <sz val="12"/>
        <color theme="1"/>
        <rFont val="Aptos"/>
        <family val="2"/>
      </rPr>
      <t>142</t>
    </r>
  </si>
  <si>
    <r>
      <t>C</t>
    </r>
    <r>
      <rPr>
        <vertAlign val="subscript"/>
        <sz val="12"/>
        <color theme="1"/>
        <rFont val="Aptos"/>
        <family val="2"/>
      </rPr>
      <t>152</t>
    </r>
  </si>
  <si>
    <r>
      <t>C</t>
    </r>
    <r>
      <rPr>
        <vertAlign val="subscript"/>
        <sz val="12"/>
        <color theme="1"/>
        <rFont val="Aptos"/>
        <family val="2"/>
      </rPr>
      <t>162</t>
    </r>
  </si>
  <si>
    <r>
      <t>C</t>
    </r>
    <r>
      <rPr>
        <vertAlign val="subscript"/>
        <sz val="12"/>
        <color theme="1"/>
        <rFont val="Aptos"/>
        <family val="2"/>
      </rPr>
      <t>232</t>
    </r>
  </si>
  <si>
    <r>
      <t>C</t>
    </r>
    <r>
      <rPr>
        <vertAlign val="subscript"/>
        <sz val="12"/>
        <color theme="1"/>
        <rFont val="Aptos"/>
        <family val="2"/>
      </rPr>
      <t>242</t>
    </r>
  </si>
  <si>
    <r>
      <t>C</t>
    </r>
    <r>
      <rPr>
        <vertAlign val="subscript"/>
        <sz val="12"/>
        <color theme="1"/>
        <rFont val="Aptos"/>
        <family val="2"/>
      </rPr>
      <t>252</t>
    </r>
  </si>
  <si>
    <r>
      <t>C</t>
    </r>
    <r>
      <rPr>
        <vertAlign val="subscript"/>
        <sz val="12"/>
        <color theme="1"/>
        <rFont val="Aptos"/>
        <family val="2"/>
      </rPr>
      <t>262</t>
    </r>
  </si>
  <si>
    <r>
      <t>C</t>
    </r>
    <r>
      <rPr>
        <vertAlign val="subscript"/>
        <sz val="12"/>
        <color theme="1"/>
        <rFont val="Aptos"/>
        <family val="2"/>
      </rPr>
      <t>342</t>
    </r>
  </si>
  <si>
    <r>
      <t>C</t>
    </r>
    <r>
      <rPr>
        <vertAlign val="subscript"/>
        <sz val="12"/>
        <color theme="1"/>
        <rFont val="Aptos"/>
        <family val="2"/>
      </rPr>
      <t>352</t>
    </r>
  </si>
  <si>
    <r>
      <t>C</t>
    </r>
    <r>
      <rPr>
        <vertAlign val="subscript"/>
        <sz val="12"/>
        <color theme="1"/>
        <rFont val="Aptos"/>
        <family val="2"/>
      </rPr>
      <t>362</t>
    </r>
  </si>
  <si>
    <r>
      <t>C</t>
    </r>
    <r>
      <rPr>
        <vertAlign val="subscript"/>
        <sz val="12"/>
        <color theme="1"/>
        <rFont val="Aptos"/>
        <family val="2"/>
      </rPr>
      <t>452</t>
    </r>
  </si>
  <si>
    <r>
      <t>C</t>
    </r>
    <r>
      <rPr>
        <vertAlign val="subscript"/>
        <sz val="12"/>
        <color theme="1"/>
        <rFont val="Aptos"/>
        <family val="2"/>
      </rPr>
      <t>462</t>
    </r>
  </si>
  <si>
    <r>
      <t>C</t>
    </r>
    <r>
      <rPr>
        <vertAlign val="subscript"/>
        <sz val="12"/>
        <color theme="1"/>
        <rFont val="Aptos"/>
        <family val="2"/>
      </rPr>
      <t>562</t>
    </r>
  </si>
  <si>
    <r>
      <t>C</t>
    </r>
    <r>
      <rPr>
        <vertAlign val="subscript"/>
        <sz val="12"/>
        <color theme="1"/>
        <rFont val="Aptos"/>
        <family val="2"/>
      </rPr>
      <t>123</t>
    </r>
  </si>
  <si>
    <r>
      <t>C</t>
    </r>
    <r>
      <rPr>
        <vertAlign val="subscript"/>
        <sz val="12"/>
        <color theme="1"/>
        <rFont val="Aptos"/>
        <family val="2"/>
      </rPr>
      <t>133</t>
    </r>
  </si>
  <si>
    <r>
      <t>C</t>
    </r>
    <r>
      <rPr>
        <vertAlign val="subscript"/>
        <sz val="12"/>
        <color theme="1"/>
        <rFont val="Aptos"/>
        <family val="2"/>
      </rPr>
      <t>143</t>
    </r>
  </si>
  <si>
    <r>
      <t>C</t>
    </r>
    <r>
      <rPr>
        <vertAlign val="subscript"/>
        <sz val="12"/>
        <color theme="1"/>
        <rFont val="Aptos"/>
        <family val="2"/>
      </rPr>
      <t>153</t>
    </r>
  </si>
  <si>
    <r>
      <t>C</t>
    </r>
    <r>
      <rPr>
        <vertAlign val="subscript"/>
        <sz val="12"/>
        <color theme="1"/>
        <rFont val="Aptos"/>
        <family val="2"/>
      </rPr>
      <t>163</t>
    </r>
  </si>
  <si>
    <r>
      <t>C</t>
    </r>
    <r>
      <rPr>
        <vertAlign val="subscript"/>
        <sz val="12"/>
        <color theme="1"/>
        <rFont val="Aptos"/>
        <family val="2"/>
      </rPr>
      <t>233</t>
    </r>
  </si>
  <si>
    <r>
      <t>C</t>
    </r>
    <r>
      <rPr>
        <vertAlign val="subscript"/>
        <sz val="12"/>
        <color theme="1"/>
        <rFont val="Aptos"/>
        <family val="2"/>
      </rPr>
      <t>243</t>
    </r>
  </si>
  <si>
    <r>
      <t>C</t>
    </r>
    <r>
      <rPr>
        <vertAlign val="subscript"/>
        <sz val="12"/>
        <color theme="1"/>
        <rFont val="Aptos"/>
        <family val="2"/>
      </rPr>
      <t>253</t>
    </r>
  </si>
  <si>
    <r>
      <t>C</t>
    </r>
    <r>
      <rPr>
        <vertAlign val="subscript"/>
        <sz val="12"/>
        <color theme="1"/>
        <rFont val="Aptos"/>
        <family val="2"/>
      </rPr>
      <t>263</t>
    </r>
  </si>
  <si>
    <r>
      <t>C</t>
    </r>
    <r>
      <rPr>
        <vertAlign val="subscript"/>
        <sz val="12"/>
        <color theme="1"/>
        <rFont val="Aptos"/>
        <family val="2"/>
      </rPr>
      <t>343</t>
    </r>
  </si>
  <si>
    <r>
      <t>C</t>
    </r>
    <r>
      <rPr>
        <vertAlign val="subscript"/>
        <sz val="12"/>
        <color theme="1"/>
        <rFont val="Aptos"/>
        <family val="2"/>
      </rPr>
      <t>353</t>
    </r>
  </si>
  <si>
    <r>
      <t>C</t>
    </r>
    <r>
      <rPr>
        <vertAlign val="subscript"/>
        <sz val="12"/>
        <color theme="1"/>
        <rFont val="Aptos"/>
        <family val="2"/>
      </rPr>
      <t>363</t>
    </r>
  </si>
  <si>
    <r>
      <t>C</t>
    </r>
    <r>
      <rPr>
        <vertAlign val="subscript"/>
        <sz val="12"/>
        <color theme="1"/>
        <rFont val="Aptos"/>
        <family val="2"/>
      </rPr>
      <t>453</t>
    </r>
  </si>
  <si>
    <r>
      <t>C</t>
    </r>
    <r>
      <rPr>
        <vertAlign val="subscript"/>
        <sz val="12"/>
        <color theme="1"/>
        <rFont val="Aptos"/>
        <family val="2"/>
      </rPr>
      <t>463</t>
    </r>
  </si>
  <si>
    <r>
      <t>C</t>
    </r>
    <r>
      <rPr>
        <vertAlign val="subscript"/>
        <sz val="12"/>
        <color theme="1"/>
        <rFont val="Aptos"/>
        <family val="2"/>
      </rPr>
      <t>563</t>
    </r>
  </si>
  <si>
    <t>Type 1</t>
  </si>
  <si>
    <t>Type 2</t>
  </si>
  <si>
    <t>constraint 8</t>
  </si>
  <si>
    <t>constraint 9</t>
  </si>
  <si>
    <t>constraint 10</t>
  </si>
  <si>
    <t>constraint 11</t>
  </si>
  <si>
    <t>constraint 12</t>
  </si>
  <si>
    <t>Type 3</t>
  </si>
  <si>
    <t>constraint 13</t>
  </si>
  <si>
    <t>constraint 14</t>
  </si>
  <si>
    <t>constraint 15</t>
  </si>
  <si>
    <t>constraint 16</t>
  </si>
  <si>
    <t>constraint 17</t>
  </si>
  <si>
    <t>constraint 18</t>
  </si>
  <si>
    <t>Total Budget</t>
  </si>
  <si>
    <t>Total Cost</t>
  </si>
  <si>
    <t>&lt;=</t>
  </si>
  <si>
    <t>Type1</t>
  </si>
  <si>
    <t>Type2</t>
  </si>
  <si>
    <t>Type3</t>
  </si>
  <si>
    <t>QTY</t>
  </si>
  <si>
    <t>Cost</t>
  </si>
  <si>
    <t>40' Flyer</t>
  </si>
  <si>
    <t>60' Flyer</t>
  </si>
  <si>
    <t>El dorado</t>
  </si>
  <si>
    <t>Shuttle Maintenance Cost</t>
  </si>
  <si>
    <t>Types of Shuttle</t>
  </si>
  <si>
    <t>Shuttle Trade-in Cost</t>
  </si>
  <si>
    <t>Annual Maintenance Cost in Thousand, $</t>
  </si>
  <si>
    <t>Age of the Shuttle
(Years)</t>
  </si>
  <si>
    <t>Shuttle Type</t>
  </si>
  <si>
    <t>Purchasing Cost in Thousand, $</t>
  </si>
  <si>
    <t>Cumulative Annual Maintenance Cost in Thousand, $</t>
  </si>
  <si>
    <t>Annual Trade-In Cost in Thousand,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</si>
</sst>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vertAlign val="subscript"/>
      <sz val="12"/>
      <color theme="1"/>
      <name val="Aptos"/>
      <family val="2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3" xfId="0" applyFill="1" applyBorder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vertical="center" wrapText="1"/>
    </xf>
    <xf numFmtId="1" fontId="1" fillId="4" borderId="3" xfId="0" applyNumberFormat="1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1" fontId="1" fillId="5" borderId="3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" fontId="1" fillId="6" borderId="3" xfId="0" applyNumberFormat="1" applyFont="1" applyFill="1" applyBorder="1" applyAlignment="1">
      <alignment vertical="center" wrapText="1"/>
    </xf>
    <xf numFmtId="0" fontId="0" fillId="4" borderId="3" xfId="0" applyFill="1" applyBorder="1"/>
    <xf numFmtId="0" fontId="0" fillId="6" borderId="3" xfId="0" applyFill="1" applyBorder="1"/>
    <xf numFmtId="1" fontId="0" fillId="6" borderId="3" xfId="0" applyNumberFormat="1" applyFill="1" applyBorder="1"/>
    <xf numFmtId="0" fontId="0" fillId="0" borderId="3" xfId="0" applyBorder="1" applyAlignment="1">
      <alignment horizontal="center" vertical="center"/>
    </xf>
    <xf numFmtId="0" fontId="0" fillId="7" borderId="3" xfId="0" applyFill="1" applyBorder="1"/>
    <xf numFmtId="0" fontId="1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wrapText="1"/>
    </xf>
    <xf numFmtId="0" fontId="4" fillId="3" borderId="2" xfId="0" applyFont="1" applyFill="1" applyBorder="1"/>
    <xf numFmtId="0" fontId="0" fillId="10" borderId="0" xfId="0" applyFill="1"/>
    <xf numFmtId="0" fontId="0" fillId="10" borderId="0" xfId="0" applyFill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3" borderId="0" xfId="0" applyFill="1" applyAlignment="1">
      <alignment horizontal="right" vertical="center"/>
    </xf>
    <xf numFmtId="0" fontId="0" fillId="9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65B6-97F4-4257-AD2B-39DF7CEB60FC}">
  <dimension ref="A1:S34"/>
  <sheetViews>
    <sheetView tabSelected="1" zoomScale="85" zoomScaleNormal="85" workbookViewId="0">
      <selection activeCell="V13" sqref="V13"/>
    </sheetView>
  </sheetViews>
  <sheetFormatPr defaultRowHeight="14.4" x14ac:dyDescent="0.3"/>
  <cols>
    <col min="1" max="1" width="8.88671875" style="2" customWidth="1"/>
    <col min="2" max="2" width="11" style="2" customWidth="1"/>
    <col min="3" max="3" width="9.77734375" style="2" customWidth="1"/>
    <col min="4" max="4" width="12.77734375" style="2" customWidth="1"/>
    <col min="5" max="5" width="13.77734375" customWidth="1"/>
    <col min="8" max="8" width="10.109375" customWidth="1"/>
    <col min="10" max="11" width="8.88671875" style="2"/>
    <col min="12" max="12" width="13.6640625" style="2" customWidth="1"/>
    <col min="15" max="15" width="9.44140625" bestFit="1" customWidth="1"/>
  </cols>
  <sheetData>
    <row r="1" spans="1:19" ht="22.2" customHeight="1" x14ac:dyDescent="0.3">
      <c r="A1" s="25" t="s">
        <v>81</v>
      </c>
      <c r="B1" s="25"/>
      <c r="C1" s="25"/>
      <c r="D1" s="25"/>
      <c r="J1" s="20"/>
      <c r="K1" s="12" t="s">
        <v>83</v>
      </c>
      <c r="L1" s="12"/>
    </row>
    <row r="2" spans="1:19" ht="72" x14ac:dyDescent="0.3">
      <c r="A2" s="19" t="s">
        <v>82</v>
      </c>
      <c r="B2" s="19" t="s">
        <v>85</v>
      </c>
      <c r="C2" s="19" t="s">
        <v>84</v>
      </c>
      <c r="D2" s="19" t="s">
        <v>88</v>
      </c>
      <c r="G2" s="19" t="s">
        <v>86</v>
      </c>
      <c r="H2" s="19" t="s">
        <v>87</v>
      </c>
      <c r="J2" s="19" t="s">
        <v>82</v>
      </c>
      <c r="K2" s="19" t="s">
        <v>85</v>
      </c>
      <c r="L2" s="19" t="s">
        <v>89</v>
      </c>
      <c r="N2" s="14" t="s">
        <v>0</v>
      </c>
      <c r="O2" s="14" t="s">
        <v>1</v>
      </c>
      <c r="P2" s="14" t="s">
        <v>0</v>
      </c>
      <c r="Q2" s="14" t="s">
        <v>1</v>
      </c>
      <c r="R2" s="14" t="s">
        <v>0</v>
      </c>
      <c r="S2" s="14" t="s">
        <v>1</v>
      </c>
    </row>
    <row r="3" spans="1:19" ht="19.2" x14ac:dyDescent="0.3">
      <c r="A3" s="25" t="s">
        <v>78</v>
      </c>
      <c r="B3" s="12">
        <v>0</v>
      </c>
      <c r="C3" s="12">
        <v>30</v>
      </c>
      <c r="D3" s="20">
        <f>C3</f>
        <v>30</v>
      </c>
      <c r="G3" s="12" t="s">
        <v>78</v>
      </c>
      <c r="H3" s="21">
        <v>100</v>
      </c>
      <c r="J3" s="27" t="s">
        <v>78</v>
      </c>
      <c r="K3" s="12">
        <v>1</v>
      </c>
      <c r="L3" s="20">
        <f>H3*0.5</f>
        <v>50</v>
      </c>
      <c r="N3" s="7" t="s">
        <v>13</v>
      </c>
      <c r="O3" s="8">
        <f>$H$3+D3-L3</f>
        <v>80</v>
      </c>
      <c r="P3" s="3" t="s">
        <v>11</v>
      </c>
      <c r="Q3" s="4">
        <f>$H$4+D8-L8</f>
        <v>105</v>
      </c>
      <c r="R3" s="5" t="s">
        <v>41</v>
      </c>
      <c r="S3" s="6">
        <f>$H$5+D13-L13</f>
        <v>155</v>
      </c>
    </row>
    <row r="4" spans="1:19" ht="19.2" x14ac:dyDescent="0.3">
      <c r="A4" s="25"/>
      <c r="B4" s="12">
        <v>1</v>
      </c>
      <c r="C4" s="20">
        <v>40</v>
      </c>
      <c r="D4" s="20">
        <f>SUM(C3:C4)</f>
        <v>70</v>
      </c>
      <c r="G4" s="12" t="s">
        <v>79</v>
      </c>
      <c r="H4" s="21">
        <v>110</v>
      </c>
      <c r="J4" s="28"/>
      <c r="K4" s="12">
        <v>2</v>
      </c>
      <c r="L4" s="20">
        <f>H3*0.4</f>
        <v>40</v>
      </c>
      <c r="N4" s="7" t="s">
        <v>14</v>
      </c>
      <c r="O4" s="8">
        <f t="shared" ref="O4:O7" si="0">$H$3+D4-L4</f>
        <v>130</v>
      </c>
      <c r="P4" s="3" t="s">
        <v>27</v>
      </c>
      <c r="Q4" s="4">
        <f t="shared" ref="Q4:Q7" si="1">$H$4+D9-L9</f>
        <v>181</v>
      </c>
      <c r="R4" s="5" t="s">
        <v>42</v>
      </c>
      <c r="S4" s="6">
        <f t="shared" ref="S4:S7" si="2">$H$5+D14-L14</f>
        <v>270</v>
      </c>
    </row>
    <row r="5" spans="1:19" ht="19.2" x14ac:dyDescent="0.3">
      <c r="A5" s="25"/>
      <c r="B5" s="12">
        <v>2</v>
      </c>
      <c r="C5" s="20">
        <v>50</v>
      </c>
      <c r="D5" s="20">
        <f>SUM(C3:C5)</f>
        <v>120</v>
      </c>
      <c r="G5" s="12" t="s">
        <v>80</v>
      </c>
      <c r="H5" s="21">
        <v>150</v>
      </c>
      <c r="J5" s="28"/>
      <c r="K5" s="12">
        <v>3</v>
      </c>
      <c r="L5" s="20">
        <f>H3*0.3</f>
        <v>30</v>
      </c>
      <c r="N5" s="7" t="s">
        <v>15</v>
      </c>
      <c r="O5" s="8">
        <f t="shared" si="0"/>
        <v>190</v>
      </c>
      <c r="P5" s="3" t="s">
        <v>28</v>
      </c>
      <c r="Q5" s="4">
        <f t="shared" si="1"/>
        <v>272</v>
      </c>
      <c r="R5" s="5" t="s">
        <v>43</v>
      </c>
      <c r="S5" s="6">
        <f t="shared" si="2"/>
        <v>405</v>
      </c>
    </row>
    <row r="6" spans="1:19" ht="19.2" x14ac:dyDescent="0.3">
      <c r="A6" s="25"/>
      <c r="B6" s="12">
        <v>3</v>
      </c>
      <c r="C6" s="20">
        <v>80</v>
      </c>
      <c r="D6" s="20">
        <f>SUM(C3:C6)</f>
        <v>200</v>
      </c>
      <c r="J6" s="28"/>
      <c r="K6" s="12">
        <v>4</v>
      </c>
      <c r="L6" s="20">
        <f>H3*0.2</f>
        <v>20</v>
      </c>
      <c r="N6" s="7" t="s">
        <v>16</v>
      </c>
      <c r="O6" s="8">
        <f t="shared" si="0"/>
        <v>280</v>
      </c>
      <c r="P6" s="3" t="s">
        <v>29</v>
      </c>
      <c r="Q6" s="4">
        <f t="shared" si="1"/>
        <v>373</v>
      </c>
      <c r="R6" s="5" t="s">
        <v>44</v>
      </c>
      <c r="S6" s="6">
        <f t="shared" si="2"/>
        <v>475</v>
      </c>
    </row>
    <row r="7" spans="1:19" ht="19.2" x14ac:dyDescent="0.3">
      <c r="A7" s="25"/>
      <c r="B7" s="12">
        <v>4</v>
      </c>
      <c r="C7" s="20">
        <v>100</v>
      </c>
      <c r="D7" s="20">
        <f>SUM(C3:C7)</f>
        <v>300</v>
      </c>
      <c r="J7" s="29"/>
      <c r="K7" s="12">
        <v>5</v>
      </c>
      <c r="L7" s="20">
        <v>0</v>
      </c>
      <c r="N7" s="7" t="s">
        <v>17</v>
      </c>
      <c r="O7" s="8">
        <f t="shared" si="0"/>
        <v>400</v>
      </c>
      <c r="P7" s="3" t="s">
        <v>30</v>
      </c>
      <c r="Q7" s="4">
        <f t="shared" si="1"/>
        <v>505</v>
      </c>
      <c r="R7" s="5" t="s">
        <v>45</v>
      </c>
      <c r="S7" s="6">
        <f t="shared" si="2"/>
        <v>735</v>
      </c>
    </row>
    <row r="8" spans="1:19" ht="19.2" x14ac:dyDescent="0.3">
      <c r="A8" s="25" t="s">
        <v>79</v>
      </c>
      <c r="B8" s="12">
        <v>0</v>
      </c>
      <c r="C8" s="20">
        <v>50</v>
      </c>
      <c r="D8" s="20">
        <f>C8</f>
        <v>50</v>
      </c>
      <c r="J8" s="27" t="s">
        <v>79</v>
      </c>
      <c r="K8" s="12">
        <v>1</v>
      </c>
      <c r="L8" s="20">
        <f>H4*0.5</f>
        <v>55</v>
      </c>
      <c r="N8" s="7" t="s">
        <v>18</v>
      </c>
      <c r="O8" s="8">
        <f>$H$3+D3-L3</f>
        <v>80</v>
      </c>
      <c r="P8" s="3" t="s">
        <v>31</v>
      </c>
      <c r="Q8" s="4">
        <f>$H$4+D8-L8</f>
        <v>105</v>
      </c>
      <c r="R8" s="5" t="s">
        <v>46</v>
      </c>
      <c r="S8" s="6">
        <f>$H$5+D13-L13</f>
        <v>155</v>
      </c>
    </row>
    <row r="9" spans="1:19" ht="19.2" x14ac:dyDescent="0.3">
      <c r="A9" s="25"/>
      <c r="B9" s="12">
        <v>1</v>
      </c>
      <c r="C9" s="20">
        <v>65</v>
      </c>
      <c r="D9" s="20">
        <f>SUM(C8:C9)</f>
        <v>115</v>
      </c>
      <c r="J9" s="28"/>
      <c r="K9" s="12">
        <v>2</v>
      </c>
      <c r="L9" s="20">
        <f>H4*0.4</f>
        <v>44</v>
      </c>
      <c r="N9" s="7" t="s">
        <v>19</v>
      </c>
      <c r="O9" s="8">
        <f t="shared" ref="O9:O11" si="3">$H$3+D4-L4</f>
        <v>130</v>
      </c>
      <c r="P9" s="3" t="s">
        <v>32</v>
      </c>
      <c r="Q9" s="4">
        <f t="shared" ref="Q9:Q11" si="4">$H$4+D9-L9</f>
        <v>181</v>
      </c>
      <c r="R9" s="5" t="s">
        <v>47</v>
      </c>
      <c r="S9" s="6">
        <f t="shared" ref="S9:S11" si="5">$H$5+D14-L14</f>
        <v>270</v>
      </c>
    </row>
    <row r="10" spans="1:19" ht="19.2" x14ac:dyDescent="0.3">
      <c r="A10" s="25"/>
      <c r="B10" s="12">
        <v>2</v>
      </c>
      <c r="C10" s="20">
        <v>80</v>
      </c>
      <c r="D10" s="20">
        <f>SUM(C8:C10)</f>
        <v>195</v>
      </c>
      <c r="J10" s="28"/>
      <c r="K10" s="12">
        <v>3</v>
      </c>
      <c r="L10" s="20">
        <f>H4*0.3</f>
        <v>33</v>
      </c>
      <c r="N10" s="7" t="s">
        <v>20</v>
      </c>
      <c r="O10" s="8">
        <f t="shared" si="3"/>
        <v>190</v>
      </c>
      <c r="P10" s="3" t="s">
        <v>33</v>
      </c>
      <c r="Q10" s="4">
        <f t="shared" si="4"/>
        <v>272</v>
      </c>
      <c r="R10" s="5" t="s">
        <v>48</v>
      </c>
      <c r="S10" s="6">
        <f t="shared" si="5"/>
        <v>405</v>
      </c>
    </row>
    <row r="11" spans="1:19" ht="19.2" x14ac:dyDescent="0.3">
      <c r="A11" s="25"/>
      <c r="B11" s="12">
        <v>3</v>
      </c>
      <c r="C11" s="20">
        <v>90</v>
      </c>
      <c r="D11" s="20">
        <f>SUM(C8:C11)</f>
        <v>285</v>
      </c>
      <c r="J11" s="28"/>
      <c r="K11" s="12">
        <v>4</v>
      </c>
      <c r="L11" s="20">
        <f>H4*0.2</f>
        <v>22</v>
      </c>
      <c r="N11" s="7" t="s">
        <v>21</v>
      </c>
      <c r="O11" s="8">
        <f t="shared" si="3"/>
        <v>280</v>
      </c>
      <c r="P11" s="3" t="s">
        <v>34</v>
      </c>
      <c r="Q11" s="4">
        <f t="shared" si="4"/>
        <v>373</v>
      </c>
      <c r="R11" s="5" t="s">
        <v>49</v>
      </c>
      <c r="S11" s="6">
        <f t="shared" si="5"/>
        <v>475</v>
      </c>
    </row>
    <row r="12" spans="1:19" ht="19.2" x14ac:dyDescent="0.3">
      <c r="A12" s="25"/>
      <c r="B12" s="12">
        <v>4</v>
      </c>
      <c r="C12" s="20">
        <v>110</v>
      </c>
      <c r="D12" s="20">
        <f>SUM(C8:C12)</f>
        <v>395</v>
      </c>
      <c r="J12" s="29"/>
      <c r="K12" s="12">
        <v>5</v>
      </c>
      <c r="L12" s="20">
        <v>0</v>
      </c>
      <c r="N12" s="7" t="s">
        <v>22</v>
      </c>
      <c r="O12" s="8">
        <f>$H$3+D3-L3</f>
        <v>80</v>
      </c>
      <c r="P12" s="3" t="s">
        <v>35</v>
      </c>
      <c r="Q12" s="4">
        <f>$H$4+D8-L8</f>
        <v>105</v>
      </c>
      <c r="R12" s="5" t="s">
        <v>50</v>
      </c>
      <c r="S12" s="6">
        <f>$H$5+D13-L13</f>
        <v>155</v>
      </c>
    </row>
    <row r="13" spans="1:19" ht="19.2" x14ac:dyDescent="0.3">
      <c r="A13" s="25" t="s">
        <v>80</v>
      </c>
      <c r="B13" s="12">
        <v>0</v>
      </c>
      <c r="C13" s="20">
        <v>80</v>
      </c>
      <c r="D13" s="20">
        <f>C13</f>
        <v>80</v>
      </c>
      <c r="J13" s="27" t="s">
        <v>80</v>
      </c>
      <c r="K13" s="12">
        <v>1</v>
      </c>
      <c r="L13" s="20">
        <f>H5*0.5</f>
        <v>75</v>
      </c>
      <c r="N13" s="7" t="s">
        <v>23</v>
      </c>
      <c r="O13" s="8">
        <f t="shared" ref="O13:O14" si="6">$H$3+D4-L4</f>
        <v>130</v>
      </c>
      <c r="P13" s="3" t="s">
        <v>36</v>
      </c>
      <c r="Q13" s="4">
        <f t="shared" ref="Q13:Q14" si="7">$H$4+D9-L9</f>
        <v>181</v>
      </c>
      <c r="R13" s="5" t="s">
        <v>51</v>
      </c>
      <c r="S13" s="6">
        <f t="shared" ref="S13:S14" si="8">$H$5+D14-L14</f>
        <v>270</v>
      </c>
    </row>
    <row r="14" spans="1:19" ht="19.2" x14ac:dyDescent="0.3">
      <c r="A14" s="25"/>
      <c r="B14" s="12">
        <v>1</v>
      </c>
      <c r="C14" s="20">
        <v>100</v>
      </c>
      <c r="D14" s="20">
        <f>SUM(C13:C14)</f>
        <v>180</v>
      </c>
      <c r="J14" s="28"/>
      <c r="K14" s="12">
        <v>2</v>
      </c>
      <c r="L14" s="20">
        <f>H5*0.4</f>
        <v>60</v>
      </c>
      <c r="N14" s="7" t="s">
        <v>24</v>
      </c>
      <c r="O14" s="8">
        <f t="shared" si="6"/>
        <v>190</v>
      </c>
      <c r="P14" s="3" t="s">
        <v>37</v>
      </c>
      <c r="Q14" s="4">
        <f t="shared" si="7"/>
        <v>272</v>
      </c>
      <c r="R14" s="5" t="s">
        <v>52</v>
      </c>
      <c r="S14" s="6">
        <f t="shared" si="8"/>
        <v>405</v>
      </c>
    </row>
    <row r="15" spans="1:19" ht="19.2" x14ac:dyDescent="0.3">
      <c r="A15" s="25"/>
      <c r="B15" s="12">
        <v>2</v>
      </c>
      <c r="C15" s="20">
        <v>120</v>
      </c>
      <c r="D15" s="20">
        <f>SUM(C13:C15)</f>
        <v>300</v>
      </c>
      <c r="J15" s="28"/>
      <c r="K15" s="12">
        <v>3</v>
      </c>
      <c r="L15" s="20">
        <f>H5*0.3</f>
        <v>45</v>
      </c>
      <c r="N15" s="7" t="s">
        <v>25</v>
      </c>
      <c r="O15" s="8">
        <f>$H$3+D3-L3</f>
        <v>80</v>
      </c>
      <c r="P15" s="3" t="s">
        <v>38</v>
      </c>
      <c r="Q15" s="4">
        <f>$H$4+D8-L8</f>
        <v>105</v>
      </c>
      <c r="R15" s="5" t="s">
        <v>53</v>
      </c>
      <c r="S15" s="6">
        <f>$H$5+D13-L13</f>
        <v>155</v>
      </c>
    </row>
    <row r="16" spans="1:19" ht="19.2" x14ac:dyDescent="0.3">
      <c r="A16" s="25"/>
      <c r="B16" s="12">
        <v>3</v>
      </c>
      <c r="C16" s="20">
        <v>135</v>
      </c>
      <c r="D16" s="20">
        <f>SUM(C14:C16)</f>
        <v>355</v>
      </c>
      <c r="J16" s="28"/>
      <c r="K16" s="12">
        <v>4</v>
      </c>
      <c r="L16" s="20">
        <f>H5*0.2</f>
        <v>30</v>
      </c>
      <c r="N16" s="7" t="s">
        <v>26</v>
      </c>
      <c r="O16" s="8">
        <f>$H$3+D4-L4</f>
        <v>130</v>
      </c>
      <c r="P16" s="3" t="s">
        <v>39</v>
      </c>
      <c r="Q16" s="4">
        <f>$H$4+D9-L9</f>
        <v>181</v>
      </c>
      <c r="R16" s="5" t="s">
        <v>54</v>
      </c>
      <c r="S16" s="6">
        <f>$H$5+D14-L14</f>
        <v>270</v>
      </c>
    </row>
    <row r="17" spans="1:19" ht="19.2" x14ac:dyDescent="0.3">
      <c r="A17" s="25"/>
      <c r="B17" s="12">
        <v>4</v>
      </c>
      <c r="C17" s="20">
        <v>150</v>
      </c>
      <c r="D17" s="20">
        <f>SUM(C13:C17)</f>
        <v>585</v>
      </c>
      <c r="J17" s="29"/>
      <c r="K17" s="12">
        <v>5</v>
      </c>
      <c r="L17" s="20">
        <v>0</v>
      </c>
      <c r="N17" s="7" t="s">
        <v>12</v>
      </c>
      <c r="O17" s="8">
        <f>H3+D3-L3</f>
        <v>80</v>
      </c>
      <c r="P17" s="3" t="s">
        <v>40</v>
      </c>
      <c r="Q17" s="4">
        <f>H4+D8-L8</f>
        <v>105</v>
      </c>
      <c r="R17" s="5" t="s">
        <v>55</v>
      </c>
      <c r="S17" s="6">
        <f>H5+D13-L13</f>
        <v>155</v>
      </c>
    </row>
    <row r="18" spans="1:19" x14ac:dyDescent="0.3">
      <c r="D18" s="22"/>
    </row>
    <row r="19" spans="1:19" x14ac:dyDescent="0.3">
      <c r="C19" s="22"/>
      <c r="D19" s="22"/>
    </row>
    <row r="20" spans="1:19" x14ac:dyDescent="0.3">
      <c r="C20" s="22"/>
      <c r="D20" s="22"/>
      <c r="K20" s="26"/>
      <c r="L20" s="22"/>
    </row>
    <row r="21" spans="1:19" x14ac:dyDescent="0.3">
      <c r="C21" s="22"/>
      <c r="D21" s="22"/>
      <c r="K21" s="26"/>
      <c r="L21" s="22"/>
    </row>
    <row r="22" spans="1:19" x14ac:dyDescent="0.3">
      <c r="C22" s="22"/>
      <c r="D22" s="22"/>
      <c r="K22" s="26"/>
      <c r="L22" s="22"/>
    </row>
    <row r="23" spans="1:19" x14ac:dyDescent="0.3">
      <c r="C23" s="22"/>
      <c r="D23" s="22"/>
      <c r="K23" s="26"/>
      <c r="L23" s="22"/>
    </row>
    <row r="24" spans="1:19" x14ac:dyDescent="0.3">
      <c r="C24" s="22"/>
      <c r="D24" s="22"/>
      <c r="K24" s="26"/>
      <c r="L24" s="22"/>
    </row>
    <row r="25" spans="1:19" x14ac:dyDescent="0.3">
      <c r="C25" s="22"/>
      <c r="D25" s="22"/>
      <c r="K25" s="26"/>
      <c r="L25" s="22"/>
    </row>
    <row r="26" spans="1:19" x14ac:dyDescent="0.3">
      <c r="C26" s="22"/>
      <c r="D26" s="22"/>
      <c r="K26" s="26"/>
      <c r="L26" s="22"/>
    </row>
    <row r="27" spans="1:19" x14ac:dyDescent="0.3">
      <c r="C27" s="22"/>
      <c r="D27" s="22"/>
      <c r="K27" s="26"/>
      <c r="L27" s="22"/>
    </row>
    <row r="28" spans="1:19" x14ac:dyDescent="0.3">
      <c r="C28" s="22"/>
      <c r="D28" s="22"/>
      <c r="K28" s="26"/>
      <c r="L28" s="22"/>
    </row>
    <row r="29" spans="1:19" x14ac:dyDescent="0.3">
      <c r="C29" s="22"/>
      <c r="D29" s="22"/>
      <c r="K29" s="26"/>
      <c r="L29" s="22"/>
    </row>
    <row r="30" spans="1:19" x14ac:dyDescent="0.3">
      <c r="C30" s="22"/>
      <c r="D30" s="22"/>
      <c r="K30" s="26"/>
      <c r="L30" s="22"/>
    </row>
    <row r="31" spans="1:19" x14ac:dyDescent="0.3">
      <c r="C31" s="22"/>
      <c r="D31" s="22"/>
      <c r="K31" s="26"/>
      <c r="L31" s="22"/>
    </row>
    <row r="32" spans="1:19" x14ac:dyDescent="0.3">
      <c r="K32" s="26"/>
      <c r="L32" s="22"/>
    </row>
    <row r="33" spans="11:12" x14ac:dyDescent="0.3">
      <c r="K33" s="26"/>
      <c r="L33" s="22"/>
    </row>
    <row r="34" spans="11:12" x14ac:dyDescent="0.3">
      <c r="K34" s="26"/>
      <c r="L34" s="22"/>
    </row>
  </sheetData>
  <mergeCells count="12">
    <mergeCell ref="A1:D1"/>
    <mergeCell ref="K26:K28"/>
    <mergeCell ref="K29:K31"/>
    <mergeCell ref="K32:K34"/>
    <mergeCell ref="A8:A12"/>
    <mergeCell ref="A13:A17"/>
    <mergeCell ref="K20:K22"/>
    <mergeCell ref="K23:K25"/>
    <mergeCell ref="A3:A7"/>
    <mergeCell ref="J3:J7"/>
    <mergeCell ref="J8:J12"/>
    <mergeCell ref="J13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48F3-0DEE-435D-BF20-5127F28B33BE}">
  <dimension ref="A1:K46"/>
  <sheetViews>
    <sheetView workbookViewId="0">
      <selection activeCell="C2" sqref="C2:C46"/>
    </sheetView>
  </sheetViews>
  <sheetFormatPr defaultRowHeight="14.4" x14ac:dyDescent="0.3"/>
  <cols>
    <col min="4" max="4" width="10.77734375" bestFit="1" customWidth="1"/>
    <col min="5" max="5" width="10.5546875" customWidth="1"/>
    <col min="6" max="6" width="12.109375" customWidth="1"/>
    <col min="7" max="7" width="11.44140625" bestFit="1" customWidth="1"/>
    <col min="8" max="8" width="11.44140625" customWidth="1"/>
    <col min="9" max="9" width="4.21875" customWidth="1"/>
    <col min="10" max="10" width="7.6640625" customWidth="1"/>
    <col min="11" max="11" width="10.77734375" bestFit="1" customWidth="1"/>
  </cols>
  <sheetData>
    <row r="1" spans="1:11" ht="31.2" x14ac:dyDescent="0.3">
      <c r="A1" s="14" t="s">
        <v>0</v>
      </c>
      <c r="B1" s="14" t="s">
        <v>1</v>
      </c>
      <c r="C1" s="15" t="s">
        <v>2</v>
      </c>
    </row>
    <row r="2" spans="1:11" ht="19.2" x14ac:dyDescent="0.3">
      <c r="A2" s="7" t="s">
        <v>13</v>
      </c>
      <c r="B2" s="8">
        <v>80</v>
      </c>
      <c r="C2" s="1">
        <v>0</v>
      </c>
      <c r="F2" s="24" t="s">
        <v>86</v>
      </c>
      <c r="G2" s="24" t="s">
        <v>76</v>
      </c>
      <c r="H2" s="24" t="s">
        <v>77</v>
      </c>
    </row>
    <row r="3" spans="1:11" ht="19.2" x14ac:dyDescent="0.3">
      <c r="A3" s="7" t="s">
        <v>14</v>
      </c>
      <c r="B3" s="8">
        <v>130</v>
      </c>
      <c r="C3" s="1">
        <v>1</v>
      </c>
      <c r="F3" s="7" t="s">
        <v>73</v>
      </c>
      <c r="G3" s="7">
        <v>8</v>
      </c>
      <c r="H3" s="7">
        <f>(SUMPRODUCT(B2:B16,C2:C16)*G3)</f>
        <v>2560</v>
      </c>
    </row>
    <row r="4" spans="1:11" ht="19.2" x14ac:dyDescent="0.3">
      <c r="A4" s="7" t="s">
        <v>15</v>
      </c>
      <c r="B4" s="8">
        <v>190</v>
      </c>
      <c r="C4" s="1">
        <v>0</v>
      </c>
      <c r="F4" s="3" t="s">
        <v>74</v>
      </c>
      <c r="G4" s="3">
        <v>4</v>
      </c>
      <c r="H4" s="3">
        <f>(SUMPRODUCT(B17:B31,C17:C31)*G4)</f>
        <v>1812</v>
      </c>
    </row>
    <row r="5" spans="1:11" ht="19.8" thickBot="1" x14ac:dyDescent="0.35">
      <c r="A5" s="7" t="s">
        <v>16</v>
      </c>
      <c r="B5" s="8">
        <v>280</v>
      </c>
      <c r="C5" s="1">
        <v>0</v>
      </c>
      <c r="F5" s="5" t="s">
        <v>75</v>
      </c>
      <c r="G5" s="5">
        <v>37</v>
      </c>
      <c r="H5" s="5">
        <f>(SUMPRODUCT(B32:B46,C32:C46)*G5)</f>
        <v>23310</v>
      </c>
    </row>
    <row r="6" spans="1:11" ht="19.8" thickBot="1" x14ac:dyDescent="0.35">
      <c r="A6" s="7" t="s">
        <v>17</v>
      </c>
      <c r="B6" s="8">
        <v>400</v>
      </c>
      <c r="C6" s="1">
        <v>0</v>
      </c>
      <c r="F6" s="31" t="s">
        <v>71</v>
      </c>
      <c r="G6" s="32"/>
      <c r="H6" s="16">
        <f>(SUMPRODUCT(B2:B16,C2:C16)*G3)+(SUMPRODUCT(B17:B31,C17:C31)*G4)+(SUMPRODUCT(B32:B46,C32:C46)*G5)</f>
        <v>27682</v>
      </c>
    </row>
    <row r="7" spans="1:11" ht="19.2" x14ac:dyDescent="0.3">
      <c r="A7" s="7" t="s">
        <v>18</v>
      </c>
      <c r="B7" s="8">
        <v>80</v>
      </c>
      <c r="C7" s="1">
        <v>0</v>
      </c>
    </row>
    <row r="8" spans="1:11" ht="19.2" x14ac:dyDescent="0.3">
      <c r="A8" s="7" t="s">
        <v>19</v>
      </c>
      <c r="B8" s="8">
        <v>130</v>
      </c>
      <c r="C8" s="1">
        <v>0</v>
      </c>
    </row>
    <row r="9" spans="1:11" ht="19.2" x14ac:dyDescent="0.3">
      <c r="A9" s="7" t="s">
        <v>20</v>
      </c>
      <c r="B9" s="8">
        <v>190</v>
      </c>
      <c r="C9" s="1">
        <v>0</v>
      </c>
      <c r="I9" s="2"/>
    </row>
    <row r="10" spans="1:11" ht="19.2" x14ac:dyDescent="0.3">
      <c r="A10" s="7" t="s">
        <v>21</v>
      </c>
      <c r="B10" s="8">
        <v>280</v>
      </c>
      <c r="C10" s="1">
        <v>0</v>
      </c>
      <c r="G10" s="35" t="s">
        <v>71</v>
      </c>
      <c r="H10" s="37">
        <f>(SUMPRODUCT(B2:B16,C2:C16)*G3)+(SUMPRODUCT(B17:B31,C17:C31)*G4)+(SUMPRODUCT(B32:B46,C32:C46)*G5)</f>
        <v>27682</v>
      </c>
      <c r="I10" s="22" t="s">
        <v>72</v>
      </c>
      <c r="J10" s="38">
        <v>28000</v>
      </c>
      <c r="K10" s="36" t="s">
        <v>70</v>
      </c>
    </row>
    <row r="11" spans="1:11" ht="19.2" x14ac:dyDescent="0.3">
      <c r="A11" s="7" t="s">
        <v>22</v>
      </c>
      <c r="B11" s="8">
        <v>80</v>
      </c>
      <c r="C11" s="1">
        <v>0</v>
      </c>
      <c r="F11" s="30" t="s">
        <v>56</v>
      </c>
      <c r="G11" s="10" t="s">
        <v>3</v>
      </c>
      <c r="H11" s="10">
        <v>1</v>
      </c>
      <c r="I11" s="10" t="s">
        <v>4</v>
      </c>
      <c r="J11" s="11">
        <f>SUM(C2:C6)</f>
        <v>1</v>
      </c>
    </row>
    <row r="12" spans="1:11" ht="19.2" x14ac:dyDescent="0.3">
      <c r="A12" s="7" t="s">
        <v>23</v>
      </c>
      <c r="B12" s="8">
        <v>130</v>
      </c>
      <c r="C12" s="1">
        <v>0</v>
      </c>
      <c r="F12" s="30"/>
      <c r="G12" s="10" t="s">
        <v>5</v>
      </c>
      <c r="H12" s="11">
        <f>C2</f>
        <v>0</v>
      </c>
      <c r="I12" s="10" t="s">
        <v>4</v>
      </c>
      <c r="J12" s="11">
        <f>SUM(C7:C10)</f>
        <v>0</v>
      </c>
    </row>
    <row r="13" spans="1:11" ht="19.2" x14ac:dyDescent="0.3">
      <c r="A13" s="7" t="s">
        <v>24</v>
      </c>
      <c r="B13" s="8">
        <v>190</v>
      </c>
      <c r="C13" s="1">
        <v>1</v>
      </c>
      <c r="F13" s="30"/>
      <c r="G13" s="10" t="s">
        <v>6</v>
      </c>
      <c r="H13" s="11">
        <f>C3+C7</f>
        <v>1</v>
      </c>
      <c r="I13" s="10" t="s">
        <v>4</v>
      </c>
      <c r="J13" s="11">
        <f>SUM(C11:C13)</f>
        <v>1</v>
      </c>
    </row>
    <row r="14" spans="1:11" ht="19.2" x14ac:dyDescent="0.3">
      <c r="A14" s="7" t="s">
        <v>25</v>
      </c>
      <c r="B14" s="8">
        <v>80</v>
      </c>
      <c r="C14" s="1">
        <v>0</v>
      </c>
      <c r="E14" s="17"/>
      <c r="F14" s="30"/>
      <c r="G14" s="10" t="s">
        <v>7</v>
      </c>
      <c r="H14" s="11">
        <f>C4+C8+C11</f>
        <v>0</v>
      </c>
      <c r="I14" s="10" t="s">
        <v>4</v>
      </c>
      <c r="J14" s="11">
        <f>C14+C15</f>
        <v>0</v>
      </c>
    </row>
    <row r="15" spans="1:11" ht="19.2" customHeight="1" x14ac:dyDescent="0.3">
      <c r="A15" s="7" t="s">
        <v>26</v>
      </c>
      <c r="B15" s="8">
        <v>130</v>
      </c>
      <c r="C15" s="1">
        <v>0</v>
      </c>
      <c r="E15" s="23"/>
      <c r="F15" s="30"/>
      <c r="G15" s="10" t="s">
        <v>8</v>
      </c>
      <c r="H15" s="11">
        <f>C5+C9+C12+C14</f>
        <v>0</v>
      </c>
      <c r="I15" s="10" t="s">
        <v>4</v>
      </c>
      <c r="J15" s="11">
        <f>C16</f>
        <v>0</v>
      </c>
    </row>
    <row r="16" spans="1:11" ht="19.2" x14ac:dyDescent="0.3">
      <c r="A16" s="7" t="s">
        <v>12</v>
      </c>
      <c r="B16" s="8">
        <v>80</v>
      </c>
      <c r="C16" s="1">
        <v>0</v>
      </c>
      <c r="E16" s="17"/>
      <c r="F16" s="30"/>
      <c r="G16" s="10" t="s">
        <v>9</v>
      </c>
      <c r="H16" s="11">
        <f>C6+C10+C13+C15+C16</f>
        <v>1</v>
      </c>
      <c r="I16" s="10" t="s">
        <v>4</v>
      </c>
      <c r="J16" s="10">
        <v>1</v>
      </c>
    </row>
    <row r="17" spans="1:10" ht="19.2" x14ac:dyDescent="0.3">
      <c r="A17" s="3" t="s">
        <v>11</v>
      </c>
      <c r="B17" s="4">
        <v>105</v>
      </c>
      <c r="C17" s="1">
        <v>0</v>
      </c>
      <c r="E17" s="17"/>
      <c r="F17" s="33" t="s">
        <v>57</v>
      </c>
      <c r="G17" s="9" t="s">
        <v>10</v>
      </c>
      <c r="H17" s="9">
        <v>1</v>
      </c>
      <c r="I17" s="9" t="s">
        <v>4</v>
      </c>
      <c r="J17" s="9">
        <f>SUM(C17:C21)</f>
        <v>1</v>
      </c>
    </row>
    <row r="18" spans="1:10" ht="19.2" x14ac:dyDescent="0.3">
      <c r="A18" s="3" t="s">
        <v>27</v>
      </c>
      <c r="B18" s="4">
        <v>181</v>
      </c>
      <c r="C18" s="1">
        <v>1</v>
      </c>
      <c r="F18" s="33"/>
      <c r="G18" s="9" t="s">
        <v>58</v>
      </c>
      <c r="H18" s="9">
        <f>C17</f>
        <v>0</v>
      </c>
      <c r="I18" s="9" t="s">
        <v>4</v>
      </c>
      <c r="J18" s="9">
        <f>SUM(C22:C25)</f>
        <v>0</v>
      </c>
    </row>
    <row r="19" spans="1:10" ht="19.2" x14ac:dyDescent="0.3">
      <c r="A19" s="3" t="s">
        <v>28</v>
      </c>
      <c r="B19" s="4">
        <v>272</v>
      </c>
      <c r="C19" s="1">
        <v>0</v>
      </c>
      <c r="F19" s="33"/>
      <c r="G19" s="9" t="s">
        <v>59</v>
      </c>
      <c r="H19" s="9">
        <f>C18+C22</f>
        <v>1</v>
      </c>
      <c r="I19" s="9" t="s">
        <v>4</v>
      </c>
      <c r="J19" s="9">
        <f>SUM(C26:C28)</f>
        <v>1</v>
      </c>
    </row>
    <row r="20" spans="1:10" ht="19.2" x14ac:dyDescent="0.3">
      <c r="A20" s="3" t="s">
        <v>29</v>
      </c>
      <c r="B20" s="4">
        <v>373</v>
      </c>
      <c r="C20" s="1">
        <v>0</v>
      </c>
      <c r="F20" s="33"/>
      <c r="G20" s="9" t="s">
        <v>60</v>
      </c>
      <c r="H20" s="9">
        <f>C19+C23+C26</f>
        <v>0</v>
      </c>
      <c r="I20" s="9" t="s">
        <v>4</v>
      </c>
      <c r="J20" s="9">
        <f>SUM(C29:C30)</f>
        <v>0</v>
      </c>
    </row>
    <row r="21" spans="1:10" ht="19.2" x14ac:dyDescent="0.3">
      <c r="A21" s="3" t="s">
        <v>30</v>
      </c>
      <c r="B21" s="4">
        <v>505</v>
      </c>
      <c r="C21" s="1">
        <v>0</v>
      </c>
      <c r="F21" s="33"/>
      <c r="G21" s="9" t="s">
        <v>61</v>
      </c>
      <c r="H21" s="9">
        <f>C20+C24+C27+C29</f>
        <v>0</v>
      </c>
      <c r="I21" s="9" t="s">
        <v>4</v>
      </c>
      <c r="J21" s="9">
        <f>C31</f>
        <v>0</v>
      </c>
    </row>
    <row r="22" spans="1:10" ht="19.2" x14ac:dyDescent="0.3">
      <c r="A22" s="3" t="s">
        <v>31</v>
      </c>
      <c r="B22" s="4">
        <v>105</v>
      </c>
      <c r="C22" s="1">
        <v>0</v>
      </c>
      <c r="F22" s="33"/>
      <c r="G22" s="9" t="s">
        <v>62</v>
      </c>
      <c r="H22" s="9">
        <f>C21+C25+C28+C30+C31</f>
        <v>1</v>
      </c>
      <c r="I22" s="9" t="s">
        <v>4</v>
      </c>
      <c r="J22" s="9">
        <v>1</v>
      </c>
    </row>
    <row r="23" spans="1:10" ht="19.2" x14ac:dyDescent="0.3">
      <c r="A23" s="3" t="s">
        <v>32</v>
      </c>
      <c r="B23" s="4">
        <v>181</v>
      </c>
      <c r="C23" s="1">
        <v>0</v>
      </c>
      <c r="F23" s="34" t="s">
        <v>63</v>
      </c>
      <c r="G23" s="13" t="s">
        <v>64</v>
      </c>
      <c r="H23" s="13">
        <v>1</v>
      </c>
      <c r="I23" s="13" t="s">
        <v>4</v>
      </c>
      <c r="J23" s="13">
        <f>SUM(C32:C36)</f>
        <v>1</v>
      </c>
    </row>
    <row r="24" spans="1:10" ht="19.2" x14ac:dyDescent="0.3">
      <c r="A24" s="3" t="s">
        <v>33</v>
      </c>
      <c r="B24" s="4">
        <v>272</v>
      </c>
      <c r="C24" s="1">
        <v>0</v>
      </c>
      <c r="F24" s="34"/>
      <c r="G24" s="13" t="s">
        <v>65</v>
      </c>
      <c r="H24" s="13">
        <f>C32</f>
        <v>1</v>
      </c>
      <c r="I24" s="13" t="s">
        <v>4</v>
      </c>
      <c r="J24" s="13">
        <f>SUM(C37:C40)</f>
        <v>1</v>
      </c>
    </row>
    <row r="25" spans="1:10" ht="19.2" x14ac:dyDescent="0.3">
      <c r="A25" s="3" t="s">
        <v>34</v>
      </c>
      <c r="B25" s="4">
        <v>373</v>
      </c>
      <c r="C25" s="1">
        <v>0</v>
      </c>
      <c r="F25" s="34"/>
      <c r="G25" s="13" t="s">
        <v>66</v>
      </c>
      <c r="H25" s="13">
        <f>C33+C37</f>
        <v>0</v>
      </c>
      <c r="I25" s="13" t="s">
        <v>4</v>
      </c>
      <c r="J25" s="13">
        <f>SUM(C41:C43)</f>
        <v>0</v>
      </c>
    </row>
    <row r="26" spans="1:10" ht="19.2" x14ac:dyDescent="0.3">
      <c r="A26" s="3" t="s">
        <v>35</v>
      </c>
      <c r="B26" s="4">
        <v>105</v>
      </c>
      <c r="C26" s="1">
        <v>0</v>
      </c>
      <c r="F26" s="34"/>
      <c r="G26" s="13" t="s">
        <v>67</v>
      </c>
      <c r="H26" s="13">
        <f>C34+C38+C41</f>
        <v>0</v>
      </c>
      <c r="I26" s="13" t="s">
        <v>4</v>
      </c>
      <c r="J26" s="13">
        <f>C44+C45</f>
        <v>0</v>
      </c>
    </row>
    <row r="27" spans="1:10" ht="19.2" x14ac:dyDescent="0.3">
      <c r="A27" s="3" t="s">
        <v>36</v>
      </c>
      <c r="B27" s="4">
        <v>181</v>
      </c>
      <c r="C27" s="1">
        <v>0</v>
      </c>
      <c r="F27" s="34"/>
      <c r="G27" s="13" t="s">
        <v>68</v>
      </c>
      <c r="H27" s="13">
        <f>C35+C39+C42+C44</f>
        <v>0</v>
      </c>
      <c r="I27" s="13" t="s">
        <v>4</v>
      </c>
      <c r="J27" s="13">
        <f>C46</f>
        <v>0</v>
      </c>
    </row>
    <row r="28" spans="1:10" ht="19.2" x14ac:dyDescent="0.3">
      <c r="A28" s="3" t="s">
        <v>37</v>
      </c>
      <c r="B28" s="4">
        <v>272</v>
      </c>
      <c r="C28" s="1">
        <v>1</v>
      </c>
      <c r="F28" s="34"/>
      <c r="G28" s="13" t="s">
        <v>69</v>
      </c>
      <c r="H28" s="13">
        <f>C36+C40+C43+C45+C46</f>
        <v>1</v>
      </c>
      <c r="I28" s="13" t="s">
        <v>4</v>
      </c>
      <c r="J28" s="13">
        <v>1</v>
      </c>
    </row>
    <row r="29" spans="1:10" ht="19.2" x14ac:dyDescent="0.3">
      <c r="A29" s="3" t="s">
        <v>38</v>
      </c>
      <c r="B29" s="4">
        <v>105</v>
      </c>
      <c r="C29" s="1">
        <v>0</v>
      </c>
    </row>
    <row r="30" spans="1:10" ht="19.2" x14ac:dyDescent="0.3">
      <c r="A30" s="3" t="s">
        <v>39</v>
      </c>
      <c r="B30" s="4">
        <v>181</v>
      </c>
      <c r="C30" s="1">
        <v>0</v>
      </c>
    </row>
    <row r="31" spans="1:10" ht="19.2" x14ac:dyDescent="0.3">
      <c r="A31" s="3" t="s">
        <v>40</v>
      </c>
      <c r="B31" s="4">
        <v>105</v>
      </c>
      <c r="C31" s="1">
        <v>0</v>
      </c>
    </row>
    <row r="32" spans="1:10" ht="19.2" x14ac:dyDescent="0.3">
      <c r="A32" s="5" t="s">
        <v>41</v>
      </c>
      <c r="B32" s="6">
        <v>155</v>
      </c>
      <c r="C32" s="1">
        <v>1</v>
      </c>
    </row>
    <row r="33" spans="1:7" ht="19.2" x14ac:dyDescent="0.3">
      <c r="A33" s="5" t="s">
        <v>42</v>
      </c>
      <c r="B33" s="6">
        <v>270</v>
      </c>
      <c r="C33" s="1">
        <v>0</v>
      </c>
      <c r="E33" s="17"/>
      <c r="F33" s="18"/>
      <c r="G33" s="17"/>
    </row>
    <row r="34" spans="1:7" ht="19.2" x14ac:dyDescent="0.3">
      <c r="A34" s="5" t="s">
        <v>43</v>
      </c>
      <c r="B34" s="6">
        <v>405</v>
      </c>
      <c r="C34" s="1">
        <v>0</v>
      </c>
      <c r="E34" s="17"/>
      <c r="F34" s="18"/>
      <c r="G34" s="17"/>
    </row>
    <row r="35" spans="1:7" ht="19.2" x14ac:dyDescent="0.3">
      <c r="A35" s="5" t="s">
        <v>44</v>
      </c>
      <c r="B35" s="6">
        <v>475</v>
      </c>
      <c r="C35" s="1">
        <v>0</v>
      </c>
      <c r="E35" s="17"/>
      <c r="F35" s="18"/>
      <c r="G35" s="17"/>
    </row>
    <row r="36" spans="1:7" ht="19.2" x14ac:dyDescent="0.3">
      <c r="A36" s="5" t="s">
        <v>45</v>
      </c>
      <c r="B36" s="6">
        <v>735</v>
      </c>
      <c r="C36" s="1">
        <v>0</v>
      </c>
      <c r="E36" s="17"/>
      <c r="F36" s="17"/>
      <c r="G36" s="17"/>
    </row>
    <row r="37" spans="1:7" ht="19.2" x14ac:dyDescent="0.3">
      <c r="A37" s="5" t="s">
        <v>46</v>
      </c>
      <c r="B37" s="6">
        <v>155</v>
      </c>
      <c r="C37" s="1">
        <v>0</v>
      </c>
    </row>
    <row r="38" spans="1:7" ht="19.2" x14ac:dyDescent="0.3">
      <c r="A38" s="5" t="s">
        <v>47</v>
      </c>
      <c r="B38" s="6">
        <v>270</v>
      </c>
      <c r="C38" s="1">
        <v>0</v>
      </c>
    </row>
    <row r="39" spans="1:7" ht="19.2" x14ac:dyDescent="0.3">
      <c r="A39" s="5" t="s">
        <v>48</v>
      </c>
      <c r="B39" s="6">
        <v>405</v>
      </c>
      <c r="C39" s="1">
        <v>0</v>
      </c>
    </row>
    <row r="40" spans="1:7" ht="19.2" x14ac:dyDescent="0.3">
      <c r="A40" s="5" t="s">
        <v>49</v>
      </c>
      <c r="B40" s="6">
        <v>475</v>
      </c>
      <c r="C40" s="1">
        <v>1</v>
      </c>
    </row>
    <row r="41" spans="1:7" ht="19.2" x14ac:dyDescent="0.3">
      <c r="A41" s="5" t="s">
        <v>50</v>
      </c>
      <c r="B41" s="6">
        <v>155</v>
      </c>
      <c r="C41" s="1">
        <v>0</v>
      </c>
    </row>
    <row r="42" spans="1:7" ht="19.2" x14ac:dyDescent="0.3">
      <c r="A42" s="5" t="s">
        <v>51</v>
      </c>
      <c r="B42" s="6">
        <v>270</v>
      </c>
      <c r="C42" s="1">
        <v>0</v>
      </c>
    </row>
    <row r="43" spans="1:7" ht="19.2" x14ac:dyDescent="0.3">
      <c r="A43" s="5" t="s">
        <v>52</v>
      </c>
      <c r="B43" s="6">
        <v>405</v>
      </c>
      <c r="C43" s="1">
        <v>0</v>
      </c>
    </row>
    <row r="44" spans="1:7" ht="19.2" x14ac:dyDescent="0.3">
      <c r="A44" s="5" t="s">
        <v>53</v>
      </c>
      <c r="B44" s="6">
        <v>155</v>
      </c>
      <c r="C44" s="1">
        <v>0</v>
      </c>
    </row>
    <row r="45" spans="1:7" ht="19.2" x14ac:dyDescent="0.3">
      <c r="A45" s="5" t="s">
        <v>54</v>
      </c>
      <c r="B45" s="6">
        <v>270</v>
      </c>
      <c r="C45" s="1">
        <v>0</v>
      </c>
    </row>
    <row r="46" spans="1:7" ht="19.2" x14ac:dyDescent="0.3">
      <c r="A46" s="5" t="s">
        <v>55</v>
      </c>
      <c r="B46" s="6">
        <v>155</v>
      </c>
      <c r="C46" s="1">
        <v>0</v>
      </c>
    </row>
  </sheetData>
  <mergeCells count="4">
    <mergeCell ref="F11:F16"/>
    <mergeCell ref="F6:G6"/>
    <mergeCell ref="F17:F22"/>
    <mergeCell ref="F23:F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Kuhel, Mustofa Tanbir</dc:creator>
  <cp:lastModifiedBy>Kuhel, Mustofa Tanbir</cp:lastModifiedBy>
  <dcterms:created xsi:type="dcterms:W3CDTF">2024-12-08T20:09:45Z</dcterms:created>
  <dcterms:modified xsi:type="dcterms:W3CDTF">2024-12-09T19:27:35Z</dcterms:modified>
</cp:coreProperties>
</file>