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y Data\Desktop\Data Class Excel Examples\"/>
    </mc:Choice>
  </mc:AlternateContent>
  <xr:revisionPtr revIDLastSave="0" documentId="13_ncr:1_{5979F5F2-50DF-4D9E-BE6F-EF43F57C716F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Bonus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7" i="7" l="1"/>
  <c r="D11" i="7"/>
  <c r="D13" i="7"/>
  <c r="D12" i="7"/>
  <c r="D10" i="7"/>
  <c r="D9" i="7"/>
  <c r="D8" i="7"/>
  <c r="C8" i="7"/>
  <c r="C13" i="7"/>
  <c r="C12" i="7"/>
  <c r="C11" i="7"/>
  <c r="C10" i="7"/>
  <c r="C9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E3" i="7" l="1"/>
  <c r="F3" i="7" s="1"/>
  <c r="E6" i="7"/>
  <c r="E10" i="7"/>
  <c r="E11" i="7"/>
  <c r="E12" i="7"/>
  <c r="B2" i="7"/>
  <c r="E4" i="7"/>
  <c r="F4" i="7" s="1"/>
  <c r="E5" i="7"/>
  <c r="F5" i="7" s="1"/>
  <c r="E7" i="7"/>
  <c r="F7" i="7" s="1"/>
  <c r="E8" i="7"/>
  <c r="F8" i="7" s="1"/>
  <c r="E9" i="7"/>
  <c r="F9" i="7" s="1"/>
  <c r="E13" i="7"/>
  <c r="F13" i="7" s="1"/>
  <c r="G8" i="7" l="1"/>
  <c r="H8" i="7"/>
  <c r="G7" i="7"/>
  <c r="H7" i="7"/>
  <c r="G4" i="7"/>
  <c r="H4" i="7"/>
  <c r="G3" i="7"/>
  <c r="H3" i="7"/>
  <c r="H10" i="7"/>
  <c r="G10" i="7"/>
  <c r="G12" i="7"/>
  <c r="F12" i="7"/>
  <c r="H12" i="7"/>
  <c r="H6" i="7"/>
  <c r="G6" i="7"/>
  <c r="H11" i="7"/>
  <c r="G11" i="7"/>
  <c r="F11" i="7"/>
  <c r="H13" i="7"/>
  <c r="H9" i="7"/>
  <c r="H5" i="7"/>
  <c r="F10" i="7"/>
  <c r="F6" i="7"/>
  <c r="G13" i="7"/>
  <c r="G9" i="7"/>
  <c r="G5" i="7"/>
  <c r="E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7" l="1"/>
  <c r="G2" i="7"/>
  <c r="F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<sst xmlns="http://schemas.openxmlformats.org/spreadsheetml/2006/main" count="33048" uniqueCount="8403">
  <si>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</si>
  <si>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</si>
  <si>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</si>
  <si>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</si>
  <si>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</si>
  <si>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</si>
  <si>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</si>
  <si>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</si>
  <si>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</si>
  <si>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</si>
  <si>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</si>
  <si>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</si>
  <si>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</si>
  <si>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</si>
  <si>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</si>
  <si>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</si>
  <si>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</si>
  <si>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</si>
  <si>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</si>
  <si>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</si>
  <si>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</si>
  <si>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</si>
  <si>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</si>
  <si>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</si>
  <si>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</si>
  <si>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</si>
  <si>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</si>
  <si>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</si>
  <si>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</si>
  <si>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</si>
  <si>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</si>
  <si>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</si>
  <si>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</si>
  <si>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</si>
  <si>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</si>
  <si>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</si>
  <si>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</si>
  <si>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</si>
  <si>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</si>
  <si>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</si>
  <si>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</si>
  <si>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</si>
  <si>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</si>
  <si>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</si>
  <si>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</si>
  <si>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</si>
  <si>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</si>
  <si>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</si>
  <si>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</si>
  <si>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</si>
  <si>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</si>
  <si>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</si>
  <si>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</si>
  <si>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</si>
  <si>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</si>
  <si>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</si>
  <si>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</si>
  <si>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</si>
  <si>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</si>
  <si>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</si>
  <si>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</si>
  <si>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</si>
  <si>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</si>
  <si>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</si>
  <si>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</si>
  <si>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</si>
  <si>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</si>
  <si>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</si>
  <si>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</si>
  <si>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</si>
  <si>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</si>
  <si>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</si>
  <si>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</si>
  <si>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</si>
  <si>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</si>
  <si>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</si>
  <si>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</si>
  <si>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</si>
  <si>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</si>
  <si>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</si>
  <si>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</si>
  <si>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</si>
  <si>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</si>
  <si>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</si>
  <si>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</si>
  <si>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</si>
  <si>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</si>
  <si>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</si>
  <si>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</si>
  <si>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</si>
  <si>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</si>
  <si>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</si>
  <si>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</si>
  <si>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</si>
  <si>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</si>
  <si>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</si>
  <si>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</si>
  <si>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</si>
  <si>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</si>
  <si>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</si>
  <si>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</si>
  <si>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</si>
  <si>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</si>
  <si>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</si>
  <si>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</si>
  <si>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</si>
  <si>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</si>
  <si>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</si>
  <si>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</si>
  <si>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</si>
  <si>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</si>
  <si>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</si>
  <si>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</si>
  <si>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</si>
  <si>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</si>
  <si>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</si>
  <si>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</si>
  <si>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</si>
  <si>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</si>
  <si>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</si>
  <si>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</si>
  <si>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</si>
  <si>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</si>
  <si>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</si>
  <si>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</si>
  <si>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</si>
  <si>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</si>
  <si>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</si>
  <si>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</si>
  <si>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</si>
  <si>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</si>
  <si>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</si>
  <si>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</si>
  <si>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</si>
  <si>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</si>
  <si>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</si>
  <si>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</si>
  <si>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</si>
  <si>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</si>
  <si>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</si>
  <si>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</si>
  <si>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</si>
  <si>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</si>
  <si>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</si>
  <si>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</si>
  <si>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</si>
  <si>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</si>
  <si>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</si>
  <si>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</si>
  <si>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</si>
  <si>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</si>
  <si>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</si>
  <si>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</si>
  <si>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</si>
  <si>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</si>
  <si>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</si>
  <si>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</si>
  <si>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</si>
  <si>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</si>
  <si>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</si>
  <si>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</si>
  <si>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</si>
  <si>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</si>
  <si>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</si>
  <si>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</si>
  <si>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</si>
  <si>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</si>
  <si>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</si>
  <si>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</si>
  <si>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</si>
  <si>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</si>
  <si>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</si>
  <si>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</si>
  <si>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</si>
  <si>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</si>
  <si>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</si>
  <si>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</si>
  <si>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</si>
  <si>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</si>
  <si>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</si>
  <si>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</si>
  <si>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</si>
  <si>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</si>
  <si>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</si>
  <si>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</si>
  <si>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</si>
  <si>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</si>
  <si>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</si>
  <si>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</si>
  <si>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</si>
  <si>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</si>
  <si>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</si>
  <si>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</si>
  <si>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</si>
  <si>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</si>
  <si>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</si>
  <si>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</si>
  <si>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</si>
  <si>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</si>
  <si>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</si>
  <si>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</si>
  <si>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</si>
  <si>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</si>
  <si>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</si>
  <si>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</si>
  <si>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</si>
  <si>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</si>
  <si>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</si>
  <si>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</si>
  <si>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</si>
  <si>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</si>
  <si>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</si>
  <si>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</si>
  <si>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</si>
  <si>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</si>
  <si>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</si>
  <si>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</si>
  <si>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</si>
  <si>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</si>
  <si>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</si>
  <si>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</si>
  <si>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</si>
  <si>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</si>
  <si>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</si>
  <si>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</si>
  <si>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</si>
  <si>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</si>
  <si>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</si>
  <si>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</si>
  <si>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</si>
  <si>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</si>
  <si>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</si>
  <si>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</si>
  <si>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</si>
  <si>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</si>
  <si>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</si>
  <si>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</si>
  <si>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</si>
  <si>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</si>
  <si>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</si>
  <si>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</si>
  <si>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</si>
  <si>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</si>
  <si>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</si>
  <si>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</si>
  <si>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</si>
  <si>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</si>
  <si>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</si>
  <si>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</si>
  <si>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</si>
  <si>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</si>
  <si>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</si>
  <si>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</si>
  <si>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</si>
  <si>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</si>
  <si>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</si>
  <si>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</si>
  <si>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</si>
  <si>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</si>
  <si>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</si>
  <si>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</si>
  <si>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</si>
  <si>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</si>
  <si>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</si>
  <si>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</si>
  <si>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</si>
  <si>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</si>
  <si>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</si>
  <si>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</si>
  <si>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</si>
  <si>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</si>
  <si>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</si>
  <si>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</si>
  <si>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</si>
  <si>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</si>
  <si>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</si>
  <si>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</si>
  <si>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</si>
  <si>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</si>
  <si>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</si>
  <si>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</si>
  <si>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</si>
  <si>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</si>
  <si>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</si>
  <si>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</si>
  <si>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</si>
  <si>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</si>
  <si>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</si>
  <si>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</si>
  <si>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</si>
  <si>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</si>
  <si>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</si>
  <si>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</si>
  <si>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</si>
  <si>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</si>
  <si>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</si>
  <si>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</si>
  <si>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</si>
  <si>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</si>
  <si>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</si>
  <si>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</si>
  <si>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</si>
  <si>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</si>
  <si>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</si>
  <si>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</si>
  <si>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</si>
  <si>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</si>
  <si>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</si>
  <si>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</si>
  <si>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</si>
  <si>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</si>
  <si>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</si>
  <si>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</si>
  <si>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</si>
  <si>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</si>
  <si>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</si>
  <si>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</si>
  <si>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</si>
  <si>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</si>
  <si>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</si>
  <si>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</si>
  <si>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</si>
  <si>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</si>
  <si>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</si>
  <si>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</si>
  <si>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</si>
  <si>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</si>
  <si>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</si>
  <si>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</si>
  <si>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</si>
  <si>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</si>
  <si>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</si>
  <si>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</si>
  <si>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</si>
  <si>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</si>
  <si>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</si>
  <si>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</si>
  <si>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</si>
  <si>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</si>
  <si>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</si>
  <si>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</si>
  <si>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</si>
  <si>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</si>
  <si>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</si>
  <si>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</si>
  <si>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</si>
  <si>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</si>
  <si>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</si>
  <si>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</si>
  <si>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</si>
  <si>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</si>
  <si>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</si>
  <si>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</si>
  <si>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</si>
  <si>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</si>
  <si>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</si>
  <si>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</si>
  <si>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</si>
  <si>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</si>
  <si>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</si>
  <si>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</si>
  <si>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</si>
  <si>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</si>
  <si>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</si>
  <si>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</si>
  <si>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</si>
  <si>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</si>
  <si>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</si>
  <si>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</si>
  <si>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</si>
  <si>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</si>
  <si>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</si>
  <si>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</si>
  <si>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</si>
  <si>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</si>
  <si>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</si>
  <si>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</si>
  <si>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</si>
  <si>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</si>
  <si>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</si>
  <si>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</si>
  <si>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</si>
  <si>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</si>
  <si>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</si>
  <si>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</si>
  <si>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</si>
  <si>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</si>
  <si>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</si>
  <si>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</si>
  <si>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</si>
  <si>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</si>
  <si>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</si>
  <si>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</si>
  <si>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</si>
  <si>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</si>
  <si>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</si>
  <si>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</si>
  <si>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</si>
  <si>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</si>
  <si>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</si>
  <si>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</si>
  <si>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</si>
  <si>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</si>
  <si>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</si>
  <si>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</si>
  <si>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</si>
  <si>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</si>
  <si>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</si>
  <si>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</si>
  <si>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</si>
  <si>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</si>
  <si>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</si>
  <si>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</si>
  <si>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</si>
  <si>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</si>
  <si>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</si>
  <si>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</si>
  <si>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</si>
  <si>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</si>
  <si>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</si>
  <si>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</si>
  <si>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</si>
  <si>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</si>
  <si>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</si>
  <si>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</si>
  <si>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</si>
  <si>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</si>
  <si>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</si>
  <si>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</si>
  <si>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</si>
  <si>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</si>
  <si>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</si>
  <si>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</si>
  <si>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</si>
  <si>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</si>
  <si>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</si>
  <si>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</si>
  <si>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</si>
  <si>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</si>
  <si>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</si>
  <si>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</si>
  <si>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</si>
  <si>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</si>
  <si>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</si>
  <si>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</si>
  <si>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</si>
  <si>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</si>
  <si>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</si>
  <si>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</si>
  <si>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</si>
  <si>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</si>
  <si>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</si>
  <si>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</si>
  <si>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</si>
  <si>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</si>
  <si>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</si>
  <si>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</si>
  <si>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</si>
  <si>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</si>
  <si>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</si>
  <si>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</si>
  <si>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</si>
  <si>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</si>
  <si>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</si>
  <si>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</si>
  <si>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</si>
  <si>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</si>
  <si>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</si>
  <si>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</si>
  <si>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</si>
  <si>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</si>
  <si>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</si>
  <si>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</si>
  <si>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</si>
  <si>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</si>
  <si>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</si>
  <si>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</si>
  <si>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</si>
  <si>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</si>
  <si>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</si>
  <si>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</si>
  <si>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</si>
  <si>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</si>
  <si>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</si>
  <si>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</si>
  <si>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</si>
  <si>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</si>
  <si>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</si>
  <si>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</si>
  <si>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</si>
  <si>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</si>
  <si>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</si>
  <si>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</si>
  <si>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</si>
  <si>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</si>
  <si>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</si>
  <si>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</si>
  <si>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</si>
  <si>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</si>
  <si>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</si>
  <si>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</si>
  <si>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</si>
  <si>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</si>
  <si>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</si>
  <si>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</si>
  <si>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</si>
  <si>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</si>
  <si>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</si>
  <si>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</si>
  <si>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</si>
  <si>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</si>
  <si>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</si>
  <si>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</si>
  <si>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</si>
  <si>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</si>
  <si>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</si>
  <si>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</si>
  <si>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</si>
  <si>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</si>
  <si>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</si>
  <si>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</si>
  <si>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</si>
  <si>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</si>
  <si>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</si>
  <si>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</si>
  <si>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</si>
  <si>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</si>
  <si>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</si>
  <si>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</si>
  <si>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</si>
  <si>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</si>
  <si>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</si>
  <si>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</si>
  <si>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</si>
  <si>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</si>
  <si>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</si>
  <si>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</si>
  <si>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</si>
  <si>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</si>
  <si>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</si>
  <si>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</si>
  <si>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</si>
  <si>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</si>
  <si>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</si>
  <si>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</si>
  <si>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</si>
  <si>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</si>
  <si>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</si>
  <si>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</si>
  <si>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</si>
  <si>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</si>
  <si>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</si>
  <si>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</si>
  <si>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</si>
  <si>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</si>
  <si>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</si>
  <si>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</si>
  <si>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</si>
  <si>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</si>
  <si>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</si>
  <si>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</si>
  <si>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</si>
  <si>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</si>
  <si>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</si>
  <si>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</si>
  <si>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</si>
  <si>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</si>
  <si>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</si>
  <si>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</si>
  <si>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</si>
  <si>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</si>
  <si>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</si>
  <si>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</si>
  <si>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</si>
  <si>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</si>
  <si>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</si>
  <si>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</si>
  <si>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</si>
  <si>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</si>
  <si>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</si>
  <si>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</si>
  <si>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</si>
  <si>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</si>
  <si>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</si>
  <si>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</si>
  <si>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</si>
  <si>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</si>
  <si>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</si>
  <si>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</si>
  <si>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</si>
  <si>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</si>
  <si>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</si>
  <si>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</si>
  <si>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</si>
  <si>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</si>
  <si>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</si>
  <si>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</si>
  <si>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</si>
  <si>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</si>
  <si>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</si>
  <si>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</si>
  <si>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</si>
  <si>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</si>
  <si>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</si>
  <si>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</si>
  <si>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</si>
  <si>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</si>
  <si>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</si>
  <si>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</si>
  <si>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</si>
  <si>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</si>
  <si>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</si>
  <si>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</si>
  <si>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</si>
  <si>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</si>
  <si>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</si>
  <si>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</si>
  <si>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</si>
  <si>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</si>
  <si>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</si>
  <si>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</si>
  <si>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</si>
  <si>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</si>
  <si>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</si>
  <si>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</si>
  <si>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</si>
  <si>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</si>
  <si>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</si>
  <si>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</si>
  <si>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</si>
  <si>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</si>
  <si>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</si>
  <si>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</si>
  <si>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</si>
  <si>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</si>
  <si>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</si>
  <si>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</si>
  <si>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</si>
  <si>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</si>
  <si>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</si>
  <si>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</si>
  <si>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</si>
  <si>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</si>
  <si>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</si>
  <si>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</si>
  <si>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</si>
  <si>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</si>
  <si>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</si>
  <si>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</si>
  <si>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</si>
  <si>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</si>
  <si>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</si>
  <si>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</si>
  <si>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</si>
  <si>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</si>
  <si>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</si>
  <si>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</si>
  <si>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</si>
  <si>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</si>
  <si>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</si>
  <si>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</si>
  <si>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</si>
  <si>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</si>
  <si>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</si>
  <si>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</si>
  <si>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</si>
  <si>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</si>
  <si>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</si>
  <si>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</si>
  <si>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</si>
  <si>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</si>
  <si>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</si>
  <si>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</si>
  <si>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</si>
  <si>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</si>
  <si>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</si>
  <si>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</si>
  <si>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</si>
  <si>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</si>
  <si>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</si>
  <si>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</si>
  <si>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</si>
  <si>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</si>
  <si>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</si>
  <si>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</si>
  <si>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</si>
  <si>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</si>
  <si>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</si>
  <si>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</si>
  <si>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</si>
  <si>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</si>
  <si>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</si>
  <si>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</si>
  <si>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</si>
  <si>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</si>
  <si>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</si>
  <si>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</si>
  <si>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</si>
  <si>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</si>
  <si>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</si>
  <si>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</si>
  <si>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</si>
  <si>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</si>
  <si>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</si>
  <si>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</si>
  <si>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</si>
  <si>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</si>
  <si>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</si>
  <si>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</si>
  <si>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</si>
  <si>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</si>
  <si>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</si>
  <si>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</si>
  <si>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</si>
  <si>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</si>
  <si>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</si>
  <si>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</si>
  <si>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</si>
  <si>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</si>
  <si>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</si>
  <si>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</si>
  <si>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</si>
  <si>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</si>
  <si>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</si>
  <si>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</si>
  <si>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</si>
  <si>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</si>
  <si>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</si>
  <si>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</si>
  <si>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</si>
  <si>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</si>
  <si>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</si>
  <si>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</si>
  <si>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</si>
  <si>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</si>
  <si>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</si>
  <si>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</si>
  <si>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</si>
  <si>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</si>
  <si>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</si>
  <si>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</si>
  <si>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</si>
  <si>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</si>
  <si>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</si>
  <si>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</si>
  <si>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</si>
  <si>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</si>
  <si>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</si>
  <si>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</si>
  <si>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</si>
  <si>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</si>
  <si>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</si>
  <si>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</si>
  <si>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</si>
  <si>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</si>
  <si>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</si>
  <si>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</si>
  <si>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</si>
  <si>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</si>
  <si>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</si>
  <si>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</si>
  <si>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</si>
  <si>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</si>
  <si>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</si>
  <si>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</si>
  <si>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</si>
  <si>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</si>
  <si>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</si>
  <si>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</si>
  <si>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</si>
  <si>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</si>
  <si>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</si>
  <si>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</si>
  <si>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</si>
  <si>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</si>
  <si>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</si>
  <si>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</si>
  <si>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</si>
  <si>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</si>
  <si>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</si>
  <si>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</si>
  <si>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</si>
  <si>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</si>
  <si>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</si>
  <si>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</si>
  <si>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</si>
  <si>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</si>
  <si>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</si>
  <si>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</si>
  <si>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</si>
  <si>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</si>
  <si>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</si>
  <si>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</si>
  <si>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</si>
  <si>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</si>
  <si>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</si>
  <si>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</si>
  <si>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</si>
  <si>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</si>
  <si>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</si>
  <si>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</si>
  <si>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</si>
  <si>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</si>
  <si>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</si>
  <si>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</si>
  <si>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</si>
  <si>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</si>
  <si>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</si>
  <si>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</si>
  <si>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</si>
  <si>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</si>
  <si>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</si>
  <si>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</si>
  <si>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</si>
  <si>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</si>
  <si>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</si>
  <si>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</si>
  <si>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</si>
  <si>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</si>
  <si>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</si>
  <si>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</si>
  <si>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</si>
  <si>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</si>
  <si>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</si>
  <si>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</si>
  <si>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</si>
  <si>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</si>
  <si>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</si>
  <si>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</si>
  <si>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</si>
  <si>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</si>
  <si>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</si>
  <si>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</si>
  <si>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</si>
  <si>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</si>
  <si>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</si>
  <si>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</si>
  <si>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</si>
  <si>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</si>
  <si>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</si>
  <si>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</si>
  <si>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</si>
  <si>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</si>
  <si>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</si>
  <si>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</si>
  <si>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</si>
  <si>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</si>
  <si>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</si>
  <si>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</si>
  <si>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</si>
  <si>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</si>
  <si>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</si>
  <si>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</si>
  <si>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</si>
  <si>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</si>
  <si>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</si>
  <si>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</si>
  <si>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</si>
  <si>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</si>
  <si>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</si>
  <si>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</si>
  <si>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</si>
  <si>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</si>
  <si>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</si>
  <si>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</si>
  <si>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</si>
  <si>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</si>
  <si>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</si>
  <si>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</si>
  <si>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</si>
  <si>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</si>
  <si>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</si>
  <si>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</si>
  <si>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</si>
  <si>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</si>
  <si>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</si>
  <si>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</si>
  <si>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</si>
  <si>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</si>
  <si>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</si>
  <si>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</si>
  <si>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</si>
  <si>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</si>
  <si>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</si>
  <si>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</si>
  <si>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</si>
  <si>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</si>
  <si>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</si>
  <si>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</si>
  <si>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</si>
  <si>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</si>
  <si>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</si>
  <si>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</si>
  <si>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</si>
  <si>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</si>
  <si>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</si>
  <si>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</si>
  <si>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</si>
  <si>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</si>
  <si>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</si>
  <si>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</si>
  <si>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</si>
  <si>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</si>
  <si>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</si>
  <si>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</si>
  <si>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</si>
  <si>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</si>
  <si>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</si>
  <si>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</si>
  <si>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</si>
  <si>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</si>
  <si>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</si>
  <si>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</si>
  <si>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</si>
  <si>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</si>
  <si>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</si>
  <si>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</si>
  <si>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</si>
  <si>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</si>
  <si>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</si>
  <si>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</si>
  <si>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</si>
  <si>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</si>
  <si>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</si>
  <si>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</si>
  <si>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</si>
  <si>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</si>
  <si>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</si>
  <si>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</si>
  <si>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</si>
  <si>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</si>
  <si>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</si>
  <si>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</si>
  <si>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</si>
  <si>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</si>
  <si>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</si>
  <si>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</si>
  <si>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</si>
  <si>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</si>
  <si>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</si>
  <si>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</si>
  <si>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</si>
  <si>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</si>
  <si>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</si>
  <si>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</si>
  <si>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</si>
  <si>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</si>
  <si>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</si>
  <si>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</si>
  <si>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</si>
  <si>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</si>
  <si>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</si>
  <si>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</si>
  <si>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</si>
  <si>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</si>
  <si>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</si>
  <si>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</si>
  <si>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</si>
  <si>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</si>
  <si>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</si>
  <si>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</si>
  <si>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</si>
  <si>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</si>
  <si>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</si>
  <si>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</si>
  <si>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</si>
  <si>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</si>
  <si>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</si>
  <si>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</si>
  <si>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</si>
  <si>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</si>
  <si>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</si>
  <si>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</si>
  <si>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</si>
  <si>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</si>
  <si>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</si>
  <si>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</si>
  <si>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</si>
  <si>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</si>
  <si>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</si>
  <si>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</si>
  <si>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</si>
  <si>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</si>
  <si>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</si>
  <si>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</si>
  <si>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</si>
  <si>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</si>
  <si>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</si>
  <si>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</si>
  <si>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</si>
  <si>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</si>
  <si>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</si>
  <si>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</si>
  <si>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</si>
  <si>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</si>
  <si>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</si>
  <si>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</si>
  <si>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</si>
  <si>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</si>
  <si>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</si>
  <si>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</si>
  <si>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</si>
  <si>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</si>
  <si>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</si>
  <si>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</si>
  <si>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</si>
  <si>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</si>
  <si>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</si>
  <si>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</si>
  <si>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</si>
  <si>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</si>
  <si>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</si>
  <si>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</si>
  <si>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</si>
  <si>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</si>
  <si>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</si>
  <si>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</si>
  <si>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</si>
  <si>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</si>
  <si>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</si>
  <si>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</si>
  <si>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</si>
  <si>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</si>
  <si>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</si>
  <si>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</si>
  <si>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</si>
  <si>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</si>
  <si>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</si>
  <si>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</si>
  <si>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</si>
  <si>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</si>
  <si>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</si>
  <si>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</si>
  <si>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</si>
  <si>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</si>
  <si>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</si>
  <si>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</si>
  <si>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</si>
  <si>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</si>
  <si>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</si>
  <si>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</si>
  <si>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</si>
  <si>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</si>
  <si>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</si>
  <si>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</si>
  <si>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</si>
  <si>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</si>
  <si>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</si>
  <si>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</si>
  <si>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</si>
  <si>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</si>
  <si>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</si>
  <si>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</si>
  <si>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</si>
  <si>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</si>
  <si>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</si>
  <si>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</si>
  <si>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</si>
  <si>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</si>
  <si>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</si>
  <si>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</si>
  <si>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</si>
  <si>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</si>
  <si>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</si>
  <si>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</si>
  <si>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</si>
  <si>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</si>
  <si>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</si>
  <si>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</si>
  <si>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</si>
  <si>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</si>
  <si>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</si>
  <si>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</si>
  <si>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</si>
  <si>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</si>
  <si>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</si>
  <si>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</si>
  <si>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</si>
  <si>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</si>
  <si>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</si>
  <si>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</si>
  <si>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</si>
  <si>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</si>
  <si>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</si>
  <si>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</si>
  <si>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</si>
  <si>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</si>
  <si>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</si>
  <si>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</si>
  <si>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</si>
  <si>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</si>
  <si>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</si>
  <si>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</si>
  <si>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</si>
  <si>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</si>
  <si>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</si>
  <si>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</si>
  <si>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</si>
  <si>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</si>
  <si>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</si>
  <si>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</si>
  <si>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</si>
  <si>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</si>
  <si>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</si>
  <si>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</si>
  <si>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</si>
  <si>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</si>
  <si>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</si>
  <si>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</si>
  <si>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</si>
  <si>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</si>
  <si>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</si>
  <si>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</si>
  <si>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</si>
  <si>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</si>
  <si>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</si>
  <si>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</si>
  <si>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</si>
  <si>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</si>
  <si>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</si>
  <si>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</si>
  <si>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</si>
  <si>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</si>
  <si>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</si>
  <si>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</si>
  <si>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</si>
  <si>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</si>
  <si>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</si>
  <si>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</si>
  <si>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</si>
  <si>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</si>
  <si>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</si>
  <si>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</si>
  <si>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</si>
  <si>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</si>
  <si>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</si>
  <si>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</si>
  <si>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</si>
  <si>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</si>
  <si>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</si>
  <si>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</si>
  <si>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</si>
  <si>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</si>
  <si>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</si>
  <si>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</si>
  <si>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</si>
  <si>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</si>
  <si>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</si>
  <si>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</si>
  <si>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</si>
  <si>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</si>
  <si>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</si>
  <si>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</si>
  <si>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</si>
  <si>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</si>
  <si>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</si>
  <si>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</si>
  <si>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</si>
  <si>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</si>
  <si>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</si>
  <si>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</si>
  <si>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</si>
  <si>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</si>
  <si>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</si>
  <si>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</si>
  <si>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</si>
  <si>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</si>
  <si>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</si>
  <si>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</si>
  <si>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</si>
  <si>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</si>
  <si>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</si>
  <si>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</si>
  <si>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</si>
  <si>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</si>
  <si>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</si>
  <si>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</si>
  <si>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</si>
  <si>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</si>
  <si>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</si>
  <si>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</si>
  <si>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</si>
  <si>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</si>
  <si>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</si>
  <si>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</si>
  <si>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</si>
  <si>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</si>
  <si>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</si>
  <si>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</si>
  <si>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</si>
  <si>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</si>
  <si>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</si>
  <si>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</si>
  <si>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</si>
  <si>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</si>
  <si>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</si>
  <si>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</si>
  <si>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</si>
  <si>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</si>
  <si>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</si>
  <si>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</si>
  <si>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</si>
  <si>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</si>
  <si>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</si>
  <si>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</si>
  <si>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</si>
  <si>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</si>
  <si>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</si>
  <si>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</si>
  <si>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</si>
  <si>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</si>
  <si>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</si>
  <si>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</si>
  <si>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</si>
  <si>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</si>
  <si>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</si>
  <si>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</si>
  <si>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</si>
  <si>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</si>
  <si>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</si>
  <si>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</si>
  <si>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</si>
  <si>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</si>
  <si>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</si>
  <si>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</si>
  <si>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</si>
  <si>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</si>
  <si>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</si>
  <si>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</si>
  <si>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</si>
  <si>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</si>
  <si>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</si>
  <si>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</si>
  <si>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</si>
  <si>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</si>
  <si>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</si>
  <si>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</si>
  <si>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</si>
  <si>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</si>
  <si>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</si>
  <si>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</si>
  <si>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</si>
  <si>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</si>
  <si>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</si>
  <si>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</si>
  <si>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</si>
  <si>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</si>
  <si>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</si>
  <si>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</si>
  <si>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</si>
  <si>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</si>
  <si>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</si>
  <si>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</si>
  <si>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</si>
  <si>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</si>
  <si>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</si>
  <si>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</si>
  <si>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</si>
  <si>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</si>
  <si>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</si>
  <si>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</si>
  <si>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</si>
  <si>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</si>
  <si>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</si>
  <si>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</si>
  <si>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</si>
  <si>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</si>
  <si>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</si>
  <si>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</si>
  <si>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</si>
  <si>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</si>
  <si>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</si>
  <si>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</si>
  <si>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</si>
  <si>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</si>
  <si>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</si>
  <si>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</si>
  <si>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</si>
  <si>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</si>
  <si>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</si>
  <si>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</si>
  <si>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</si>
  <si>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</si>
  <si>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</si>
  <si>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</si>
  <si>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</si>
  <si>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</si>
  <si>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</si>
  <si>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</si>
  <si>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</si>
  <si>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</si>
  <si>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</si>
  <si>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</si>
  <si>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</si>
  <si>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</si>
  <si>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</si>
  <si>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</si>
  <si>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</si>
  <si>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</si>
  <si>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</si>
  <si>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</si>
  <si>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</si>
  <si>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</si>
  <si>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</si>
  <si>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</si>
  <si>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</si>
  <si>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</si>
  <si>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</si>
  <si>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</si>
  <si>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</si>
  <si>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</si>
  <si>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</si>
  <si>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</si>
  <si>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</si>
  <si>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</si>
  <si>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</si>
  <si>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</si>
  <si>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</si>
  <si>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</si>
  <si>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</si>
  <si>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</si>
  <si>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</si>
  <si>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</si>
  <si>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</si>
  <si>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</si>
  <si>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</si>
  <si>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</si>
  <si>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</si>
  <si>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</si>
  <si>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</si>
  <si>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</si>
  <si>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</si>
  <si>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</si>
  <si>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</si>
  <si>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</si>
  <si>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</si>
  <si>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</si>
  <si>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</si>
  <si>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</si>
  <si>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</si>
  <si>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</si>
  <si>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</si>
  <si>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</si>
  <si>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</si>
  <si>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</si>
  <si>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</si>
  <si>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</si>
  <si>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</si>
  <si>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</si>
  <si>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</si>
  <si>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</si>
  <si>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</si>
  <si>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</si>
  <si>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</si>
  <si>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</si>
  <si>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</si>
  <si>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</si>
  <si>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</si>
  <si>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</si>
  <si>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</si>
  <si>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</si>
  <si>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</si>
  <si>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</si>
  <si>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</si>
  <si>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</si>
  <si>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</si>
  <si>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</si>
  <si>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</si>
  <si>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</si>
  <si>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</si>
  <si>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</si>
  <si>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</si>
  <si>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</si>
  <si>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</si>
  <si>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</si>
  <si>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</si>
  <si>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</si>
  <si>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</si>
  <si>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</si>
  <si>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</si>
  <si>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</si>
  <si>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</si>
  <si>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</si>
  <si>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</si>
  <si>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</si>
  <si>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</si>
  <si>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</si>
  <si>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</si>
  <si>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</si>
  <si>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</si>
  <si>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</si>
  <si>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</si>
  <si>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</si>
  <si>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</si>
  <si>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</si>
  <si>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</si>
  <si>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</si>
  <si>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</si>
  <si>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</si>
  <si>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</si>
  <si>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</si>
  <si>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</si>
  <si>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</si>
  <si>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</si>
  <si>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</si>
  <si>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</si>
  <si>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</si>
  <si>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</si>
  <si>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</si>
  <si>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</si>
  <si>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</si>
  <si>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</si>
  <si>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</si>
  <si>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</si>
  <si>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</si>
  <si>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</si>
  <si>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</si>
  <si>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</si>
  <si>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</si>
  <si>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</si>
  <si>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</si>
  <si>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</si>
  <si>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</si>
  <si>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</si>
  <si>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</si>
  <si>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</si>
  <si>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</si>
  <si>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</si>
  <si>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</si>
  <si>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</si>
  <si>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</si>
  <si>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</si>
  <si>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</si>
  <si>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</si>
  <si>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</si>
  <si>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</si>
  <si>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</si>
  <si>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</si>
  <si>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</si>
  <si>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</si>
  <si>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</si>
  <si>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</si>
  <si>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</si>
  <si>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</si>
  <si>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</si>
  <si>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</si>
  <si>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</si>
  <si>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</si>
  <si>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</si>
  <si>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</si>
  <si>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</si>
  <si>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</si>
  <si>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</si>
  <si>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</si>
  <si>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</si>
  <si>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</si>
  <si>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</si>
  <si>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</si>
  <si>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</si>
  <si>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</si>
  <si>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</si>
  <si>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</si>
  <si>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</si>
  <si>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</si>
  <si>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</si>
  <si>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</si>
  <si>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</si>
  <si>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</si>
  <si>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</si>
  <si>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</si>
  <si>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</si>
  <si>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</si>
  <si>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</si>
  <si>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</si>
  <si>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</si>
  <si>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</si>
  <si>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</si>
  <si>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</si>
  <si>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</si>
  <si>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</si>
  <si>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</si>
  <si>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</si>
  <si>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</si>
  <si>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</si>
  <si>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</si>
  <si>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</si>
  <si>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</si>
  <si>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</si>
  <si>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</si>
  <si>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</si>
  <si>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</si>
  <si>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</si>
  <si>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</si>
  <si>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</si>
  <si>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</si>
  <si>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</si>
  <si>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</si>
  <si>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</si>
  <si>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</si>
  <si>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</si>
  <si>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</si>
  <si>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</si>
  <si>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</si>
  <si>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</si>
  <si>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</si>
  <si>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</si>
  <si>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</si>
  <si>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</si>
  <si>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</si>
  <si>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</si>
  <si>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</si>
  <si>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</si>
  <si>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</si>
  <si>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</si>
  <si>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</si>
  <si>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</si>
  <si>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</si>
  <si>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</si>
  <si>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</si>
  <si>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</si>
  <si>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</si>
  <si>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</si>
  <si>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</si>
  <si>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</si>
  <si>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</si>
  <si>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</si>
  <si>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</si>
  <si>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</si>
  <si>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</si>
  <si>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</si>
  <si>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</si>
  <si>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</si>
  <si>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</si>
  <si>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</si>
  <si>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</si>
  <si>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</si>
  <si>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</si>
  <si>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</si>
  <si>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</si>
  <si>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</si>
  <si>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</si>
  <si>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</si>
  <si>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</si>
  <si>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</si>
  <si>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</si>
  <si>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</si>
  <si>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</si>
  <si>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</si>
  <si>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</si>
  <si>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</si>
  <si>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</si>
  <si>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</si>
  <si>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</si>
  <si>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</si>
  <si>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</si>
  <si>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</si>
  <si>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</si>
  <si>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</si>
  <si>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</si>
  <si>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</si>
  <si>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</si>
  <si>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</si>
  <si>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</si>
  <si>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</si>
  <si>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</si>
  <si>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</si>
  <si>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</si>
  <si>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</si>
  <si>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</si>
  <si>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</si>
  <si>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</si>
  <si>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</si>
  <si>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</si>
  <si>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</si>
  <si>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</si>
  <si>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</si>
  <si>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</si>
  <si>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</si>
  <si>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</si>
  <si>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</si>
  <si>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</si>
  <si>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</si>
  <si>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</si>
  <si>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</si>
  <si>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</si>
  <si>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</si>
  <si>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</si>
  <si>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</si>
  <si>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</si>
  <si>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</si>
  <si>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</si>
  <si>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</si>
  <si>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</si>
  <si>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</si>
  <si>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</si>
  <si>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</si>
  <si>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</si>
  <si>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</si>
  <si>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</si>
  <si>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</si>
  <si>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</si>
  <si>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</si>
  <si>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</si>
  <si>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</si>
  <si>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</si>
  <si>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</si>
  <si>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</si>
  <si>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</si>
  <si>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</si>
  <si>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</si>
  <si>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</si>
  <si>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</si>
  <si>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</si>
  <si>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</si>
  <si>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</si>
  <si>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</si>
  <si>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</si>
  <si>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</si>
  <si>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</si>
  <si>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</si>
  <si>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</si>
  <si>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</si>
  <si>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</si>
  <si>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</si>
  <si>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</si>
  <si>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</si>
  <si>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</si>
  <si>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</si>
  <si>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</si>
  <si>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</si>
  <si>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</si>
  <si>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</si>
  <si>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</si>
  <si>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</si>
  <si>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</si>
  <si>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</si>
  <si>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</si>
  <si>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</si>
  <si>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</si>
  <si>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</si>
  <si>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</si>
  <si>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</si>
  <si>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</si>
  <si>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</si>
  <si>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</si>
  <si>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</si>
  <si>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</si>
  <si>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</si>
  <si>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</si>
  <si>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</si>
  <si>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</si>
  <si>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</si>
  <si>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</si>
  <si>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</si>
  <si>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</si>
  <si>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</si>
  <si>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</si>
  <si>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</si>
  <si>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</si>
  <si>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</si>
  <si>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</si>
  <si>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</si>
  <si>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</si>
  <si>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</si>
  <si>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</si>
  <si>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</si>
  <si>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</si>
  <si>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</si>
  <si>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</si>
  <si>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</si>
  <si>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</si>
  <si>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</si>
  <si>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</si>
  <si>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</si>
  <si>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</si>
  <si>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</si>
  <si>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</si>
  <si>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</si>
  <si>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</si>
  <si>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</si>
  <si>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</si>
  <si>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</si>
  <si>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</si>
  <si>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</si>
  <si>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</si>
  <si>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</si>
  <si>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</si>
  <si>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</si>
  <si>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</si>
  <si>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</si>
  <si>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</si>
  <si>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</si>
  <si>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</si>
  <si>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</si>
  <si>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</si>
  <si>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</si>
  <si>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</si>
  <si>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</si>
  <si>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</si>
  <si>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</si>
  <si>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</si>
  <si>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</si>
  <si>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</si>
  <si>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</si>
  <si>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</si>
  <si>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</si>
  <si>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</si>
  <si>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</si>
  <si>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</si>
  <si>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</si>
  <si>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</si>
  <si>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</si>
  <si>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</si>
  <si>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</si>
  <si>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</si>
  <si>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</si>
  <si>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</si>
  <si>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</si>
  <si>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</si>
  <si>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</si>
  <si>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</si>
  <si>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</si>
  <si>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</si>
  <si>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</si>
  <si>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</si>
  <si>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</si>
  <si>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</si>
  <si>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</si>
  <si>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</si>
  <si>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</si>
  <si>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</si>
  <si>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</si>
  <si>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</si>
  <si>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</si>
  <si>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</si>
  <si>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</si>
  <si>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</si>
  <si>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</si>
  <si>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</si>
  <si>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</si>
  <si>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</si>
  <si>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</si>
  <si>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</si>
  <si>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</si>
  <si>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</si>
  <si>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</si>
  <si>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</si>
  <si>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</si>
  <si>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</si>
  <si>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</si>
  <si>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</si>
  <si>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</si>
  <si>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</si>
  <si>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</si>
  <si>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</si>
  <si>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</si>
  <si>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</si>
  <si>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</si>
  <si>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</si>
  <si>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</si>
  <si>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</si>
  <si>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</si>
  <si>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</si>
  <si>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</si>
  <si>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</si>
  <si>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</si>
  <si>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</si>
  <si>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</si>
  <si>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</si>
  <si>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</si>
  <si>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</si>
  <si>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</si>
  <si>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</si>
  <si>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</si>
  <si>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</si>
  <si>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</si>
  <si>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</si>
  <si>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</si>
  <si>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</si>
  <si>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</si>
  <si>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</si>
  <si>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</si>
  <si>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</si>
  <si>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</si>
  <si>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</si>
  <si>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</si>
  <si>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</si>
  <si>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</si>
  <si>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</si>
  <si>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</si>
  <si>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</si>
  <si>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</si>
  <si>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</si>
  <si>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</si>
  <si>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</si>
  <si>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</si>
  <si>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</si>
  <si>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</si>
  <si>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</si>
  <si>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</si>
  <si>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</si>
  <si>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</si>
  <si>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</si>
  <si>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</si>
  <si>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</si>
  <si>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</si>
  <si>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</si>
  <si>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</si>
  <si>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</si>
  <si>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</si>
  <si>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</si>
  <si>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</si>
  <si>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</si>
  <si>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</si>
  <si>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</si>
  <si>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</si>
  <si>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</si>
  <si>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</si>
  <si>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</si>
  <si>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</si>
  <si>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</si>
  <si>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</si>
  <si>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</si>
  <si>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</si>
  <si>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</si>
  <si>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</si>
  <si>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</si>
  <si>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</si>
  <si>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</si>
  <si>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</si>
  <si>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</si>
  <si>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</si>
  <si>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</si>
  <si>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</si>
  <si>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</si>
  <si>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</si>
  <si>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</si>
  <si>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</si>
  <si>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</si>
  <si>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</si>
  <si>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</si>
  <si>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</si>
  <si>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</si>
  <si>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</si>
  <si>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</si>
  <si>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</si>
  <si>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</si>
  <si>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</si>
  <si>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</si>
  <si>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</si>
  <si>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</si>
  <si>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</si>
  <si>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</si>
  <si>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</si>
  <si>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</si>
  <si>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</si>
  <si>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</si>
  <si>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</si>
  <si>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</si>
  <si>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</si>
  <si>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</si>
  <si>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</si>
  <si>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</si>
  <si>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</si>
  <si>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</si>
  <si>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</si>
  <si>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</si>
  <si>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</si>
  <si>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</si>
  <si>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</si>
  <si>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</si>
  <si>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</si>
  <si>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</si>
  <si>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</si>
  <si>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</si>
  <si>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</si>
  <si>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</si>
  <si>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</si>
  <si>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</si>
  <si>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</si>
  <si>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</si>
  <si>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</si>
  <si>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</si>
  <si>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</si>
  <si>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</si>
  <si>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</si>
  <si>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</si>
  <si>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</si>
  <si>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</si>
  <si>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</si>
  <si>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</si>
  <si>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</si>
  <si>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</si>
  <si>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</si>
  <si>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</si>
  <si>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</si>
  <si>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</si>
  <si>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</si>
  <si>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</si>
  <si>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</si>
  <si>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</si>
  <si>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</si>
  <si>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</si>
  <si>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</si>
  <si>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</si>
  <si>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</si>
  <si>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</si>
  <si>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</si>
  <si>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</si>
  <si>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</si>
  <si>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</si>
  <si>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</si>
  <si>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</si>
  <si>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</si>
  <si>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</si>
  <si>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</si>
  <si>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</si>
  <si>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</si>
  <si>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</si>
  <si>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</si>
  <si>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</si>
  <si>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</si>
  <si>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</si>
  <si>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</si>
  <si>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</si>
  <si>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</si>
  <si>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</si>
  <si>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</si>
  <si>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</si>
  <si>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</si>
  <si>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</si>
  <si>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</si>
  <si>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</si>
  <si>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</si>
  <si>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</si>
  <si>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</si>
  <si>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</si>
  <si>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</si>
  <si>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</si>
  <si>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</si>
  <si>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</si>
  <si>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</si>
  <si>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</si>
  <si>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</si>
  <si>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</si>
  <si>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</si>
  <si>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</si>
  <si>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</si>
  <si>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</si>
  <si>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</si>
  <si>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</si>
  <si>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</si>
  <si>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</si>
  <si>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</si>
  <si>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</si>
  <si>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</si>
  <si>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</si>
  <si>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</si>
  <si>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</si>
  <si>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</si>
  <si>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</si>
  <si>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</si>
  <si>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</si>
  <si>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</si>
  <si>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</si>
  <si>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</si>
  <si>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</si>
  <si>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</si>
  <si>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</si>
  <si>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</si>
  <si>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</si>
  <si>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</si>
  <si>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</si>
  <si>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</si>
  <si>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</si>
  <si>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</si>
  <si>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</si>
  <si>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</si>
  <si>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</si>
  <si>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</si>
  <si>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</si>
  <si>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</si>
  <si>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</si>
  <si>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</si>
  <si>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</si>
  <si>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</si>
  <si>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</si>
  <si>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</si>
  <si>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</si>
  <si>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</si>
  <si>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</si>
  <si>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</si>
  <si>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</si>
  <si>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</si>
  <si>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</si>
  <si>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</si>
  <si>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</si>
  <si>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</si>
  <si>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</si>
  <si>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</si>
  <si>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</si>
  <si>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</si>
  <si>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</si>
  <si>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</si>
  <si>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</si>
  <si>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</si>
  <si>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</si>
  <si>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</si>
  <si>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</si>
  <si>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</si>
  <si>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</si>
  <si>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</si>
  <si>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</si>
  <si>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</si>
  <si>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</si>
  <si>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</si>
  <si>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</si>
  <si>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</si>
  <si>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</si>
  <si>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</si>
  <si>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</si>
  <si>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</si>
  <si>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</si>
  <si>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</si>
  <si>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</si>
  <si>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</si>
  <si>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</si>
  <si>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</si>
  <si>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</si>
  <si>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</si>
  <si>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</si>
  <si>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</si>
  <si>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</si>
  <si>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</si>
  <si>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</si>
  <si>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</si>
  <si>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</si>
  <si>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</si>
  <si>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</si>
  <si>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</si>
  <si>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</si>
  <si>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</si>
  <si>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</si>
  <si>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</si>
  <si>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</si>
  <si>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</si>
  <si>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</si>
  <si>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</si>
  <si>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</si>
  <si>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</si>
  <si>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</si>
  <si>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</si>
  <si>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</si>
  <si>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</si>
  <si>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</si>
  <si>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</si>
  <si>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</si>
  <si>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</si>
  <si>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</si>
  <si>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</si>
  <si>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</si>
  <si>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</si>
  <si>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</si>
  <si>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</si>
  <si>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</si>
  <si>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</si>
  <si>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</si>
  <si>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</si>
  <si>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</si>
  <si>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</si>
  <si>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</si>
  <si>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</si>
  <si>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</si>
  <si>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</si>
  <si>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</si>
  <si>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</si>
  <si>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</si>
  <si>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</si>
  <si>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</si>
  <si>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</si>
  <si>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</si>
  <si>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</si>
  <si>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</si>
  <si>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</si>
  <si>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</si>
  <si>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</si>
  <si>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</si>
  <si>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</si>
  <si>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</si>
  <si>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</si>
  <si>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</si>
  <si>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</si>
  <si>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</si>
  <si>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</si>
  <si>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</si>
  <si>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</si>
  <si>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</si>
  <si>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</si>
  <si>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</si>
  <si>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</si>
  <si>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</si>
  <si>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</si>
  <si>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</si>
  <si>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</si>
  <si>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</si>
  <si>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</si>
  <si>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</si>
  <si>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</si>
  <si>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</si>
  <si>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</si>
  <si>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</si>
  <si>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</si>
  <si>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</si>
  <si>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</si>
  <si>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</si>
  <si>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</si>
  <si>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</si>
  <si>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</si>
  <si>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</si>
  <si>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</si>
  <si>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</si>
  <si>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</si>
  <si>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</si>
  <si>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</si>
  <si>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</si>
  <si>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</si>
  <si>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</si>
  <si>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</si>
  <si>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</si>
  <si>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</si>
  <si>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</si>
  <si>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</si>
  <si>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</si>
  <si>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</si>
  <si>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</si>
  <si>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</si>
  <si>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</si>
  <si>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</si>
  <si>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</si>
  <si>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</si>
  <si>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</si>
  <si>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</si>
  <si>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</si>
  <si>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</si>
  <si>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</si>
  <si>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</si>
  <si>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</si>
  <si>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</si>
  <si>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</si>
  <si>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</si>
  <si>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</si>
  <si>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</si>
  <si>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</si>
  <si>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</si>
  <si>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</si>
  <si>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</si>
  <si>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</si>
  <si>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</si>
  <si>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</si>
  <si>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</si>
  <si>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</si>
  <si>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</si>
  <si>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</si>
  <si>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</si>
  <si>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</si>
  <si>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</si>
  <si>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</si>
  <si>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</si>
  <si>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</si>
  <si>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</si>
  <si>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</si>
  <si>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</si>
  <si>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</si>
  <si>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</si>
  <si>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</si>
  <si>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</si>
  <si>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</si>
  <si>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</si>
  <si>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</si>
  <si>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</si>
  <si>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</si>
  <si>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</si>
  <si>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</si>
  <si>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</si>
  <si>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</si>
  <si>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</si>
  <si>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</si>
  <si>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</si>
  <si>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</si>
  <si>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</si>
  <si>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</si>
  <si>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</si>
  <si>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</si>
  <si>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</si>
  <si>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</si>
  <si>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</si>
  <si>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</si>
  <si>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</si>
  <si>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</si>
  <si>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</si>
  <si>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</si>
  <si>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</si>
  <si>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</si>
  <si>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</si>
  <si>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</si>
  <si>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</si>
  <si>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</si>
  <si>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</si>
  <si>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</si>
  <si>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</si>
  <si>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</si>
  <si>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</si>
  <si>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</si>
  <si>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</si>
  <si>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</si>
  <si>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</si>
  <si>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</si>
  <si>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</si>
  <si>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</si>
  <si>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</si>
  <si>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</si>
  <si>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</si>
  <si>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</si>
  <si>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</si>
  <si>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</si>
  <si>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</si>
  <si>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</si>
  <si>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</si>
  <si>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</si>
  <si>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</si>
  <si>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</si>
  <si>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</si>
  <si>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</si>
  <si>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</si>
  <si>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</si>
  <si>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</si>
  <si>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</si>
  <si>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</si>
  <si>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</si>
  <si>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</si>
  <si>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</si>
  <si>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</si>
  <si>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</si>
  <si>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</si>
  <si>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</si>
  <si>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</si>
  <si>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</si>
  <si>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</si>
  <si>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</si>
  <si>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</si>
  <si>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</si>
  <si>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</si>
  <si>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</si>
  <si>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</si>
  <si>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</si>
  <si>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</si>
  <si>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</si>
  <si>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</si>
  <si>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</si>
  <si>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</si>
  <si>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</si>
  <si>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</si>
  <si>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</si>
  <si>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</si>
  <si>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</si>
  <si>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</si>
  <si>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</si>
  <si>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</si>
  <si>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</si>
  <si>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</si>
  <si>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</si>
  <si>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</si>
  <si>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</si>
  <si>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</si>
  <si>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</si>
  <si>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</si>
  <si>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</si>
  <si>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</si>
  <si>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</si>
  <si>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</si>
  <si>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</si>
  <si>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</si>
  <si>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</si>
  <si>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</si>
  <si>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</si>
  <si>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</si>
  <si>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</si>
  <si>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</si>
  <si>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</si>
  <si>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</si>
  <si>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</si>
  <si>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</si>
  <si>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</si>
  <si>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</si>
  <si>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</si>
  <si>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</si>
  <si>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</si>
  <si>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</si>
  <si>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</si>
  <si>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</si>
  <si>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</si>
  <si>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</si>
  <si>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</si>
  <si>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</si>
  <si>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</si>
  <si>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</si>
  <si>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</si>
  <si>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</si>
  <si>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</si>
  <si>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</si>
  <si>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</si>
  <si>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</si>
  <si>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</si>
  <si>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</si>
  <si>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</si>
  <si>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</si>
  <si>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</si>
  <si>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</si>
  <si>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</si>
  <si>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</si>
  <si>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</si>
  <si>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</si>
  <si>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</si>
  <si>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</si>
  <si>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</si>
  <si>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</si>
  <si>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</si>
  <si>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</si>
  <si>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</si>
  <si>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</si>
  <si>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</si>
  <si>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</si>
  <si>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</si>
  <si>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</si>
  <si>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</si>
  <si>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</si>
  <si>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</si>
  <si>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</si>
  <si>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</si>
  <si>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</si>
  <si>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</si>
  <si>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</si>
  <si>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</si>
  <si>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</si>
  <si>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</si>
  <si>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</si>
  <si>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</si>
  <si>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</si>
  <si>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</si>
  <si>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</si>
  <si>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</si>
  <si>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</si>
  <si>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</si>
  <si>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</si>
  <si>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</si>
  <si>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</si>
  <si>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</si>
  <si>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</si>
  <si>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</si>
  <si>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</si>
  <si>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</si>
  <si>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</si>
  <si>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</si>
  <si>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</si>
  <si>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</si>
  <si>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</si>
  <si>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</si>
  <si>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</si>
  <si>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</si>
  <si>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</si>
  <si>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</si>
  <si>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</si>
  <si>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</si>
  <si>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</si>
  <si>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</si>
  <si>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</si>
  <si>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</si>
  <si>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</si>
  <si>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</si>
  <si>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</si>
  <si>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</si>
  <si>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</si>
  <si>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</si>
  <si>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</si>
  <si>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</si>
  <si>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</si>
  <si>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</si>
  <si>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</si>
  <si>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</si>
  <si>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</si>
  <si>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</si>
  <si>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</si>
  <si>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</si>
  <si>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</si>
  <si>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</si>
  <si>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</si>
  <si>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</si>
  <si>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</si>
  <si>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</si>
  <si>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</si>
  <si>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</si>
  <si>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</si>
  <si>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</si>
  <si>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</si>
  <si>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</si>
  <si>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</si>
  <si>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</si>
  <si>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</si>
  <si>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</si>
  <si>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</si>
  <si>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</si>
  <si>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</si>
  <si>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</si>
  <si>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</si>
  <si>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</si>
  <si>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</si>
  <si>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</si>
  <si>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</si>
  <si>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</si>
  <si>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</si>
  <si>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</si>
  <si>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</si>
  <si>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</si>
  <si>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</si>
  <si>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</si>
  <si>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</si>
  <si>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</si>
  <si>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</si>
  <si>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</si>
  <si>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</si>
  <si>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</si>
  <si>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</si>
  <si>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</si>
  <si>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</si>
  <si>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</si>
  <si>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</si>
  <si>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</si>
  <si>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</si>
  <si>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</si>
  <si>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</si>
  <si>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</si>
  <si>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</si>
  <si>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</si>
  <si>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</si>
  <si>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</si>
  <si>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</si>
  <si>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</si>
  <si>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</si>
  <si>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</si>
  <si>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</si>
  <si>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</si>
  <si>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</si>
  <si>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</si>
  <si>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</si>
  <si>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</si>
  <si>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</si>
  <si>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</si>
  <si>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</si>
  <si>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</si>
  <si>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</si>
  <si>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</si>
  <si>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</si>
  <si>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</si>
  <si>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</si>
  <si>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</si>
  <si>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</si>
  <si>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</si>
  <si>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</si>
  <si>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</si>
  <si>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</si>
  <si>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</si>
  <si>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</si>
  <si>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</si>
  <si>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</si>
  <si>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</si>
  <si>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</si>
  <si>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</si>
  <si>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</si>
  <si>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</si>
  <si>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</si>
  <si>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</si>
  <si>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</si>
  <si>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</si>
  <si>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</si>
  <si>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</si>
  <si>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</si>
  <si>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</si>
  <si>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</si>
  <si>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</si>
  <si>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</si>
  <si>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</si>
  <si>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</si>
  <si>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</si>
  <si>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</si>
  <si>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</si>
  <si>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</si>
  <si>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</si>
  <si>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</si>
  <si>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</si>
  <si>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</si>
  <si>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</si>
  <si>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</si>
  <si>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</si>
  <si>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</si>
  <si>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</si>
  <si>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</si>
  <si>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</si>
  <si>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</si>
  <si>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</si>
  <si>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</si>
  <si>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</si>
  <si>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</si>
  <si>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</si>
  <si>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</si>
  <si>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</si>
  <si>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</si>
  <si>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</si>
  <si>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</si>
  <si>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</si>
  <si>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</si>
  <si>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</si>
  <si>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</si>
  <si>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</si>
  <si>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</si>
  <si>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</si>
  <si>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</si>
  <si>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</si>
  <si>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</si>
  <si>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</si>
  <si>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</si>
  <si>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</si>
  <si>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</si>
  <si>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</si>
  <si>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</si>
  <si>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</si>
  <si>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</si>
  <si>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</si>
  <si>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</si>
  <si>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</si>
  <si>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</si>
  <si>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</si>
  <si>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</si>
  <si>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</si>
  <si>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</si>
  <si>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</si>
  <si>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</si>
  <si>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</si>
  <si>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</si>
  <si>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</si>
  <si>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</si>
  <si>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</si>
  <si>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</si>
  <si>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</si>
  <si>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</si>
  <si>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</si>
  <si>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</si>
  <si>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</si>
  <si>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</si>
  <si>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</si>
  <si>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</si>
  <si>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</si>
  <si>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</si>
  <si>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</si>
  <si>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</si>
  <si>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</si>
  <si>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</si>
  <si>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</si>
  <si>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</si>
  <si>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</si>
  <si>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</si>
  <si>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</si>
  <si>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</si>
  <si>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</si>
  <si>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</si>
  <si>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</si>
  <si>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</si>
  <si>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</si>
  <si>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</si>
  <si>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</si>
  <si>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</si>
  <si>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</si>
  <si>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</si>
  <si>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</si>
  <si>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</si>
  <si>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</si>
  <si>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</si>
  <si>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</si>
  <si>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</si>
  <si>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</si>
  <si>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</si>
  <si>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</si>
  <si>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</si>
  <si>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</si>
  <si>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</si>
  <si>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</si>
  <si>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</si>
  <si>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</si>
  <si>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</si>
  <si>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</si>
  <si>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</si>
  <si>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</si>
  <si>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</si>
  <si>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</si>
  <si>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</si>
  <si>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</si>
  <si>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</si>
  <si>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</si>
  <si>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</si>
  <si>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</si>
  <si>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</si>
  <si>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</si>
  <si>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</si>
  <si>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</si>
  <si>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</si>
  <si>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</si>
  <si>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</si>
  <si>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</si>
  <si>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</si>
  <si>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</si>
  <si>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</si>
  <si>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</si>
  <si>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</si>
  <si>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</si>
  <si>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</si>
  <si>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</si>
  <si>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</si>
  <si>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</si>
  <si>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</si>
  <si>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</si>
  <si>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</si>
  <si>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</si>
  <si>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</si>
  <si>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</si>
  <si>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</si>
  <si>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</si>
  <si>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</si>
  <si>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</si>
  <si>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</si>
  <si>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</si>
  <si>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</si>
  <si>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</si>
  <si>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</si>
  <si>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</si>
  <si>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</si>
  <si>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</si>
  <si>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</si>
  <si>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</si>
  <si>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</si>
  <si>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</si>
  <si>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</si>
  <si>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</si>
  <si>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</si>
  <si>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</si>
  <si>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</si>
  <si>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</si>
  <si>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</si>
  <si>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</si>
  <si>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</si>
  <si>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</si>
  <si>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</si>
  <si>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</si>
  <si>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</si>
  <si>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</si>
  <si>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</si>
  <si>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</si>
  <si>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</si>
  <si>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</si>
  <si>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</si>
  <si>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</si>
  <si>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</si>
  <si>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</si>
  <si>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</si>
  <si>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</si>
  <si>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</si>
  <si>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</si>
  <si>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</si>
  <si>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</si>
  <si>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</si>
  <si>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</si>
  <si>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</si>
  <si>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</si>
  <si>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</si>
  <si>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</si>
  <si>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</si>
  <si>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</si>
  <si>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</si>
  <si>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</si>
  <si>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</si>
  <si>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</si>
  <si>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</si>
  <si>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</si>
  <si>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</si>
  <si>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</si>
  <si>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</si>
  <si>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</si>
  <si>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</si>
  <si>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</si>
  <si>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</si>
  <si>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</si>
  <si>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</si>
  <si>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</si>
  <si>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</si>
  <si>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</si>
  <si>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</si>
  <si>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</si>
  <si>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</si>
  <si>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</si>
  <si>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</si>
  <si>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</si>
  <si>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</si>
  <si>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</si>
  <si>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</si>
  <si>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</si>
  <si>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</si>
  <si>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</si>
  <si>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</si>
  <si>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</si>
  <si>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</si>
  <si>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</si>
  <si>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</si>
  <si>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</si>
  <si>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</si>
  <si>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</si>
  <si>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</si>
  <si>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</si>
  <si>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</si>
  <si>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</si>
  <si>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</si>
  <si>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</si>
  <si>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</si>
  <si>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</si>
  <si>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</si>
  <si>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</si>
  <si>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</si>
  <si>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</si>
  <si>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</si>
  <si>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</si>
  <si>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</si>
  <si>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</si>
  <si>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</si>
  <si>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</si>
  <si>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</si>
  <si>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</si>
  <si>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</si>
  <si>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</si>
  <si>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</si>
  <si>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</si>
  <si>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</si>
  <si>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</si>
  <si>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</si>
  <si>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</si>
  <si>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</si>
  <si>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</si>
  <si>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</si>
  <si>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</si>
  <si>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</si>
  <si>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</si>
  <si>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</si>
  <si>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</si>
  <si>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</si>
  <si>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</si>
  <si>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</si>
  <si>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</si>
  <si>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</si>
  <si>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</si>
  <si>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</si>
  <si>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</si>
  <si>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</si>
  <si>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</si>
  <si>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</si>
  <si>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</si>
  <si>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</si>
  <si>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</si>
  <si>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</si>
  <si>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</si>
  <si>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</si>
  <si>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</si>
  <si>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</si>
  <si>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</si>
  <si>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</si>
  <si>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</si>
  <si>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</si>
  <si>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</si>
  <si>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</si>
  <si>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</si>
  <si>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</si>
  <si>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</si>
  <si>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</si>
  <si>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</si>
  <si>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</si>
  <si>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</si>
  <si>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</si>
  <si>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</si>
  <si>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</si>
  <si>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</si>
  <si>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</si>
  <si>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</si>
  <si>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</si>
  <si>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</si>
  <si>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</si>
  <si>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</si>
  <si>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</si>
  <si>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</si>
  <si>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</si>
  <si>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</si>
  <si>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</si>
  <si>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</si>
  <si>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</si>
  <si>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</si>
  <si>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</si>
  <si>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</si>
  <si>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</si>
  <si>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</si>
  <si>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</si>
  <si>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</si>
  <si>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</si>
  <si>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</si>
  <si>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</si>
  <si>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</si>
  <si>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</si>
  <si>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</si>
  <si>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</si>
  <si>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</si>
  <si>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</si>
  <si>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</si>
  <si>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</si>
  <si>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</si>
  <si>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</si>
  <si>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</si>
  <si>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</si>
  <si>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</si>
  <si>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</si>
  <si>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</si>
  <si>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</si>
  <si>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</si>
  <si>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</si>
  <si>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</si>
  <si>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</si>
  <si>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</si>
  <si>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</si>
  <si>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</si>
  <si>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</si>
  <si>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</si>
  <si>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</si>
  <si>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</si>
  <si>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</si>
  <si>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</si>
  <si>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</si>
  <si>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</si>
  <si>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</si>
  <si>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</si>
  <si>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</si>
  <si>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</si>
  <si>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</si>
  <si>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</si>
  <si>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</si>
  <si>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</si>
  <si>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</si>
  <si>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</si>
  <si>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</si>
  <si>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</si>
  <si>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</si>
  <si>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</si>
  <si>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</si>
  <si>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</si>
  <si>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</si>
  <si>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</si>
  <si>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</si>
  <si>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</si>
  <si>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</si>
  <si>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</si>
  <si>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</si>
  <si>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</si>
  <si>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</si>
  <si>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</si>
  <si>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</si>
  <si>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</si>
  <si>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</si>
  <si>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</si>
  <si>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</si>
  <si>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</si>
  <si>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</si>
  <si>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</si>
  <si>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</si>
  <si>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</si>
  <si>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</si>
  <si>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</si>
  <si>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</si>
  <si>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</si>
  <si>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</si>
  <si>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</si>
  <si>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</si>
  <si>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</si>
  <si>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</si>
  <si>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</si>
  <si>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</si>
  <si>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</si>
  <si>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</si>
  <si>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</si>
  <si>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</si>
  <si>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</si>
  <si>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</si>
  <si>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</si>
  <si>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</si>
  <si>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</si>
  <si>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</si>
  <si>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</si>
  <si>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</si>
  <si>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</si>
  <si>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</si>
  <si>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</si>
  <si>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</si>
  <si>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</si>
  <si>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</si>
  <si>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</si>
  <si>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</si>
  <si>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</si>
  <si>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</si>
  <si>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</si>
  <si>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</si>
  <si>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</si>
  <si>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</si>
  <si>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</si>
  <si>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</si>
  <si>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</si>
  <si>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</si>
  <si>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</si>
  <si>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</si>
  <si>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</si>
  <si>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</si>
  <si>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</si>
  <si>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</si>
  <si>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</si>
  <si>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</si>
  <si>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</si>
  <si>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</si>
  <si>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</si>
  <si>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</si>
  <si>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</si>
  <si>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</si>
  <si>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</si>
  <si>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</si>
  <si>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</si>
  <si>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</si>
  <si>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</si>
  <si>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</si>
  <si>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</si>
  <si>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</si>
  <si>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</si>
  <si>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</si>
  <si>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</si>
  <si>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</si>
  <si>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</si>
  <si>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</si>
  <si>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</si>
  <si>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</si>
  <si>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</si>
  <si>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</si>
  <si>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</si>
  <si>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</si>
  <si>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</si>
  <si>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</si>
  <si>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</si>
  <si>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</si>
  <si>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</si>
  <si>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</si>
  <si>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</si>
  <si>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</si>
  <si>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</si>
  <si>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</si>
  <si>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</si>
  <si>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</si>
  <si>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</si>
  <si>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</si>
  <si>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</si>
  <si>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</si>
  <si>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</si>
  <si>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</si>
  <si>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</si>
  <si>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</si>
  <si>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</si>
  <si>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</si>
  <si>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</si>
  <si>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</si>
  <si>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</si>
  <si>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</si>
  <si>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</si>
  <si>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</si>
  <si>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</si>
  <si>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</si>
  <si>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</si>
  <si>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</si>
  <si>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</si>
  <si>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</si>
  <si>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</si>
  <si>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</si>
  <si>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</si>
  <si>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</si>
  <si>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</si>
  <si>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</si>
  <si>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</si>
  <si>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</si>
  <si>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</si>
  <si>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</si>
  <si>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</si>
  <si>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</si>
  <si>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</si>
  <si>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</si>
  <si>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</si>
  <si>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</si>
  <si>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</si>
  <si>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</si>
  <si>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</si>
  <si>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</si>
  <si>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</si>
  <si>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</si>
  <si>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</si>
  <si>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</si>
  <si>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</si>
  <si>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</si>
  <si>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</si>
  <si>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</si>
  <si>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</si>
  <si>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</si>
  <si>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</si>
  <si>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</si>
  <si>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</si>
  <si>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</si>
  <si>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</si>
  <si>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</si>
  <si>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</si>
  <si>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</si>
  <si>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</si>
  <si>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</si>
  <si>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</si>
  <si>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</si>
  <si>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</si>
  <si>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</si>
  <si>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</si>
  <si>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</si>
  <si>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</si>
  <si>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</si>
  <si>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</si>
  <si>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</si>
  <si>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</si>
  <si>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</si>
  <si>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</si>
  <si>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</si>
  <si>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</si>
  <si>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</si>
  <si>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</si>
  <si>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</si>
  <si>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</si>
  <si>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</si>
  <si>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</si>
  <si>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</si>
  <si>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</si>
  <si>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</si>
  <si>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</si>
  <si>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</si>
  <si>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</si>
  <si>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</si>
  <si>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</si>
  <si>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</si>
  <si>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</si>
  <si>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</si>
  <si>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</si>
  <si>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</si>
  <si>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</si>
  <si>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</si>
  <si>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</si>
  <si>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</si>
  <si>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</si>
  <si>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</si>
  <si>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</si>
  <si>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</si>
  <si>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</si>
  <si>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</si>
  <si>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</si>
  <si>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</si>
  <si>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</si>
  <si>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</si>
  <si>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</si>
  <si>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</si>
  <si>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</si>
  <si>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</si>
  <si>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</si>
  <si>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</si>
  <si>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</si>
  <si>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</si>
  <si>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</si>
  <si>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</si>
  <si>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</si>
  <si>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</si>
  <si>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</si>
  <si>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</si>
  <si>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</si>
  <si>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</si>
  <si>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</si>
  <si>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</si>
  <si>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</si>
  <si>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</si>
  <si>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</si>
  <si>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</si>
  <si>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</si>
  <si>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</si>
  <si>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</si>
  <si>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</si>
  <si>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</si>
  <si>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</si>
  <si>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</si>
  <si>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</si>
  <si>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</si>
  <si>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</si>
  <si>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</si>
  <si>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</si>
  <si>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</si>
  <si>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</si>
  <si>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</si>
  <si>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</si>
  <si>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</si>
  <si>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</si>
  <si>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</si>
  <si>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</si>
  <si>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</si>
  <si>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</si>
  <si>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</si>
  <si>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</si>
  <si>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</si>
  <si>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</si>
  <si>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</si>
  <si>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</si>
  <si>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</si>
  <si>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</si>
  <si>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</si>
  <si>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</si>
  <si>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</si>
  <si>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</si>
  <si>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</si>
  <si>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</si>
  <si>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</si>
  <si>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</si>
  <si>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</si>
  <si>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</si>
  <si>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</si>
  <si>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</si>
  <si>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</si>
  <si>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</si>
  <si>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</si>
  <si>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</si>
  <si>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</si>
  <si>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</si>
  <si>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</si>
  <si>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</si>
  <si>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</si>
  <si>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</si>
  <si>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</si>
  <si>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</si>
  <si>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</si>
  <si>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</si>
  <si>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</si>
  <si>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</si>
  <si>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</si>
  <si>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</si>
  <si>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</si>
  <si>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</si>
  <si>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</si>
  <si>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</si>
  <si>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</si>
  <si>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</si>
  <si>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</si>
  <si>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</si>
  <si>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</si>
  <si>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</si>
  <si>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</si>
  <si>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</si>
  <si>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</si>
  <si>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</si>
  <si>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</si>
  <si>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</si>
  <si>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</si>
  <si>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</si>
  <si>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</si>
  <si>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</si>
  <si>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</si>
  <si>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</si>
  <si>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</si>
  <si>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</si>
  <si>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</si>
  <si>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</si>
  <si>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</si>
  <si>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</si>
  <si>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</si>
  <si>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</si>
  <si>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</si>
  <si>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</si>
  <si>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</si>
  <si>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</si>
  <si>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</si>
  <si>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</si>
  <si>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</si>
  <si>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</si>
  <si>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</si>
  <si>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</si>
  <si>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</si>
  <si>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</si>
  <si>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</si>
  <si>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</si>
  <si>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</si>
  <si>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</si>
  <si>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</si>
  <si>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</si>
  <si>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</si>
  <si>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</si>
  <si>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</si>
  <si>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</si>
  <si>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</si>
  <si>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</si>
  <si>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</si>
  <si>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</si>
  <si>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</si>
  <si>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</si>
  <si>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</si>
  <si>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</si>
  <si>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</si>
  <si>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</si>
  <si>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</si>
  <si>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</si>
  <si>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</si>
  <si>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</si>
  <si>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</si>
  <si>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</si>
  <si>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</si>
  <si>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</si>
  <si>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</si>
  <si>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</si>
  <si>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</si>
  <si>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</si>
  <si>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</si>
  <si>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</si>
  <si>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</si>
  <si>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</si>
  <si>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</si>
  <si>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</si>
  <si>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</si>
  <si>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</si>
  <si>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</si>
  <si>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</si>
  <si>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</si>
  <si>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</si>
  <si>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</si>
  <si>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</si>
  <si>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</si>
  <si>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</si>
  <si>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</si>
  <si>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</si>
  <si>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</si>
  <si>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</si>
  <si>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</si>
  <si>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</si>
  <si>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</si>
  <si>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</si>
  <si>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</si>
  <si>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</si>
  <si>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</si>
  <si>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</si>
  <si>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</si>
  <si>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</si>
  <si>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</si>
  <si>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</si>
  <si>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</si>
  <si>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</si>
  <si>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</si>
  <si>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</si>
  <si>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</si>
  <si>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</si>
  <si>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</si>
  <si>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</si>
  <si>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</si>
  <si>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</si>
  <si>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</si>
  <si>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</si>
  <si>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</si>
  <si>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</si>
  <si>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</si>
  <si>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</si>
  <si>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</si>
  <si>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</si>
  <si>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</si>
  <si>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</si>
  <si>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</si>
  <si>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</si>
  <si>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</si>
  <si>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</si>
  <si>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</si>
  <si>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</si>
  <si>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</si>
  <si>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</si>
  <si>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</si>
  <si>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</si>
  <si>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</si>
  <si>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</si>
  <si>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</si>
  <si>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</si>
  <si>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</si>
  <si>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</si>
  <si>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</si>
  <si>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</si>
  <si>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</si>
  <si>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</si>
  <si>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</si>
  <si>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</si>
  <si>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</si>
  <si>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</si>
  <si>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</si>
  <si>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</si>
  <si>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</si>
  <si>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</si>
  <si>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</si>
  <si>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</si>
  <si>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</si>
  <si>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</si>
  <si>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</si>
  <si>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</si>
  <si>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</si>
  <si>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</si>
  <si>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</si>
  <si>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</si>
  <si>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</si>
  <si>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</si>
  <si>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</si>
  <si>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</si>
  <si>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</si>
  <si>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</si>
  <si>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</si>
  <si>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</si>
  <si>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</si>
  <si>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</si>
  <si>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</si>
  <si>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</si>
  <si>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</si>
  <si>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</si>
  <si>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</si>
  <si>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</si>
  <si>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</si>
  <si>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</si>
  <si>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</si>
  <si>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</si>
  <si>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</si>
  <si>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</si>
  <si>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</si>
  <si>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</si>
  <si>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</si>
  <si>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</si>
  <si>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</si>
  <si>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</si>
  <si>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</si>
  <si>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</si>
  <si>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</si>
  <si>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</si>
  <si>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</si>
  <si>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</si>
  <si>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</si>
  <si>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</si>
  <si>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</si>
  <si>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</si>
  <si>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</si>
  <si>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</si>
  <si>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</si>
  <si>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</si>
  <si>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</si>
  <si>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</si>
  <si>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</si>
  <si>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</si>
  <si>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</si>
  <si>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</si>
  <si>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</si>
  <si>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</si>
  <si>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</si>
  <si>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</si>
  <si>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</si>
  <si>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</si>
  <si>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</si>
  <si>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</si>
  <si>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</si>
  <si>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</si>
  <si>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</si>
  <si>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</si>
  <si>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</si>
  <si>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</si>
  <si>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</si>
  <si>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</si>
  <si>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</si>
  <si>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</si>
  <si>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</si>
  <si>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</si>
  <si>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</si>
  <si>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</si>
  <si>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</si>
  <si>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</si>
  <si>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</si>
  <si>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</si>
  <si>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</si>
  <si>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</si>
  <si>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</si>
  <si>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</si>
  <si>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</si>
  <si>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</si>
  <si>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</si>
  <si>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</si>
  <si>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</si>
  <si>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</si>
  <si>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</si>
  <si>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</si>
  <si>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</si>
  <si>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</si>
  <si>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</si>
  <si>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</si>
  <si>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</si>
  <si>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</si>
  <si>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</si>
  <si>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</si>
  <si>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</si>
  <si>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</si>
  <si>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</si>
  <si>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</si>
  <si>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</si>
  <si>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</si>
  <si>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</si>
  <si>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</si>
  <si>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</si>
  <si>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</si>
  <si>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</si>
  <si>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</si>
  <si>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</si>
  <si>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</si>
  <si>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</si>
  <si>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</si>
  <si>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</si>
  <si>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</si>
  <si>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</si>
  <si>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</si>
  <si>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</si>
  <si>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</si>
  <si>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</si>
  <si>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</si>
  <si>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</si>
  <si>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</si>
  <si>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</si>
  <si>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</si>
  <si>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</si>
  <si>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</si>
  <si>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</si>
  <si>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</si>
  <si>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</si>
  <si>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</si>
  <si>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</si>
  <si>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</si>
  <si>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</si>
  <si>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</si>
  <si>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</si>
  <si>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</si>
  <si>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</si>
  <si>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</si>
  <si>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</si>
  <si>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</si>
  <si>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</si>
  <si>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</si>
  <si>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</si>
  <si>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</si>
  <si>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</si>
  <si>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</si>
  <si>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</si>
  <si>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</si>
  <si>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</si>
  <si>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</si>
  <si>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</si>
  <si>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</si>
  <si>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</si>
  <si>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</si>
  <si>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</si>
  <si>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</si>
  <si>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</si>
  <si>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</si>
  <si>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</si>
  <si>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</si>
  <si>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</si>
  <si>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</si>
  <si>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</si>
  <si>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</si>
  <si>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</si>
  <si>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</si>
  <si>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</si>
  <si>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</si>
  <si>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</si>
  <si>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</si>
  <si>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</si>
  <si>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</si>
  <si>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</si>
  <si>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</si>
  <si>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</si>
  <si>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</si>
  <si>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</si>
  <si>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</si>
  <si>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</si>
  <si>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</si>
  <si>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</si>
  <si>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</si>
  <si>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</si>
  <si>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</si>
  <si>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</si>
  <si>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</si>
  <si>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</si>
  <si>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</si>
  <si>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</si>
  <si>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</si>
  <si>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</si>
  <si>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</si>
  <si>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</si>
  <si>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</si>
  <si>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</si>
  <si>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</si>
  <si>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</si>
  <si>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</si>
  <si>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</si>
  <si>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</si>
  <si>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</si>
  <si>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</si>
  <si>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</si>
  <si>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</si>
  <si>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</si>
  <si>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</si>
  <si>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</si>
  <si>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</si>
  <si>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</si>
  <si>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</si>
  <si>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</si>
  <si>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</si>
  <si>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</si>
  <si>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</si>
  <si>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</si>
  <si>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</si>
  <si>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</si>
  <si>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</si>
  <si>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</si>
  <si>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</si>
  <si>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</si>
  <si>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</si>
  <si>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</si>
  <si>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</si>
  <si>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</si>
  <si>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</si>
  <si>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</si>
  <si>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</si>
  <si>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</si>
  <si>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</si>
  <si>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</si>
  <si>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</si>
  <si>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</si>
  <si>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</si>
  <si>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</si>
  <si>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</si>
  <si>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</si>
  <si>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</si>
  <si>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</si>
  <si>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</si>
  <si>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</si>
  <si>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</si>
  <si>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</si>
  <si>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</si>
  <si>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</si>
  <si>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</si>
  <si>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</si>
  <si>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</si>
  <si>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</si>
  <si>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</si>
  <si>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</si>
  <si>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</si>
  <si>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</si>
  <si>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</si>
  <si>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</si>
  <si>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</si>
  <si>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</si>
  <si>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</si>
  <si>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</si>
  <si>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</si>
  <si>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</si>
  <si>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</si>
  <si>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</si>
  <si>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</si>
  <si>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</si>
  <si>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</si>
  <si>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</si>
  <si>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</si>
  <si>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</si>
  <si>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</si>
  <si>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</si>
  <si>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</si>
  <si>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</si>
  <si>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</si>
  <si>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</si>
  <si>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</si>
  <si>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</si>
  <si>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</si>
  <si>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</si>
  <si>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</si>
  <si>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</si>
  <si>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</si>
  <si>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</si>
  <si>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</si>
  <si>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</si>
  <si>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</si>
  <si>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</si>
  <si>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</si>
  <si>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</si>
  <si>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</si>
  <si>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</si>
  <si>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</si>
  <si>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</si>
  <si>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</si>
  <si>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</si>
  <si>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</si>
  <si>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</si>
  <si>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</si>
  <si>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</si>
  <si>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</si>
  <si>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</si>
  <si>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</si>
  <si>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</si>
  <si>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</si>
  <si>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</si>
  <si>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</si>
  <si>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</si>
  <si>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</si>
  <si>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</si>
  <si>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</si>
  <si>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</si>
  <si>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</si>
  <si>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</si>
  <si>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</si>
  <si>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</si>
  <si>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</si>
  <si>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</si>
  <si>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</si>
  <si>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</si>
  <si>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</si>
  <si>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</si>
  <si>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</si>
  <si>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</si>
  <si>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</si>
  <si>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</si>
  <si>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</si>
  <si>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</si>
  <si>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</si>
  <si>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</si>
  <si>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</si>
  <si>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</si>
  <si>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</si>
  <si>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</si>
  <si>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</si>
  <si>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</si>
  <si>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</si>
  <si>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</si>
  <si>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</si>
  <si>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</si>
  <si>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</si>
  <si>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</si>
  <si>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</si>
  <si>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</si>
  <si>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</si>
  <si>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</si>
  <si>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</si>
  <si>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</si>
  <si>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</si>
  <si>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</si>
  <si>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</si>
  <si>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</si>
  <si>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</si>
  <si>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</si>
  <si>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</si>
  <si>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</si>
  <si>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</si>
  <si>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</si>
  <si>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</si>
  <si>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</si>
  <si>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</si>
  <si>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</si>
  <si>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</si>
  <si>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</si>
  <si>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</si>
  <si>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</si>
  <si>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</si>
  <si>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</si>
  <si>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</si>
  <si>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</si>
  <si>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</si>
  <si>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</si>
  <si>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</si>
  <si>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</si>
  <si>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</si>
  <si>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</si>
  <si>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</si>
  <si>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</si>
  <si>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</si>
  <si>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</si>
  <si>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</si>
  <si>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</si>
  <si>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</si>
  <si>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</si>
  <si>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</si>
  <si>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</si>
  <si>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</si>
  <si>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</si>
  <si>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</si>
  <si>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</si>
  <si>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</si>
  <si>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</si>
  <si>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</si>
  <si>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</si>
  <si>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</si>
  <si>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</si>
  <si>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</si>
  <si>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</si>
  <si>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</si>
  <si>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</si>
  <si>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</si>
  <si>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</si>
  <si>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</si>
  <si>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</si>
  <si>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</si>
  <si>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</si>
  <si>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</si>
  <si>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</si>
  <si>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</si>
  <si>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</si>
  <si>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</si>
  <si>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</si>
  <si>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</si>
  <si>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</si>
  <si>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</si>
  <si>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</si>
  <si>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</si>
  <si>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</si>
  <si>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</si>
  <si>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</si>
  <si>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</si>
  <si>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</si>
  <si>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</si>
  <si>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</si>
  <si>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</si>
  <si>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</si>
  <si>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</si>
  <si>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</si>
  <si>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</si>
  <si>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</si>
  <si>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</si>
  <si>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</si>
  <si>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</si>
  <si>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</si>
  <si>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</si>
  <si>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</si>
  <si>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</si>
  <si>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</si>
  <si>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</si>
  <si>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</si>
  <si>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</si>
  <si>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</si>
  <si>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</si>
  <si>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</si>
  <si>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</si>
  <si>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</si>
  <si>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</si>
  <si>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</si>
  <si>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</si>
  <si>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</si>
  <si>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</si>
  <si>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</si>
  <si>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</si>
  <si>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</si>
  <si>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</si>
  <si>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</si>
  <si>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</si>
  <si>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</si>
  <si>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</si>
  <si>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</si>
  <si>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</si>
  <si>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</si>
  <si>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</si>
  <si>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</si>
  <si>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</si>
  <si>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</si>
  <si>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</si>
  <si>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</si>
  <si>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</si>
  <si>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</si>
  <si>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</si>
  <si>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</si>
  <si>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</si>
  <si>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</si>
  <si>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</si>
  <si>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</si>
  <si>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</si>
  <si>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</si>
  <si>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</si>
  <si>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</si>
  <si>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</si>
  <si>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</si>
  <si>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</si>
  <si>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</si>
  <si>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</si>
  <si>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</si>
  <si>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</si>
  <si>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</si>
  <si>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</si>
  <si>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</si>
  <si>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</si>
  <si>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</si>
  <si>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</si>
  <si>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</si>
  <si>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</si>
  <si>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</si>
  <si>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</si>
  <si>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</si>
  <si>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</si>
  <si>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</si>
  <si>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</si>
  <si>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</si>
  <si>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</si>
  <si>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</si>
  <si>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</si>
  <si>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</si>
  <si>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</si>
  <si>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</si>
  <si>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</si>
  <si>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</si>
  <si>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</si>
  <si>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</si>
  <si>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</si>
  <si>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</si>
  <si>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</si>
  <si>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</si>
  <si>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</si>
  <si>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</si>
  <si>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</si>
  <si>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</si>
  <si>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</si>
  <si>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</si>
  <si>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</si>
  <si>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</si>
  <si>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</si>
  <si>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</si>
  <si>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</si>
  <si>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</si>
  <si>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</si>
  <si>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</si>
  <si>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</si>
  <si>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</si>
  <si>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</si>
  <si>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</si>
  <si>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</si>
  <si>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</si>
  <si>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</si>
  <si>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</si>
  <si>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</si>
  <si>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</si>
  <si>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</si>
  <si>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</si>
  <si>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</si>
  <si>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</si>
  <si>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</si>
  <si>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</si>
  <si>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</si>
  <si>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</si>
  <si>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</si>
  <si>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</si>
  <si>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</si>
  <si>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</si>
  <si>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</si>
  <si>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</si>
  <si>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</si>
  <si>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</si>
  <si>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</si>
  <si>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</si>
  <si>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</si>
  <si>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</si>
  <si>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</si>
  <si>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</si>
  <si>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</si>
  <si>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</si>
  <si>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</si>
  <si>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</si>
  <si>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</si>
  <si>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</si>
  <si>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</si>
  <si>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</si>
  <si>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</si>
  <si>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</si>
  <si>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</si>
  <si>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</si>
  <si>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</si>
  <si>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</si>
  <si>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</si>
  <si>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</si>
  <si>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</si>
  <si>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</si>
  <si>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</si>
  <si>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</si>
  <si>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</si>
  <si>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</si>
  <si>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</si>
  <si>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</si>
  <si>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</si>
  <si>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</si>
  <si>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</si>
  <si>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</si>
  <si>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</si>
  <si>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</si>
  <si>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</si>
  <si>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</si>
  <si>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</si>
  <si>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</si>
  <si>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</si>
  <si>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</si>
  <si>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</si>
  <si>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</si>
  <si>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</si>
  <si>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</si>
  <si>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</si>
  <si>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</si>
  <si>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</si>
  <si>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</si>
  <si>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</si>
  <si>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</si>
  <si>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</si>
  <si>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</si>
  <si>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</si>
  <si>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</si>
  <si>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</si>
  <si>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</si>
  <si>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</si>
  <si>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</si>
  <si>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</si>
  <si>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</si>
  <si>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</si>
  <si>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</si>
  <si>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</si>
  <si>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</si>
  <si>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</si>
  <si>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</si>
  <si>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</si>
  <si>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</si>
  <si>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</si>
  <si>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</si>
  <si>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</si>
  <si>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</si>
  <si>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</si>
  <si>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</si>
  <si>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</si>
  <si>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</si>
  <si>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</si>
  <si>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</si>
  <si>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</si>
  <si>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</si>
  <si>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</si>
  <si>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</si>
  <si>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</si>
  <si>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</si>
  <si>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</si>
  <si>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</si>
  <si>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</si>
  <si>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</si>
  <si>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</si>
  <si>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</si>
  <si>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</si>
  <si>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</si>
  <si>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</si>
  <si>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</si>
  <si>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</si>
  <si>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</si>
  <si>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</si>
  <si>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</si>
  <si>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</si>
  <si>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</si>
  <si>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</si>
  <si>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</si>
  <si>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</si>
  <si>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</si>
  <si>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</si>
  <si>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</si>
  <si>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</si>
  <si>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</si>
  <si>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</si>
  <si>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</si>
  <si>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</si>
  <si>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</si>
  <si>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</si>
  <si>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</si>
  <si>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</si>
  <si>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</si>
  <si>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</si>
  <si>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</si>
  <si>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</si>
  <si>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</si>
  <si>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</si>
  <si>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</si>
  <si>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</si>
  <si>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</si>
  <si>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</si>
  <si>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</si>
  <si>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</si>
  <si>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</si>
  <si>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</si>
  <si>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</si>
  <si>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</si>
  <si>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</si>
  <si>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</si>
  <si>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</si>
  <si>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</si>
  <si>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</si>
  <si>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</si>
  <si>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</si>
  <si>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</si>
  <si>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</si>
  <si>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</si>
  <si>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</si>
  <si>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</si>
  <si>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</si>
  <si>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</si>
  <si>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</si>
  <si>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</si>
  <si>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</si>
  <si>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</si>
  <si>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</si>
  <si>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</si>
  <si>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</si>
  <si>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</si>
  <si>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</si>
  <si>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</si>
  <si>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</si>
  <si>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</si>
  <si>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</si>
  <si>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</si>
  <si>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</si>
  <si>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</si>
  <si>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</si>
  <si>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</si>
  <si>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</si>
  <si>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</si>
  <si>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</si>
  <si>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</si>
  <si>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</si>
  <si>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</si>
  <si>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</si>
  <si>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</si>
  <si>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</si>
  <si>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</si>
  <si>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</si>
  <si>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</si>
  <si>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</si>
  <si>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</si>
  <si>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</si>
  <si>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</si>
  <si>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</si>
  <si>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</si>
  <si>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</si>
  <si>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</si>
  <si>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</si>
  <si>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</si>
  <si>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</si>
  <si>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</si>
  <si>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</si>
  <si>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</si>
  <si>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</si>
  <si>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</si>
  <si>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</si>
  <si>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</si>
  <si>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</si>
  <si>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</si>
  <si>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</si>
  <si>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</si>
  <si>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</si>
  <si>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</si>
  <si>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</si>
  <si>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</si>
  <si>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</si>
  <si>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</si>
  <si>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</si>
  <si>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</si>
  <si>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</si>
  <si>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</si>
  <si>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</si>
  <si>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</si>
  <si>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</si>
  <si>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</si>
  <si>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</si>
  <si>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</si>
  <si>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</si>
  <si>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</si>
  <si>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</si>
  <si>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</si>
  <si>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</si>
  <si>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</si>
  <si>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</si>
  <si>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</si>
  <si>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</si>
  <si>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</si>
  <si>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</si>
  <si>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</si>
  <si>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</si>
  <si>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</si>
  <si>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</si>
  <si>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</si>
  <si>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</si>
  <si>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</si>
  <si>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</si>
  <si>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</si>
  <si>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</si>
  <si>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</si>
  <si>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</si>
  <si>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</si>
  <si>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</si>
  <si>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</si>
  <si>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</si>
  <si>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</si>
  <si>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</si>
  <si>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</si>
  <si>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</si>
  <si>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</si>
  <si>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</si>
  <si>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</si>
  <si>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</si>
  <si>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</si>
  <si>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</si>
  <si>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</si>
  <si>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</si>
  <si>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</si>
  <si>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</si>
  <si>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</si>
  <si>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</si>
  <si>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</si>
  <si>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</si>
  <si>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</si>
  <si>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</si>
  <si>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</si>
  <si>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</si>
  <si>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</si>
  <si>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</si>
  <si>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</si>
  <si>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</si>
  <si>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</si>
  <si>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</si>
  <si>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</si>
  <si>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</si>
  <si>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</si>
  <si>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</si>
  <si>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</si>
  <si>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</si>
  <si>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</si>
  <si>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</si>
  <si>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</si>
  <si>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</si>
  <si>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</si>
  <si>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</si>
  <si>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</si>
  <si>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</si>
  <si>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</si>
  <si>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</si>
  <si>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</si>
  <si>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</si>
  <si>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</si>
  <si>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</si>
  <si>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</si>
  <si>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</si>
  <si>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</si>
  <si>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</si>
  <si>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</si>
  <si>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</si>
  <si>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</si>
  <si>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</si>
  <si>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</si>
  <si>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</si>
  <si>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</si>
  <si>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</si>
  <si>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</si>
  <si>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</si>
  <si>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</si>
  <si>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</si>
  <si>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</si>
  <si>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</si>
  <si>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</si>
  <si>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</si>
  <si>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</si>
  <si>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</si>
  <si>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</si>
  <si>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</si>
  <si>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</si>
  <si>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</si>
  <si>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</si>
  <si>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</si>
  <si>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</si>
  <si>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</si>
  <si>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</si>
  <si>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</si>
  <si>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</si>
  <si>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</si>
  <si>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</si>
  <si>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</si>
  <si>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</si>
  <si>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</si>
  <si>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</si>
  <si>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</si>
  <si>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</si>
  <si>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</si>
  <si>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</si>
  <si>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</si>
  <si>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</si>
  <si>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</si>
  <si>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</si>
  <si>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</si>
  <si>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</si>
  <si>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</si>
  <si>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</si>
  <si>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</si>
  <si>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</si>
  <si>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</si>
  <si>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</si>
  <si>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</si>
  <si>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</si>
  <si>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</si>
  <si>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</si>
  <si>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</si>
  <si>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</si>
  <si>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</si>
  <si>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</si>
  <si>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</si>
  <si>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</si>
  <si>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</si>
  <si>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</si>
  <si>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</si>
  <si>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</si>
  <si>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</si>
  <si>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</si>
  <si>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</si>
  <si>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</si>
  <si>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</si>
  <si>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</si>
  <si>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</si>
  <si>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</si>
  <si>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</si>
  <si>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</si>
  <si>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</si>
  <si>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</si>
  <si>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</si>
  <si>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</si>
  <si>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</si>
  <si>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</si>
  <si>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</si>
  <si>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</si>
  <si>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</si>
  <si>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</si>
  <si>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</si>
  <si>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</si>
  <si>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</si>
  <si>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</si>
  <si>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</si>
  <si>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</si>
  <si>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</si>
  <si>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</si>
  <si>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</si>
  <si>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</si>
  <si>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</si>
  <si>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</si>
  <si>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</si>
  <si>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</si>
  <si>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</si>
  <si>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</si>
  <si>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</si>
  <si>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</si>
  <si>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</si>
  <si>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</si>
  <si>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</si>
  <si>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</si>
  <si>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</si>
  <si>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</si>
  <si>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</si>
  <si>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</si>
  <si>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</si>
  <si>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</si>
  <si>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</si>
  <si>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</si>
  <si>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</si>
  <si>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</si>
  <si>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</si>
  <si>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</si>
  <si>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</si>
  <si>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</si>
  <si>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</si>
  <si>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</si>
  <si>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</si>
  <si>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</si>
  <si>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</si>
  <si>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</si>
  <si>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</si>
  <si>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</si>
  <si>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</si>
  <si>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</si>
  <si>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</si>
  <si>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</si>
  <si>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</si>
  <si>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</si>
  <si>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</si>
  <si>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</si>
  <si>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</si>
  <si>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</si>
  <si>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</si>
  <si>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</si>
  <si>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</si>
  <si>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</si>
  <si>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</si>
  <si>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</si>
  <si>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</si>
  <si>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</si>
  <si>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</si>
  <si>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</si>
  <si>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</si>
  <si>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</si>
  <si>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</si>
  <si>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</si>
  <si>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</si>
  <si>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</si>
  <si>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</si>
  <si>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</si>
  <si>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</si>
  <si>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</si>
  <si>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</si>
  <si>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</si>
  <si>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</si>
  <si>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</si>
  <si>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</si>
  <si>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</si>
  <si>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</si>
  <si>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</si>
  <si>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</si>
  <si>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</si>
  <si>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</si>
  <si>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</si>
  <si>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</si>
  <si>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</si>
  <si>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</si>
  <si>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</si>
  <si>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</si>
  <si>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</si>
  <si>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</si>
  <si>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</si>
  <si>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</si>
  <si>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</si>
  <si>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</si>
  <si>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</si>
  <si>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</si>
  <si>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</si>
  <si>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</si>
  <si>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</si>
  <si>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</si>
  <si>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</si>
  <si>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</si>
  <si>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</si>
  <si>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</si>
  <si>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</si>
  <si>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</si>
  <si>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</si>
  <si>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</si>
  <si>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</si>
  <si>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</si>
  <si>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</si>
  <si>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</si>
  <si>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</si>
  <si>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</si>
  <si>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</si>
  <si>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</si>
  <si>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</si>
  <si>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</si>
  <si>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</si>
  <si>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</si>
  <si>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</si>
  <si>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</si>
  <si>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</si>
  <si>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</si>
  <si>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</si>
  <si>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</si>
  <si>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</si>
  <si>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</si>
  <si>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</si>
  <si>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</si>
  <si>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</si>
  <si>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</si>
  <si>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</si>
  <si>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</si>
  <si>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</si>
  <si>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</si>
  <si>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</si>
  <si>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</si>
  <si>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</si>
  <si>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</si>
  <si>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</si>
  <si>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</si>
  <si>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</si>
  <si>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</si>
  <si>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</si>
  <si>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</si>
  <si>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</si>
  <si>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</si>
  <si>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</si>
  <si>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</si>
  <si>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</si>
  <si>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</si>
  <si>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</si>
  <si>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</si>
  <si>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</si>
  <si>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</si>
  <si>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</si>
  <si>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</si>
  <si>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</si>
  <si>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</si>
  <si>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</si>
  <si>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</si>
  <si>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</si>
  <si>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</si>
  <si>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</si>
  <si>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</si>
  <si>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</si>
  <si>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</si>
  <si>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</si>
  <si>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</si>
  <si>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</si>
  <si>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</si>
  <si>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</si>
  <si>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</si>
  <si>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</si>
  <si>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</si>
  <si>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</si>
  <si>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</si>
  <si>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</si>
  <si>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</si>
  <si>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</si>
  <si>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</si>
  <si>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</si>
  <si>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</si>
  <si>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</si>
  <si>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</si>
  <si>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</si>
  <si>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</si>
  <si>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</si>
  <si>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</si>
  <si>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</si>
  <si>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</si>
  <si>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</si>
  <si>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</si>
  <si>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</si>
  <si>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</si>
  <si>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</si>
  <si>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</si>
  <si>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</si>
  <si>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</si>
  <si>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</si>
  <si>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</si>
  <si>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</si>
  <si>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</si>
  <si>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</si>
  <si>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</si>
  <si>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</si>
  <si>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</si>
  <si>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</si>
  <si>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</si>
  <si>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</si>
  <si>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</si>
  <si>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</si>
  <si>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</si>
  <si>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</si>
  <si>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</si>
  <si>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</si>
  <si>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</si>
  <si>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</si>
  <si>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</si>
  <si>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</si>
  <si>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</si>
  <si>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</si>
  <si>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</si>
  <si>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</si>
  <si>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</si>
  <si>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</si>
  <si>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</si>
  <si>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</si>
  <si>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</si>
  <si>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</si>
  <si>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</si>
  <si>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</si>
  <si>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</si>
  <si>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</si>
  <si>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</si>
  <si>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</si>
  <si>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</si>
  <si>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</si>
  <si>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</si>
  <si>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</si>
  <si>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</si>
  <si>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</si>
  <si>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</si>
  <si>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</si>
  <si>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</si>
  <si>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</si>
  <si>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</si>
  <si>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</si>
  <si>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</si>
  <si>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</si>
  <si>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</si>
  <si>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</si>
  <si>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</si>
  <si>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</si>
  <si>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</si>
  <si>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</si>
  <si>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</si>
  <si>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</si>
  <si>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</si>
  <si>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</si>
  <si>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</si>
  <si>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</si>
  <si>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</si>
  <si>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</si>
  <si>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</si>
  <si>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</si>
  <si>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</si>
  <si>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</si>
  <si>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</si>
  <si>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</si>
  <si>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</si>
  <si>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</si>
  <si>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</si>
  <si>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</si>
  <si>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</si>
  <si>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</si>
  <si>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</si>
  <si>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</si>
  <si>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</si>
  <si>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</si>
  <si>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</si>
  <si>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</si>
  <si>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</si>
  <si>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</si>
  <si>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</si>
  <si>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</si>
  <si>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</si>
  <si>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</si>
  <si>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</si>
  <si>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</si>
  <si>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</si>
  <si>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</si>
  <si>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</si>
  <si>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</si>
  <si>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</si>
  <si>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</si>
  <si>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</si>
  <si>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</si>
  <si>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</si>
  <si>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</si>
  <si>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</si>
  <si>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</si>
  <si>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</si>
  <si>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</si>
  <si>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</si>
  <si>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</si>
  <si>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</si>
  <si>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</si>
  <si>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</si>
  <si>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</si>
  <si>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</si>
  <si>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</si>
  <si>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</si>
  <si>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</si>
  <si>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</si>
  <si>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</si>
  <si>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</si>
  <si>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</si>
  <si>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</si>
  <si>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</si>
  <si>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</si>
  <si>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</si>
  <si>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</si>
  <si>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</si>
  <si>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</si>
  <si>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</si>
  <si>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</si>
  <si>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</si>
  <si>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</si>
  <si>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</si>
  <si>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</si>
  <si>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</si>
  <si>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</si>
  <si>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</si>
  <si>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</si>
  <si>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</si>
  <si>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</si>
  <si>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</si>
  <si>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</si>
  <si>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</si>
  <si>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</si>
  <si>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</si>
  <si>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</si>
  <si>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</si>
  <si>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</si>
  <si>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</si>
  <si>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</si>
  <si>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</si>
  <si>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</si>
  <si>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</si>
  <si>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</si>
  <si>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</si>
  <si>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</si>
  <si>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</si>
  <si>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</si>
  <si>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</si>
  <si>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</si>
  <si>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</si>
  <si>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</si>
  <si>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</si>
  <si>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</si>
  <si>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</si>
  <si>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</si>
  <si>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</si>
  <si>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</si>
  <si>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</si>
  <si>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</si>
  <si>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</si>
  <si>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</si>
  <si>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</si>
  <si>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</si>
  <si>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</si>
  <si>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</si>
  <si>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</si>
  <si>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</si>
  <si>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</si>
  <si>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</si>
  <si>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</si>
  <si>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</si>
  <si>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</si>
  <si>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</si>
  <si>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</si>
  <si>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</si>
  <si>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</si>
  <si>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</si>
  <si>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</si>
  <si>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</si>
  <si>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</si>
  <si>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</si>
  <si>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</si>
  <si>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</si>
  <si>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</si>
  <si>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</si>
  <si>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</si>
  <si>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</si>
  <si>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</si>
  <si>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</si>
  <si>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</si>
  <si>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</si>
  <si>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</si>
  <si>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</si>
  <si>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</si>
  <si>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</si>
  <si>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</si>
  <si>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</si>
  <si>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</si>
  <si>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</si>
  <si>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</si>
  <si>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</si>
  <si>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</si>
  <si>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</si>
  <si>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</si>
  <si>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</si>
  <si>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</si>
  <si>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</si>
  <si>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</si>
  <si>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</si>
  <si>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</si>
  <si>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</si>
  <si>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</si>
  <si>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</si>
  <si>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</si>
  <si>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</si>
  <si>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</si>
  <si>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</si>
  <si>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</si>
  <si>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</si>
  <si>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</si>
  <si>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</si>
  <si>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</si>
  <si>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</si>
  <si>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</si>
  <si>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</si>
  <si>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</si>
  <si>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</si>
  <si>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</si>
  <si>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</si>
  <si>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</si>
  <si>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</si>
  <si>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</si>
  <si>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</si>
  <si>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</si>
  <si>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</si>
  <si>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</si>
  <si>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</si>
  <si>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</si>
  <si>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</si>
  <si>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</si>
  <si>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</si>
  <si>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</si>
  <si>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</si>
  <si>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</si>
  <si>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</si>
  <si>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</si>
  <si>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</si>
  <si>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</si>
  <si>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</si>
  <si>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</si>
  <si>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</si>
  <si>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</si>
  <si>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</si>
  <si>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</si>
  <si>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</si>
  <si>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</si>
  <si>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</si>
  <si>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</si>
  <si>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</si>
  <si>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</si>
  <si>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</si>
  <si>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</si>
  <si>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</si>
  <si>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</si>
  <si>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</si>
  <si>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</si>
  <si>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</si>
  <si>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</si>
  <si>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</si>
  <si>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</si>
  <si>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</si>
  <si>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</si>
  <si>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</si>
  <si>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</si>
  <si>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</si>
  <si>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</si>
  <si>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</si>
  <si>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</si>
  <si>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</si>
  <si>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</si>
  <si>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</si>
  <si>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</si>
  <si>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</si>
  <si>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</si>
  <si>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</si>
  <si>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</si>
  <si>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</si>
  <si>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</si>
  <si>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</si>
  <si>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</si>
  <si>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</si>
  <si>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</si>
  <si>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</si>
  <si>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</si>
  <si>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</si>
  <si>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</si>
  <si>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</si>
  <si>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</si>
  <si>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</si>
  <si>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</si>
  <si>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</si>
  <si>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</si>
  <si>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</si>
  <si>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</si>
  <si>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</si>
  <si>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</si>
  <si>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</si>
  <si>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</si>
  <si>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</si>
  <si>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</si>
  <si>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</si>
  <si>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</si>
  <si>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</si>
  <si>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</si>
  <si>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</si>
  <si>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</si>
  <si>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</si>
  <si>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</si>
  <si>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</si>
  <si>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</si>
  <si>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</si>
  <si>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</si>
  <si>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</si>
  <si>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</si>
  <si>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</si>
  <si>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</si>
  <si>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</si>
  <si>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</si>
  <si>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</si>
  <si>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</si>
  <si>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</si>
  <si>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</si>
  <si>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</si>
  <si>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</si>
  <si>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</si>
  <si>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</si>
  <si>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</si>
  <si>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</si>
  <si>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</si>
  <si>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</si>
  <si>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</si>
  <si>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</si>
  <si>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</si>
  <si>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</si>
  <si>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</si>
  <si>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</si>
  <si>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</si>
  <si>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</si>
  <si>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</si>
  <si>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</si>
  <si>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</si>
  <si>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</si>
  <si>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</si>
  <si>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</si>
  <si>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</si>
  <si>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</si>
  <si>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</si>
  <si>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</si>
  <si>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</si>
  <si>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</si>
  <si>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</si>
  <si>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</si>
  <si>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</si>
  <si>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</si>
  <si>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</si>
  <si>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</si>
  <si>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</si>
  <si>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</si>
  <si>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</si>
  <si>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</si>
  <si>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</si>
  <si>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</si>
  <si>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</si>
  <si>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</si>
  <si>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</si>
  <si>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</si>
  <si>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</si>
  <si>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</si>
  <si>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</si>
  <si>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</si>
  <si>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</si>
  <si>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</si>
  <si>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</si>
  <si>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</si>
  <si>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</si>
  <si>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</si>
  <si>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</si>
  <si>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</si>
  <si>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</si>
  <si>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</si>
  <si>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</si>
  <si>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</si>
  <si>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</si>
  <si>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</si>
  <si>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</si>
  <si>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</si>
  <si>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</si>
  <si>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</si>
  <si>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</si>
  <si>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</si>
  <si>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</si>
  <si>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</si>
  <si>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</si>
  <si>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</si>
  <si>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</si>
  <si>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</si>
  <si>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</si>
  <si>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</si>
  <si>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</si>
  <si>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</si>
  <si>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</si>
  <si>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</si>
  <si>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</si>
  <si>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</si>
  <si>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</si>
  <si>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</si>
  <si>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</si>
  <si>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</si>
  <si>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</si>
  <si>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</si>
  <si>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</si>
  <si>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</si>
  <si>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</si>
  <si>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</si>
  <si>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</si>
  <si>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</si>
  <si>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</si>
  <si>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</si>
  <si>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</si>
  <si>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</si>
  <si>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</si>
  <si>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</si>
  <si>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</si>
  <si>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</si>
  <si>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</si>
  <si>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</si>
  <si>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</si>
  <si>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</si>
  <si>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</si>
  <si>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</si>
  <si>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</si>
  <si>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</si>
  <si>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</si>
  <si>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</si>
  <si>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</si>
  <si>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</si>
  <si>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</si>
  <si>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</si>
  <si>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</si>
  <si>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</si>
  <si>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</si>
  <si>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</si>
  <si>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</si>
  <si>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</si>
  <si>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</si>
  <si>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</si>
  <si>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</si>
  <si>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</si>
  <si>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</si>
  <si>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</si>
  <si>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</si>
  <si>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</si>
  <si>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</si>
  <si>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</si>
  <si>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</si>
  <si>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</si>
  <si>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</si>
  <si>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</si>
  <si>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</si>
  <si>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</si>
  <si>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</si>
  <si>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</si>
  <si>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</si>
  <si>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</si>
  <si>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</si>
  <si>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</si>
  <si>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</si>
  <si>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</si>
  <si>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</si>
  <si>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</si>
  <si>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</si>
  <si>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</si>
  <si>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</si>
  <si>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</si>
  <si>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</si>
  <si>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</si>
  <si>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</si>
  <si>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</si>
  <si>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</si>
  <si>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</si>
  <si>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</si>
  <si>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</si>
  <si>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</si>
  <si>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</si>
  <si>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</si>
  <si>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</si>
  <si>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</si>
  <si>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</si>
  <si>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</si>
  <si>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</si>
  <si>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</si>
  <si>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</si>
  <si>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</si>
  <si>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</si>
  <si>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</si>
  <si>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</si>
  <si>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</si>
  <si>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</si>
  <si>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</si>
  <si>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</si>
  <si>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</si>
  <si>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</si>
  <si>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</si>
  <si>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</si>
  <si>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</si>
  <si>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</si>
  <si>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</si>
  <si>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</si>
  <si>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</si>
  <si>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</si>
  <si>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</si>
  <si>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</si>
  <si>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</si>
  <si>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</si>
  <si>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</si>
  <si>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</si>
  <si>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</si>
  <si>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</si>
  <si>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</si>
  <si>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</si>
  <si>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</si>
  <si>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</si>
  <si>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</si>
  <si>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</si>
  <si>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</si>
  <si>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</si>
  <si>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</si>
  <si>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</si>
  <si>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</si>
  <si>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</si>
  <si>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</si>
  <si>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</si>
  <si>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</si>
  <si>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</si>
  <si>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</si>
  <si>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</si>
  <si>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</si>
  <si>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</si>
  <si>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</si>
  <si>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</si>
  <si>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</si>
  <si>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</si>
  <si>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</si>
  <si>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</si>
  <si>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</si>
  <si>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</si>
  <si>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</si>
  <si>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</si>
  <si>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</si>
  <si>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</si>
  <si>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</si>
  <si>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</si>
  <si>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</si>
  <si>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</si>
  <si>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</si>
  <si>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</si>
  <si>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</si>
  <si>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</si>
  <si>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</si>
  <si>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</si>
  <si>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</si>
  <si>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</si>
  <si>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</si>
  <si>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</si>
  <si>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</si>
  <si>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</si>
  <si>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</si>
  <si>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</si>
  <si>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</si>
  <si>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</si>
  <si>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</si>
  <si>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</si>
  <si>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</si>
  <si>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</si>
  <si>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</si>
  <si>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</si>
  <si>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</si>
  <si>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</si>
  <si>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</si>
  <si>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</si>
  <si>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</si>
  <si>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</si>
  <si>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</si>
  <si>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</si>
  <si>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</si>
  <si>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</si>
  <si>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</si>
  <si>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</si>
  <si>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</si>
  <si>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</si>
  <si>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</si>
  <si>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</si>
  <si>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</si>
  <si>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</si>
  <si>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</si>
  <si>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</si>
  <si>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</si>
  <si>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</si>
  <si>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</si>
  <si>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</si>
  <si>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</si>
  <si>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</si>
  <si>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</si>
  <si>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</si>
  <si>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</si>
  <si>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</si>
  <si>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</si>
  <si>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</si>
  <si>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</si>
  <si>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</si>
  <si>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</si>
  <si>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</si>
  <si>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</si>
  <si>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</si>
  <si>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</si>
  <si>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</si>
  <si>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</si>
  <si>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</si>
  <si>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</si>
  <si>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</si>
  <si>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</si>
  <si>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</si>
  <si>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</si>
  <si>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</si>
  <si>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</si>
  <si>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</si>
  <si>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</si>
  <si>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</si>
  <si>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</si>
  <si>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</si>
  <si>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</si>
  <si>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</si>
  <si>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</si>
  <si>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</si>
  <si>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</si>
  <si>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</si>
  <si>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</si>
  <si>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</si>
  <si>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</si>
  <si>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</si>
  <si>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</si>
  <si>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</si>
  <si>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</si>
  <si>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</si>
  <si>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</si>
  <si>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</si>
  <si>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</si>
  <si>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</si>
  <si>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</si>
  <si>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</si>
  <si>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</si>
  <si>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</si>
  <si>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</si>
  <si>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</si>
  <si>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</si>
  <si>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</si>
  <si>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</si>
  <si>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</si>
  <si>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</si>
  <si>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</si>
  <si>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</si>
  <si>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</si>
  <si>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</si>
  <si>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</si>
  <si>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</si>
  <si>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</si>
  <si>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</si>
  <si>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</si>
  <si>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</si>
  <si>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</si>
  <si>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</si>
  <si>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</si>
  <si>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</si>
  <si>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</si>
  <si>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</si>
  <si>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</si>
  <si>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</si>
  <si>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</si>
  <si>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</si>
  <si>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</si>
  <si>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</si>
  <si>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</si>
  <si>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</si>
  <si>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</si>
  <si>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</si>
  <si>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</si>
  <si>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</si>
  <si>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</si>
  <si>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</si>
  <si>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</si>
  <si>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</si>
  <si>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</si>
  <si>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</si>
  <si>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</si>
  <si>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</si>
  <si>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</si>
  <si>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</si>
  <si>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</si>
  <si>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</si>
  <si>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</si>
  <si>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</si>
  <si>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</si>
  <si>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</si>
  <si>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</si>
  <si>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</si>
  <si>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</si>
  <si>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</si>
  <si>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</si>
  <si>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</si>
  <si>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</si>
  <si>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</si>
  <si>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</si>
  <si>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</si>
  <si>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</si>
  <si>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</si>
  <si>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</si>
  <si>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</si>
  <si>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</si>
  <si>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</si>
  <si>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</si>
  <si>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</si>
  <si>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</si>
  <si>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</si>
  <si>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</si>
  <si>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</si>
  <si>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</si>
  <si>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</si>
  <si>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</si>
  <si>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</si>
  <si>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</si>
  <si>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</si>
  <si>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</si>
  <si>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</si>
  <si>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</si>
  <si>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</si>
  <si>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</si>
  <si>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</si>
  <si>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</si>
  <si>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</si>
  <si>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</si>
  <si>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</si>
  <si>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</si>
  <si>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</si>
  <si>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</si>
  <si>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</si>
  <si>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</si>
  <si>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</si>
  <si>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</si>
  <si>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</si>
  <si>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</si>
  <si>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</si>
  <si>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</si>
  <si>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</si>
  <si>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</si>
  <si>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</si>
  <si>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</si>
  <si>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</si>
  <si>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</si>
  <si>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</si>
  <si>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</si>
  <si>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</si>
  <si>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</si>
  <si>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</si>
  <si>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</si>
  <si>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</si>
  <si>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</si>
  <si>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</si>
  <si>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</si>
  <si>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</si>
  <si>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</si>
  <si>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</si>
  <si>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</si>
  <si>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</si>
  <si>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</si>
  <si>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</si>
  <si>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</si>
  <si>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</si>
  <si>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</si>
  <si>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</si>
  <si>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</si>
  <si>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</si>
  <si>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</si>
  <si>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</si>
  <si>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</si>
  <si>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</si>
  <si>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</si>
  <si>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</si>
  <si>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</si>
  <si>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</si>
  <si>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</si>
  <si>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</si>
  <si>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</si>
  <si>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</si>
  <si>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</si>
  <si>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</si>
  <si>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</si>
  <si>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</si>
  <si>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</si>
  <si>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</si>
  <si>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</si>
  <si>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</si>
  <si>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</si>
  <si>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</si>
  <si>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</si>
  <si>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</si>
  <si>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</si>
  <si>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</si>
  <si>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</si>
  <si>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</si>
  <si>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</si>
  <si>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</si>
  <si>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</si>
  <si>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</si>
  <si>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</si>
  <si>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</si>
  <si>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</si>
  <si>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</si>
  <si>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</si>
  <si>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</si>
  <si>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</si>
  <si>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</si>
  <si>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</si>
  <si>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</si>
  <si>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</si>
  <si>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</si>
  <si>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</si>
  <si>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</si>
  <si>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</si>
  <si>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</si>
  <si>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</si>
  <si>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</si>
  <si>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</si>
  <si>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</si>
  <si>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</si>
  <si>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</si>
  <si>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</si>
  <si>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</si>
  <si>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</si>
  <si>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</si>
  <si>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</si>
  <si>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</si>
  <si>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</si>
  <si>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</si>
  <si>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</si>
  <si>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</si>
  <si>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</si>
  <si>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</si>
  <si>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</si>
  <si>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</si>
  <si>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</si>
  <si>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</si>
  <si>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</si>
  <si>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</si>
  <si>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</si>
  <si>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</si>
  <si>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</si>
  <si>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</si>
  <si>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</si>
  <si>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</si>
  <si>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</si>
  <si>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</si>
  <si>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</si>
  <si>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</si>
  <si>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</si>
  <si>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</si>
  <si>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</si>
  <si>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</si>
  <si>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</si>
  <si>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</si>
  <si>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</si>
  <si>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</si>
  <si>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</si>
  <si>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</si>
  <si>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</si>
  <si>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</si>
  <si>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</si>
  <si>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</si>
  <si>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</si>
  <si>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</si>
  <si>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</si>
  <si>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</si>
  <si>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</si>
  <si>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</si>
  <si>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</si>
  <si>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</si>
  <si>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</si>
  <si>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</si>
  <si>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</si>
  <si>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</si>
  <si>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</si>
  <si>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</si>
  <si>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</si>
  <si>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</si>
  <si>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</si>
  <si>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</si>
  <si>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</si>
  <si>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</si>
  <si>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</si>
  <si>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</si>
  <si>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</si>
  <si>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</si>
  <si>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</si>
  <si>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</si>
  <si>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</si>
  <si>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</si>
  <si>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</si>
  <si>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</si>
  <si>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</si>
  <si>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</si>
  <si>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</si>
  <si>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</si>
  <si>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</si>
  <si>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</si>
  <si>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</si>
  <si>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</si>
  <si>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</si>
  <si>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</si>
  <si>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</si>
  <si>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</si>
  <si>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</si>
  <si>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</si>
  <si>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</si>
  <si>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</si>
  <si>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</si>
  <si>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</si>
  <si>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</si>
  <si>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</si>
  <si>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</si>
  <si>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</si>
  <si>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</si>
  <si>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</si>
  <si>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</si>
  <si>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</si>
  <si>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</si>
  <si>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</si>
  <si>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</si>
  <si>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</si>
  <si>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</si>
  <si>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</si>
  <si>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</si>
  <si>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</si>
  <si>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</si>
  <si>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</si>
  <si>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</si>
  <si>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</si>
  <si>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</si>
  <si>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</si>
  <si>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</si>
  <si>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</si>
  <si>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</si>
  <si>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</si>
  <si>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</si>
  <si>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</si>
  <si>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</si>
  <si>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</si>
  <si>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</si>
  <si>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</si>
  <si>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</si>
  <si>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</si>
  <si>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</si>
  <si>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</si>
  <si>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</si>
  <si>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</si>
  <si>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</si>
  <si>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</si>
  <si>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</si>
  <si>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</si>
  <si>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</si>
  <si>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</si>
  <si>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</si>
  <si>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</si>
  <si>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</si>
  <si>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</si>
  <si>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</si>
  <si>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</si>
  <si>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</si>
  <si>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</si>
  <si>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</si>
  <si>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</si>
  <si>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</si>
  <si>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</si>
  <si>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</si>
  <si>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</si>
  <si>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</si>
  <si>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</si>
  <si>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</si>
  <si>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</si>
  <si>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</si>
  <si>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</si>
  <si>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</si>
  <si>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</si>
  <si>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</si>
  <si>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</si>
  <si>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</si>
  <si>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</si>
  <si>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</si>
  <si>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</si>
  <si>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</si>
  <si>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</si>
  <si>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</si>
  <si>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</si>
  <si>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</si>
  <si>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</si>
  <si>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</si>
  <si>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</si>
  <si>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</si>
  <si>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</si>
  <si>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</si>
  <si>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</si>
  <si>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</si>
  <si>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</si>
  <si>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</si>
  <si>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</si>
  <si>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</si>
  <si>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</si>
  <si>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</si>
  <si>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</si>
  <si>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</si>
  <si>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</si>
  <si>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</si>
  <si>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</si>
  <si>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</si>
  <si>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</si>
  <si>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</si>
  <si>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</si>
  <si>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</si>
  <si>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</si>
  <si>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</si>
  <si>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</si>
  <si>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</si>
  <si>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</si>
  <si>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</si>
  <si>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</si>
  <si>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</si>
  <si>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</si>
  <si>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</si>
  <si>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</si>
  <si>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</si>
  <si>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</si>
  <si>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</si>
  <si>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</si>
  <si>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</si>
  <si>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</si>
  <si>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</si>
  <si>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</si>
  <si>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</si>
  <si>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</si>
  <si>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</si>
  <si>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</si>
  <si>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</si>
  <si>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</si>
  <si>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</si>
  <si>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</si>
  <si>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</si>
  <si>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</si>
  <si>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</si>
  <si>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</si>
  <si>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</si>
  <si>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</si>
  <si>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</si>
  <si>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</si>
  <si>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</si>
  <si>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</si>
  <si>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</si>
  <si>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</si>
  <si>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</si>
  <si>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</si>
  <si>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</si>
  <si>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</si>
  <si>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</si>
  <si>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</si>
  <si>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</si>
  <si>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</si>
  <si>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</si>
  <si>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</si>
  <si>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</si>
  <si>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</si>
  <si>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</si>
  <si>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</si>
  <si>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</si>
  <si>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</si>
  <si>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</si>
  <si>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</si>
  <si>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</si>
  <si>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</si>
  <si>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</si>
  <si>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</si>
  <si>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</si>
  <si>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</si>
  <si>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</si>
  <si>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</si>
  <si>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</si>
  <si>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</si>
  <si>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</si>
  <si>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</si>
  <si>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</si>
  <si>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</si>
  <si>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</si>
  <si>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</si>
  <si>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</si>
  <si>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</si>
  <si>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</si>
  <si>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</si>
  <si>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</si>
  <si>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</si>
  <si>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</si>
  <si>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</si>
  <si>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</si>
  <si>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</si>
  <si>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</si>
  <si>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</si>
  <si>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</si>
  <si>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</si>
  <si>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</si>
  <si>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</si>
  <si>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</si>
  <si>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</si>
  <si>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</si>
  <si>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</si>
  <si>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</si>
  <si>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</si>
  <si>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</si>
  <si>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</si>
  <si>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</si>
  <si>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</si>
  <si>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</si>
  <si>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</si>
  <si>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</si>
  <si>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</si>
  <si>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</si>
  <si>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</si>
  <si>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</si>
  <si>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</si>
  <si>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</si>
  <si>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</si>
  <si>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</si>
  <si>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</si>
  <si>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</si>
  <si>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</si>
  <si>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</si>
  <si>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</si>
  <si>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</si>
  <si>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</si>
  <si>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</si>
  <si>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</si>
  <si>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</si>
  <si>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</si>
  <si>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</si>
  <si>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</si>
  <si>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</si>
  <si>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</si>
  <si>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</si>
  <si>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</si>
  <si>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</si>
  <si>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</si>
  <si>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</si>
  <si>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</si>
  <si>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</si>
  <si>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</si>
  <si>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</si>
  <si>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</si>
  <si>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</si>
  <si>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</si>
  <si>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</si>
  <si>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</si>
  <si>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</si>
  <si>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</si>
  <si>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</si>
  <si>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</si>
  <si>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</si>
  <si>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</si>
  <si>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</si>
  <si>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</si>
  <si>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</si>
  <si>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</si>
  <si>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</si>
  <si>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</si>
  <si>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</si>
  <si>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</si>
  <si>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</si>
  <si>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</si>
  <si>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</si>
  <si>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</si>
  <si>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</si>
  <si>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</si>
  <si>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</si>
  <si>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</si>
  <si>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</si>
  <si>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</si>
  <si>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</si>
  <si>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</si>
  <si>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</si>
  <si>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</si>
  <si>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</si>
  <si>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</si>
  <si>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</si>
  <si>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</si>
  <si>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</si>
  <si>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</si>
  <si>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</si>
  <si>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</si>
  <si>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</si>
  <si>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</si>
  <si>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</si>
  <si>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</si>
  <si>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</si>
  <si>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</si>
  <si>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</si>
  <si>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</si>
  <si>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</si>
  <si>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</si>
  <si>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</si>
  <si>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</si>
  <si>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</si>
  <si>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</si>
  <si>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</si>
  <si>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</si>
  <si>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</si>
  <si>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</si>
  <si>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</si>
  <si>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</si>
  <si>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</si>
  <si>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</si>
  <si>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</si>
  <si>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</si>
  <si>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</si>
  <si>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</si>
  <si>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</si>
  <si>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</si>
  <si>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</si>
  <si>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</si>
  <si>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</si>
  <si>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</si>
  <si>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</si>
  <si>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</si>
  <si>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</si>
  <si>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</si>
  <si>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</si>
  <si>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</si>
  <si>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</si>
  <si>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</si>
  <si>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</si>
  <si>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</si>
  <si>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</si>
  <si>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</si>
  <si>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</si>
  <si>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</si>
  <si>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</si>
  <si>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</si>
  <si>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</si>
  <si>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</si>
  <si>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</si>
  <si>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</si>
  <si>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</si>
  <si>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</si>
  <si>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</si>
  <si>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</si>
  <si>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</si>
  <si>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</si>
  <si>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</si>
  <si>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</si>
  <si>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</si>
  <si>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</si>
  <si>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</si>
  <si>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</si>
  <si>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</si>
  <si>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</si>
  <si>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</si>
  <si>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</si>
  <si>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</si>
  <si>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</si>
  <si>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</si>
  <si>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</si>
  <si>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</si>
  <si>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</si>
  <si>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</si>
  <si>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</si>
  <si>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</si>
  <si>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</si>
  <si>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</si>
  <si>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</si>
  <si>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</si>
  <si>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</si>
  <si>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</si>
  <si>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</si>
  <si>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</si>
  <si>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</si>
  <si>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</si>
  <si>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</si>
  <si>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</si>
  <si>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</si>
  <si>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</si>
  <si>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</si>
  <si>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</si>
  <si>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</si>
  <si>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</si>
  <si>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</si>
  <si>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</si>
  <si>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</si>
  <si>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</si>
  <si>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</si>
  <si>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</si>
  <si>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</si>
  <si>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</si>
  <si>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</si>
  <si>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</si>
  <si>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</si>
  <si>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</si>
  <si>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</si>
  <si>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</si>
  <si>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</si>
  <si>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</si>
  <si>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</si>
  <si>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</si>
  <si>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</si>
  <si>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</si>
  <si>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</si>
  <si>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</si>
  <si>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</si>
  <si>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</si>
  <si>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</si>
  <si>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</si>
  <si>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</si>
  <si>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</si>
  <si>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</si>
  <si>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</si>
  <si>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</si>
  <si>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</si>
  <si>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</si>
  <si>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</si>
  <si>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</si>
  <si>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</si>
  <si>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</si>
  <si>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</si>
  <si>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</si>
  <si>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</si>
  <si>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</si>
  <si>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</si>
  <si>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</si>
  <si>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</si>
  <si>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</si>
  <si>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</si>
  <si>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</si>
  <si>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</si>
  <si>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</si>
  <si>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</si>
  <si>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</si>
  <si>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</si>
  <si>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</si>
  <si>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</si>
  <si>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</si>
  <si>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</si>
  <si>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</si>
  <si>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</si>
  <si>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</si>
  <si>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</si>
  <si>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</si>
  <si>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</si>
  <si>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</si>
  <si>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</si>
  <si>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</si>
  <si>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</si>
  <si>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</si>
  <si>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</si>
  <si>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</si>
  <si>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</si>
  <si>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</si>
  <si>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</si>
  <si>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</si>
  <si>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</si>
  <si>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</si>
  <si>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</si>
  <si>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</si>
  <si>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</si>
  <si>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</si>
  <si>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</si>
  <si>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</si>
  <si>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</si>
  <si>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</si>
  <si>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</si>
  <si>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</si>
  <si>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</si>
  <si>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</si>
  <si>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</si>
  <si>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</si>
  <si>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</si>
  <si>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</si>
  <si>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</si>
  <si>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</si>
  <si>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</si>
  <si>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</si>
  <si>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</si>
  <si>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</si>
  <si>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</si>
  <si>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</si>
  <si>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</si>
  <si>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</si>
  <si>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</si>
  <si>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</si>
  <si>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</si>
  <si>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</si>
  <si>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</si>
  <si>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</si>
  <si>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</si>
  <si>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</si>
  <si>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</si>
  <si>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</si>
  <si>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</si>
  <si>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</si>
  <si>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</si>
  <si>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</si>
  <si>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</si>
  <si>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</si>
  <si>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</si>
  <si>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</si>
  <si>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</si>
  <si>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</si>
  <si>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</si>
  <si>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</si>
  <si>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</si>
  <si>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</si>
  <si>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</si>
  <si>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</si>
  <si>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</si>
  <si>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</si>
  <si>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</si>
  <si>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</si>
  <si>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</si>
  <si>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</si>
  <si>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</si>
  <si>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</si>
  <si>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</si>
  <si>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</si>
  <si>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</si>
  <si>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</si>
  <si>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</si>
  <si>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</si>
  <si>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</si>
  <si>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</si>
  <si>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</si>
  <si>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</si>
  <si>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</si>
  <si>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</si>
  <si>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</si>
  <si>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</si>
  <si>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</si>
  <si>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</si>
  <si>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</si>
  <si>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</si>
  <si>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</si>
  <si>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</si>
  <si>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</si>
  <si>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</si>
  <si>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</si>
  <si>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</si>
  <si>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</si>
  <si>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</si>
  <si>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</si>
  <si>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</si>
  <si>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</si>
  <si>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</si>
  <si>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</si>
  <si>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</si>
  <si>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</si>
  <si>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</si>
  <si>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</si>
  <si>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</si>
  <si>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</si>
  <si>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</si>
  <si>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</si>
  <si>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</si>
  <si>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</si>
  <si>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</si>
  <si>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</si>
  <si>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</si>
  <si>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</si>
  <si>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</si>
  <si>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</si>
  <si>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</si>
  <si>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</si>
  <si>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</si>
  <si>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</si>
  <si>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</si>
  <si>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</si>
  <si>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</si>
  <si>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</si>
  <si>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</si>
  <si>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</si>
  <si>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</si>
  <si>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</si>
  <si>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</si>
  <si>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</si>
  <si>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</si>
  <si>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</si>
  <si>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</si>
  <si>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</si>
  <si>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</si>
  <si>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</si>
  <si>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</si>
  <si>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</si>
  <si>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</si>
  <si>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</si>
  <si>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</si>
  <si>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</si>
  <si>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</si>
  <si>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</si>
  <si>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</si>
  <si>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</si>
  <si>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</si>
  <si>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</si>
  <si>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</si>
  <si>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</si>
  <si>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</si>
  <si>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</si>
  <si>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</si>
  <si>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</si>
  <si>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</si>
  <si>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</si>
  <si>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</si>
  <si>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</si>
  <si>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</si>
  <si>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</si>
  <si>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</si>
  <si>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</si>
  <si>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</si>
  <si>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</si>
  <si>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</si>
  <si>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</si>
  <si>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</si>
  <si>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</si>
  <si>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</si>
  <si>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</si>
  <si>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</si>
  <si>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</si>
  <si>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</si>
  <si>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</si>
  <si>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</si>
  <si>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</si>
  <si>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</si>
  <si>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</si>
  <si>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</si>
  <si>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</si>
  <si>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</si>
  <si>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</si>
  <si>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</si>
  <si>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</si>
  <si>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</si>
  <si>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</si>
  <si>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</si>
  <si>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</si>
  <si>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</si>
  <si>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</si>
  <si>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</si>
  <si>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</si>
  <si>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</si>
  <si>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</si>
  <si>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</si>
  <si>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</si>
  <si>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</si>
  <si>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</si>
  <si>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</si>
  <si>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</si>
  <si>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</si>
  <si>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</si>
  <si>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</si>
  <si>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</si>
  <si>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</si>
  <si>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</si>
  <si>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</si>
  <si>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</si>
  <si>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</si>
  <si>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</si>
  <si>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</si>
  <si>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</si>
  <si>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</si>
  <si>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</si>
  <si>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</si>
  <si>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</si>
  <si>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</si>
  <si>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</si>
  <si>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</si>
  <si>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</si>
  <si>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</si>
  <si>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</si>
  <si>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</si>
  <si>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</si>
  <si>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</si>
  <si>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</si>
  <si>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</si>
  <si>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</si>
  <si>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</si>
  <si>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</si>
  <si>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</si>
  <si>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</si>
  <si>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</si>
  <si>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</si>
  <si>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</si>
  <si>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</si>
  <si>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</si>
  <si>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</si>
  <si>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</si>
  <si>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</si>
  <si>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</si>
  <si>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</si>
  <si>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</si>
  <si>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</si>
  <si>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</si>
  <si>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</si>
  <si>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</si>
  <si>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</si>
  <si>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</si>
  <si>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</si>
  <si>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</si>
  <si>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</si>
  <si>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</si>
  <si>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</si>
  <si>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</si>
  <si>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</si>
  <si>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</si>
  <si>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</si>
  <si>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</si>
  <si>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</si>
  <si>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</si>
  <si>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</si>
  <si>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</si>
  <si>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</si>
  <si>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</si>
  <si>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</si>
  <si>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</si>
  <si>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</si>
  <si>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</si>
  <si>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</si>
  <si>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</si>
  <si>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</si>
  <si>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</si>
  <si>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</si>
  <si>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</si>
  <si>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</si>
  <si>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</si>
  <si>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</si>
  <si>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</si>
  <si>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</si>
  <si>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</si>
  <si>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</si>
  <si>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</si>
  <si>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</si>
  <si>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</si>
  <si>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</si>
  <si>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</si>
  <si>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</si>
  <si>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</si>
  <si>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</si>
  <si>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</si>
  <si>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</si>
  <si>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</si>
  <si>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</si>
  <si>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</si>
  <si>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</si>
  <si>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</si>
  <si>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</si>
  <si>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</si>
  <si>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</si>
  <si>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</si>
  <si>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</si>
  <si>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</si>
  <si>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</si>
  <si>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</si>
  <si>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</si>
  <si>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</si>
  <si>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</si>
  <si>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</si>
  <si>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</si>
  <si>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</si>
  <si>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</si>
  <si>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</si>
  <si>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</si>
  <si>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</si>
  <si>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</si>
  <si>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</si>
  <si>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</si>
  <si>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</si>
  <si>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</si>
  <si>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</si>
  <si>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</si>
  <si>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</si>
  <si>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</si>
  <si>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</si>
  <si>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</si>
  <si>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</si>
  <si>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</si>
  <si>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</si>
  <si>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</si>
  <si>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</si>
  <si>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</si>
  <si>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</si>
  <si>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</si>
  <si>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</si>
  <si>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</si>
  <si>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</si>
  <si>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</si>
  <si>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</si>
  <si>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</si>
  <si>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</si>
  <si>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</si>
  <si>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</si>
  <si>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</si>
  <si>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</si>
  <si>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</si>
  <si>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</si>
  <si>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</si>
  <si>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</si>
  <si>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</si>
  <si>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</si>
  <si>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</si>
  <si>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</si>
  <si>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</si>
  <si>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</si>
  <si>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</si>
  <si>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</si>
  <si>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</si>
  <si>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</si>
  <si>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</si>
  <si>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</si>
  <si>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</si>
  <si>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</si>
  <si>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</si>
  <si>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</si>
  <si>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</si>
  <si>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</si>
  <si>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</si>
  <si>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</si>
  <si>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</si>
  <si>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</si>
  <si>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</si>
  <si>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</si>
  <si>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</si>
  <si>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</si>
  <si>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</si>
  <si>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</si>
  <si>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</si>
  <si>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</si>
  <si>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</si>
  <si>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</si>
  <si>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</si>
  <si>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</si>
  <si>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</si>
  <si>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</si>
  <si>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</si>
  <si>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</si>
  <si>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</si>
  <si>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</si>
  <si>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</si>
  <si>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</si>
  <si>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</si>
  <si>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</si>
  <si>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</si>
  <si>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</si>
  <si>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</si>
  <si>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</si>
  <si>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</si>
  <si>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</si>
  <si>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</si>
  <si>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</si>
  <si>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</si>
  <si>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</si>
  <si>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</si>
  <si>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</si>
  <si>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</si>
  <si>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</si>
  <si>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</si>
  <si>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</si>
  <si>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</si>
  <si>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</si>
  <si>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</si>
  <si>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</si>
  <si>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</si>
  <si>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</si>
  <si>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</si>
  <si>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</si>
  <si>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</si>
  <si>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</si>
  <si>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</si>
  <si>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</si>
  <si>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</si>
  <si>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</si>
  <si>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</si>
  <si>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</si>
  <si>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</si>
  <si>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</si>
  <si>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</si>
  <si>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</si>
  <si>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</si>
  <si>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</si>
  <si>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</si>
  <si>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</si>
  <si>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</si>
  <si>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</si>
  <si>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</si>
  <si>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</si>
  <si>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</si>
  <si>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</si>
  <si>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</si>
  <si>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</si>
  <si>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</si>
  <si>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</si>
  <si>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</si>
  <si>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</si>
  <si>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</si>
  <si>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</si>
  <si>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</si>
  <si>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</si>
  <si>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</si>
  <si>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</si>
  <si>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</si>
  <si>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</si>
  <si>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</si>
  <si>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</si>
  <si>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</si>
  <si>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</si>
  <si>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</si>
  <si>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</si>
  <si>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</si>
  <si>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</si>
  <si>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</si>
  <si>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</si>
  <si>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</si>
  <si>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</si>
  <si>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</si>
  <si>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</si>
  <si>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</si>
  <si>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</si>
  <si>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</si>
  <si>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</si>
  <si>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</si>
  <si>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</si>
  <si>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</si>
  <si>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</si>
  <si>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</si>
  <si>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</si>
  <si>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</si>
  <si>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</si>
  <si>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</si>
  <si>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</si>
  <si>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</si>
  <si>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</si>
  <si>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</si>
  <si>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</si>
  <si>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</si>
  <si>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</si>
  <si>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</si>
  <si>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</si>
  <si>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</si>
  <si>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</si>
  <si>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</si>
  <si>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</si>
  <si>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</si>
  <si>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</si>
  <si>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</si>
  <si>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</si>
  <si>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</si>
  <si>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</si>
  <si>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</si>
  <si>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</si>
  <si>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</si>
  <si>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</si>
  <si>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</si>
  <si>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</si>
  <si>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</si>
  <si>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</si>
  <si>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</si>
  <si>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</si>
  <si>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</si>
  <si>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</si>
  <si>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</si>
  <si>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</si>
  <si>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</si>
  <si>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</si>
  <si>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</si>
  <si>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</si>
  <si>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</si>
  <si>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</si>
  <si>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</si>
  <si>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</si>
  <si>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</si>
  <si>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</si>
  <si>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</si>
  <si>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</si>
  <si>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</si>
  <si>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</si>
  <si>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</si>
  <si>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</si>
  <si>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</si>
  <si>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</si>
  <si>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</si>
  <si>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</si>
  <si>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</si>
  <si>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</si>
  <si>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</si>
  <si>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</si>
  <si>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</si>
  <si>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</si>
  <si>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</si>
  <si>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</si>
  <si>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</si>
  <si>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</si>
  <si>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</si>
  <si>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</si>
  <si>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</si>
  <si>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</si>
  <si>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</si>
  <si>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</si>
  <si>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</si>
  <si>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</si>
  <si>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</si>
  <si>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</si>
  <si>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</si>
  <si>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</si>
  <si>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</si>
  <si>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</si>
  <si>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</si>
  <si>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</si>
  <si>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</si>
  <si>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</si>
  <si>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</si>
  <si>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</si>
  <si>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</si>
  <si>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</si>
  <si>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</si>
  <si>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</si>
  <si>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</si>
  <si>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</si>
  <si>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</si>
  <si>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</si>
  <si>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</si>
  <si>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</si>
  <si>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</si>
  <si>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</si>
  <si>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</si>
  <si>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</si>
  <si>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</si>
  <si>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</si>
  <si>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</si>
  <si>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</si>
  <si>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</si>
  <si>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</si>
  <si>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</si>
  <si>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</si>
  <si>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</si>
  <si>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</si>
  <si>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</si>
  <si>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</si>
  <si>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</si>
  <si>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</si>
  <si>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</si>
  <si>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</si>
  <si>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</si>
  <si>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</si>
  <si>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</si>
  <si>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</si>
  <si>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</si>
  <si>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</si>
  <si>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</si>
  <si>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</si>
  <si>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</si>
  <si>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</si>
  <si>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</si>
  <si>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</si>
  <si>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</si>
  <si>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</si>
  <si>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</si>
  <si>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</si>
  <si>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</si>
  <si>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</si>
  <si>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</si>
  <si>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</si>
  <si>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</si>
  <si>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</si>
  <si>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</si>
  <si>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</si>
  <si>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</si>
  <si>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</si>
  <si>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</si>
  <si>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</si>
  <si>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</si>
  <si>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</si>
  <si>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</si>
  <si>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</si>
  <si>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</si>
  <si>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</si>
  <si>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</si>
  <si>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</si>
  <si>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</si>
  <si>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</si>
  <si>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</si>
  <si>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</si>
  <si>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</si>
  <si>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</si>
  <si>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</si>
  <si>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</si>
  <si>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</si>
  <si>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</si>
  <si>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</si>
  <si>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</si>
  <si>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</si>
  <si>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</si>
  <si>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</si>
  <si>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</si>
  <si>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</si>
  <si>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</si>
  <si>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</si>
  <si>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</si>
  <si>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</si>
  <si>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</si>
  <si>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</si>
  <si>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</si>
  <si>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</si>
  <si>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</si>
  <si>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</si>
  <si>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</si>
  <si>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</si>
  <si>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</si>
  <si>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</si>
  <si>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</si>
  <si>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</si>
  <si>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</si>
  <si>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</si>
  <si>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</si>
  <si>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</si>
  <si>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</si>
  <si>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</si>
  <si>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</si>
  <si>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</si>
  <si>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</si>
  <si>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</si>
  <si>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</si>
  <si>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</si>
  <si>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</si>
  <si>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</si>
  <si>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</si>
  <si>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</si>
  <si>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</si>
  <si>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</si>
  <si>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</si>
  <si>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</si>
  <si>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</si>
  <si>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</si>
  <si>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</si>
  <si>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</si>
  <si>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</si>
  <si>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</si>
  <si>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</si>
  <si>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</si>
  <si>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</si>
  <si>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</si>
  <si>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</si>
  <si>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</si>
  <si>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</si>
  <si>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</si>
  <si>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</si>
  <si>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</si>
  <si>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</si>
  <si>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</si>
  <si>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</si>
  <si>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</si>
  <si>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</si>
  <si>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</si>
  <si>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</si>
  <si>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</si>
  <si>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</si>
  <si>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</si>
  <si>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</si>
  <si>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</si>
  <si>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</si>
  <si>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</si>
  <si>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</si>
  <si>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</si>
  <si>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</si>
  <si>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</si>
  <si>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</si>
  <si>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</si>
  <si>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</si>
  <si>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</si>
  <si>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</si>
  <si>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</si>
  <si>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</si>
  <si>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</si>
  <si>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</si>
  <si>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</si>
  <si>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</si>
  <si>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</si>
  <si>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</si>
  <si>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</si>
  <si>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</si>
  <si>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</si>
  <si>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</si>
  <si>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</si>
  <si>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</si>
  <si>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</si>
  <si>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</si>
  <si>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</si>
  <si>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</si>
  <si>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</si>
  <si>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</si>
  <si>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</si>
  <si>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</si>
  <si>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</si>
  <si>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</si>
  <si>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</si>
  <si>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</si>
  <si>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</si>
  <si>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</si>
  <si>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</si>
  <si>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</si>
  <si>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</si>
  <si>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</si>
  <si>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</si>
  <si>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</si>
  <si>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</si>
  <si>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</si>
  <si>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</si>
  <si>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</si>
  <si>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</si>
  <si>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</si>
  <si>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</si>
  <si>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</si>
  <si>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</si>
  <si>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</si>
  <si>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</si>
  <si>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</si>
  <si>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</si>
  <si>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</si>
  <si>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</si>
  <si>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</si>
  <si>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</si>
  <si>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</si>
  <si>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</si>
  <si>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</si>
  <si>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</si>
  <si>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</si>
  <si>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</si>
  <si>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</si>
  <si>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</si>
  <si>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</si>
  <si>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</si>
  <si>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</si>
  <si>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</si>
  <si>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</si>
  <si>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</si>
  <si>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</si>
  <si>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</si>
  <si>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</si>
  <si>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</si>
  <si>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</si>
  <si>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</si>
  <si>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</si>
  <si>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</si>
  <si>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</si>
  <si>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</si>
  <si>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</si>
  <si>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</si>
  <si>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</si>
  <si>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</si>
  <si>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</si>
  <si>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</si>
  <si>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</si>
  <si>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</si>
  <si>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</si>
  <si>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</si>
  <si>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</si>
  <si>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</si>
  <si>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</si>
  <si>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</si>
  <si>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</si>
  <si>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</si>
  <si>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</si>
  <si>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</si>
  <si>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</si>
  <si>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</si>
  <si>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</si>
  <si>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</si>
  <si>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</si>
  <si>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</si>
  <si>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</si>
  <si>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</si>
  <si>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</si>
  <si>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</si>
  <si>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</si>
  <si>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</si>
  <si>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</si>
  <si>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</si>
  <si>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</si>
  <si>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</si>
  <si>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</si>
  <si>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</si>
  <si>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</si>
  <si>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</si>
  <si>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</si>
  <si>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</si>
  <si>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</si>
  <si>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</si>
  <si>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</si>
  <si>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</si>
  <si>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</si>
  <si>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</si>
  <si>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</si>
  <si>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</si>
  <si>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</si>
  <si>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</si>
  <si>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</si>
  <si>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</si>
  <si>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</si>
  <si>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</si>
  <si>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</si>
  <si>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</si>
  <si>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</si>
  <si>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</si>
  <si>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</si>
  <si>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</si>
  <si>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</si>
  <si>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</si>
  <si>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</si>
  <si>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</si>
  <si>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</si>
  <si>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</si>
  <si>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</si>
  <si>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</si>
  <si>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</si>
  <si>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</si>
  <si>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</si>
  <si>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</si>
  <si>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</si>
  <si>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</si>
  <si>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</si>
  <si>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</si>
  <si>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</si>
  <si>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</si>
  <si>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</si>
  <si>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</si>
  <si>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</si>
  <si>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</si>
  <si>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</si>
  <si>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</si>
  <si>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</si>
  <si>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</si>
  <si>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</si>
  <si>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</si>
  <si>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</si>
  <si>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</si>
  <si>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</si>
  <si>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</si>
  <si>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</si>
  <si>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</si>
  <si>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</si>
  <si>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</si>
  <si>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</si>
  <si>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</si>
  <si>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</si>
  <si>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</si>
  <si>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</si>
  <si>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</si>
  <si>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</si>
  <si>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</si>
  <si>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</si>
  <si>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</si>
  <si>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</si>
  <si>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</si>
  <si>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</si>
  <si>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</si>
  <si>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</si>
  <si>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</si>
  <si>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</si>
  <si>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</si>
  <si>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</si>
  <si>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</si>
  <si>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</si>
  <si>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</si>
  <si>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</si>
  <si>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</si>
  <si>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</si>
  <si>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</si>
  <si>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</si>
  <si>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</si>
  <si>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</si>
  <si>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</si>
  <si>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</si>
  <si>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</si>
  <si>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</si>
  <si>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</si>
  <si>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</si>
  <si>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</si>
  <si>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</si>
  <si>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</si>
  <si>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</si>
  <si>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</si>
  <si>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</si>
  <si>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</si>
  <si>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</si>
  <si>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</si>
  <si>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</si>
  <si>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</si>
  <si>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</si>
  <si>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</si>
  <si>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</si>
  <si>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</si>
  <si>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</si>
  <si>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</si>
  <si>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</si>
  <si>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</si>
  <si>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</si>
  <si>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</si>
  <si>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</si>
  <si>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</si>
  <si>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</si>
  <si>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</si>
  <si>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</si>
  <si>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</si>
  <si>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</si>
  <si>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</si>
  <si>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</si>
  <si>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</si>
  <si>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</si>
  <si>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</si>
  <si>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</si>
  <si>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</si>
  <si>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</si>
  <si>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</si>
  <si>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</si>
  <si>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</si>
  <si>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</si>
  <si>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</si>
  <si>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</si>
  <si>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</si>
  <si>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</si>
  <si>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</si>
  <si>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</si>
  <si>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</si>
  <si>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</si>
  <si>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</si>
  <si>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</si>
  <si>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</si>
  <si>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</si>
  <si>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</si>
  <si>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</si>
  <si>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</si>
  <si>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</si>
  <si>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</si>
  <si>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</si>
  <si>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</si>
  <si>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</si>
  <si>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</si>
  <si>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</si>
  <si>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</si>
  <si>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</si>
  <si>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</si>
  <si>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</si>
  <si>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</si>
  <si>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</si>
  <si>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</si>
  <si>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</si>
  <si>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</si>
  <si>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</si>
  <si>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</si>
  <si>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</si>
  <si>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</si>
  <si>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</si>
  <si>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</si>
  <si>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</si>
  <si>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</si>
  <si>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</si>
  <si>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</si>
  <si>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</si>
  <si>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</si>
  <si>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</si>
  <si>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</si>
  <si>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</si>
  <si>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</si>
  <si>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</si>
  <si>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</si>
  <si>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</si>
  <si>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</si>
  <si>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</si>
  <si>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</si>
  <si>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</si>
  <si>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</si>
  <si>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</si>
  <si>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</si>
  <si>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</si>
  <si>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</si>
  <si>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</si>
  <si>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</si>
  <si>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</si>
  <si>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</si>
  <si>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</si>
  <si>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</si>
  <si>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</si>
  <si>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</si>
  <si>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</si>
  <si>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</si>
  <si>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</si>
  <si>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</si>
  <si>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</si>
  <si>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</si>
  <si>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</si>
  <si>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</si>
  <si>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</si>
  <si>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</si>
  <si>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</si>
  <si>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</si>
  <si>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</si>
  <si>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</si>
  <si>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</si>
  <si>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</si>
  <si>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</si>
  <si>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</si>
  <si>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</si>
  <si>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</si>
  <si>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</si>
  <si>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</si>
  <si>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</si>
  <si>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</si>
  <si>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</si>
  <si>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</si>
  <si>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</si>
  <si>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</si>
  <si>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</si>
  <si>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</si>
  <si>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</si>
  <si>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</si>
  <si>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</si>
  <si>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</si>
  <si>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</si>
  <si>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</si>
  <si>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</si>
  <si>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</si>
  <si>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</si>
  <si>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</si>
  <si>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</si>
  <si>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</si>
  <si>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</si>
  <si>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</si>
  <si>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</si>
  <si>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</si>
  <si>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</si>
  <si>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</si>
  <si>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</si>
  <si>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</si>
  <si>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</si>
  <si>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</si>
  <si>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</si>
  <si>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</si>
  <si>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</si>
  <si>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</si>
  <si>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</si>
  <si>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</si>
  <si>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</si>
  <si>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</si>
  <si>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</si>
  <si>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</si>
  <si>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</si>
  <si>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</si>
  <si>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</si>
  <si>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</si>
  <si>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</si>
  <si>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</si>
  <si>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</si>
  <si>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</si>
  <si>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</si>
  <si>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</si>
  <si>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</si>
  <si>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</si>
  <si>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</si>
  <si>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</si>
  <si>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</si>
  <si>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</si>
  <si>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</si>
  <si>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</si>
  <si>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</si>
  <si>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</si>
  <si>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</si>
  <si>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</si>
  <si>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</si>
  <si>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</si>
  <si>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</si>
  <si>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</si>
  <si>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</si>
  <si>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</si>
  <si>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</si>
  <si>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</si>
  <si>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</si>
  <si>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</si>
  <si>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</si>
  <si>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</si>
  <si>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</si>
  <si>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</si>
  <si>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</si>
  <si>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</si>
  <si>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</si>
  <si>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</si>
  <si>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</si>
  <si>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</si>
  <si>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</si>
  <si>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</si>
  <si>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</si>
  <si>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</si>
  <si>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</si>
  <si>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</si>
  <si>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</si>
  <si>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</si>
  <si>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</si>
  <si>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</si>
  <si>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</si>
  <si>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</si>
  <si>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</si>
  <si>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</si>
  <si>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</si>
  <si>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</si>
  <si>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</si>
  <si>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</si>
  <si>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</si>
  <si>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</si>
  <si>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</si>
  <si>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</si>
  <si>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</si>
  <si>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</si>
  <si>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</si>
  <si>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</si>
  <si>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</si>
  <si>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</si>
  <si>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</si>
  <si>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</si>
  <si>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</si>
  <si>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</si>
  <si>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</si>
  <si>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</si>
  <si>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</si>
  <si>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</si>
  <si>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</si>
  <si>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</si>
  <si>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</si>
  <si>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</si>
  <si>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</si>
  <si>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</si>
  <si>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</si>
  <si>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</si>
  <si>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</si>
  <si>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</si>
  <si>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</si>
  <si>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</si>
  <si>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</si>
  <si>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</si>
  <si>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</si>
  <si>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</si>
  <si>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</si>
  <si>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</si>
  <si>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</si>
  <si>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</si>
  <si>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</si>
  <si>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</si>
  <si>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</si>
  <si>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</si>
  <si>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</si>
  <si>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</si>
  <si>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</si>
  <si>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</si>
  <si>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</si>
  <si>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</si>
  <si>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</si>
  <si>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</si>
  <si>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</si>
  <si>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</si>
  <si>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</si>
  <si>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</si>
  <si>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</si>
  <si>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</si>
  <si>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</si>
  <si>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</si>
  <si>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</si>
  <si>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</si>
  <si>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</si>
  <si>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</si>
  <si>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</si>
  <si>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</si>
  <si>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</si>
  <si>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</si>
  <si>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</si>
  <si>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</si>
  <si>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</si>
  <si>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</si>
  <si>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</si>
  <si>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</si>
  <si>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</si>
  <si>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</si>
  <si>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</si>
  <si>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</si>
  <si>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</si>
  <si>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</si>
  <si>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</si>
  <si>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</si>
  <si>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</si>
  <si>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</si>
  <si>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</si>
  <si>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</si>
  <si>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</si>
  <si>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</si>
  <si>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</si>
  <si>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</si>
  <si>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</si>
  <si>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</si>
  <si>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</si>
  <si>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</si>
  <si>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</si>
  <si>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</si>
  <si>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</si>
  <si>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</si>
  <si>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</si>
  <si>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</si>
  <si>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</si>
  <si>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</si>
  <si>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</si>
  <si>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</si>
  <si>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</si>
  <si>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</si>
  <si>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</si>
  <si>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</si>
  <si>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</si>
  <si>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</si>
  <si>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</si>
  <si>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</si>
  <si>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</si>
  <si>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</si>
  <si>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</si>
  <si>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</si>
  <si>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</si>
  <si>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</si>
  <si>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</si>
  <si>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</si>
  <si>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</si>
  <si>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</si>
  <si>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</si>
  <si>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</si>
  <si>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</si>
  <si>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</si>
  <si>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</si>
  <si>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</si>
  <si>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</si>
  <si>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</si>
  <si>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</si>
  <si>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</si>
  <si>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</si>
  <si>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</si>
  <si>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</si>
  <si>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</si>
  <si>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</si>
  <si>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</si>
  <si>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</si>
  <si>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</si>
  <si>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</si>
  <si>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</si>
  <si>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</si>
  <si>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</si>
  <si>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</si>
  <si>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</si>
  <si>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</si>
  <si>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</si>
  <si>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</si>
  <si>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</si>
  <si>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</si>
  <si>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</si>
  <si>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</si>
  <si>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</si>
  <si>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</si>
  <si>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</si>
  <si>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</si>
  <si>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</si>
  <si>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</si>
  <si>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</si>
  <si>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</si>
  <si>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</si>
  <si>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</si>
  <si>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</si>
  <si>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</si>
  <si>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</si>
  <si>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</si>
  <si>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</si>
  <si>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</si>
  <si>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</si>
  <si>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</si>
  <si>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</si>
  <si>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</si>
  <si>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</si>
  <si>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</si>
  <si>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</si>
  <si>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</si>
  <si>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</si>
  <si>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</si>
  <si>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</si>
  <si>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</si>
  <si>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</si>
  <si>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</si>
  <si>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</si>
  <si>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</si>
  <si>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</si>
  <si>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</si>
  <si>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</si>
  <si>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</si>
  <si>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</si>
  <si>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</si>
  <si>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</si>
  <si>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</si>
  <si>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</si>
  <si>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</si>
  <si>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</si>
  <si>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</si>
  <si>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</si>
  <si>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</si>
  <si>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</si>
  <si>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</si>
  <si>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</si>
  <si>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</si>
  <si>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</si>
  <si>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</si>
  <si>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</si>
  <si>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</si>
  <si>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</si>
  <si>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</si>
  <si>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</si>
  <si>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</si>
  <si>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</si>
  <si>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</si>
  <si>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</si>
  <si>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</si>
  <si>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</si>
  <si>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</si>
  <si>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</si>
  <si>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</si>
  <si>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</si>
  <si>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</si>
  <si>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</si>
  <si>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</si>
  <si>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</si>
  <si>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</si>
  <si>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</si>
  <si>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</si>
  <si>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</si>
  <si>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</si>
  <si>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</si>
  <si>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</si>
  <si>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</si>
  <si>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</si>
  <si>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</si>
  <si>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</si>
  <si>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</si>
  <si>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</si>
  <si>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</si>
  <si>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</si>
  <si>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</si>
  <si>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</si>
  <si>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</si>
  <si>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</si>
  <si>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</si>
  <si>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</si>
  <si>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</si>
  <si>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</si>
  <si>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</si>
  <si>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</si>
  <si>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</si>
  <si>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</si>
  <si>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</si>
  <si>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</si>
  <si>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</si>
  <si>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</si>
  <si>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</si>
  <si>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</si>
  <si>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</si>
  <si>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</si>
  <si>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</si>
  <si>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</si>
  <si>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</si>
  <si>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</si>
  <si>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</si>
  <si>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</si>
  <si>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</si>
  <si>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</si>
  <si>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</si>
  <si>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</si>
  <si>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</si>
  <si>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</si>
  <si>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</si>
  <si>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</si>
  <si>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</si>
  <si>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</si>
  <si>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</si>
  <si>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</si>
  <si>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</si>
  <si>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</si>
  <si>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</si>
  <si>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</si>
  <si>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</si>
  <si>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</si>
  <si>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</si>
  <si>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</si>
  <si>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</si>
  <si>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</si>
  <si>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</si>
  <si>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</si>
  <si>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</si>
  <si>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</si>
  <si>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</si>
  <si>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</si>
  <si>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</si>
  <si>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</si>
  <si>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</si>
  <si>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</si>
  <si>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</si>
  <si>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</si>
  <si>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</si>
  <si>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</si>
  <si>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</si>
  <si>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</si>
  <si>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</si>
  <si>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</si>
  <si>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</si>
  <si>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</si>
  <si>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</si>
  <si>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</si>
  <si>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</si>
  <si>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</si>
  <si>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</si>
  <si>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</si>
  <si>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</si>
  <si>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</si>
  <si>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</si>
  <si>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</si>
  <si>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</si>
  <si>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</si>
  <si>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</si>
  <si>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</si>
  <si>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</si>
  <si>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</si>
  <si>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</si>
  <si>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</si>
  <si>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</si>
  <si>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</si>
  <si>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</si>
  <si>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</si>
  <si>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</si>
  <si>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</si>
  <si>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</si>
  <si>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</si>
  <si>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</si>
  <si>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</si>
  <si>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</si>
  <si>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</si>
  <si>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</si>
  <si>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</si>
  <si>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</si>
  <si>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</si>
  <si>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</si>
  <si>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</si>
  <si>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</si>
  <si>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</si>
  <si>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</si>
  <si>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</si>
  <si>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</si>
  <si>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</si>
  <si>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</si>
  <si>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</si>
  <si>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</si>
  <si>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</si>
  <si>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</si>
  <si>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</si>
  <si>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</si>
  <si>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</si>
  <si>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</si>
  <si>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</si>
  <si>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</si>
  <si>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</si>
  <si>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</si>
  <si>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</si>
  <si>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</si>
  <si>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</si>
  <si>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</si>
  <si>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</si>
  <si>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</si>
  <si>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</si>
  <si>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</si>
  <si>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</si>
  <si>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</si>
  <si>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</si>
  <si>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</si>
  <si>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</si>
  <si>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</si>
  <si>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</si>
  <si>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</si>
  <si>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</si>
  <si>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</si>
  <si>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</si>
  <si>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</si>
  <si>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</si>
  <si>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</si>
  <si>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</si>
  <si>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</si>
  <si>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</si>
  <si>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</si>
  <si>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</si>
  <si>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</si>
  <si>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</si>
  <si>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</si>
  <si>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</si>
  <si>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</si>
  <si>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</si>
  <si>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</si>
  <si>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</si>
  <si>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</si>
  <si>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</si>
  <si>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</si>
  <si>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</si>
  <si>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</si>
  <si>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</si>
  <si>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</si>
  <si>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</si>
  <si>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</si>
  <si>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</si>
  <si>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</si>
  <si>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</si>
  <si>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</si>
  <si>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</si>
  <si>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</si>
  <si>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</si>
  <si>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</si>
  <si>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</si>
  <si>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</si>
  <si>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</si>
  <si>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</si>
  <si>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</si>
  <si>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</si>
  <si>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</si>
  <si>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</si>
  <si>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</si>
  <si>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</si>
  <si>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</si>
  <si>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</si>
  <si>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</si>
  <si>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</si>
  <si>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</si>
  <si>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</si>
  <si>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</si>
  <si>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</si>
  <si>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</si>
  <si>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</si>
  <si>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</si>
  <si>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</si>
  <si>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</si>
  <si>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</si>
  <si>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</si>
  <si>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</si>
  <si>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</si>
  <si>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</si>
  <si>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</si>
  <si>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</si>
  <si>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</si>
  <si>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</si>
  <si>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</si>
  <si>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</si>
  <si>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</si>
  <si>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</si>
  <si>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</si>
  <si>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</si>
  <si>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</si>
  <si>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</si>
  <si>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</si>
  <si>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</si>
  <si>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</si>
  <si>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</si>
  <si>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</si>
  <si>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</si>
  <si>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</si>
  <si>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</si>
  <si>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</si>
  <si>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</si>
  <si>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</si>
  <si>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</si>
  <si>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</si>
  <si>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</si>
  <si>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</si>
  <si>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</si>
  <si>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</si>
  <si>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</si>
  <si>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</si>
  <si>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</si>
  <si>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</si>
  <si>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</si>
  <si>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</si>
  <si>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</si>
  <si>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</si>
  <si>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</si>
  <si>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</si>
  <si>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</si>
  <si>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</si>
  <si>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</si>
  <si>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</si>
  <si>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</si>
  <si>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</si>
  <si>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</si>
  <si>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</si>
  <si>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</si>
  <si>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</si>
  <si>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</si>
  <si>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</si>
  <si>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</si>
  <si>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</si>
  <si>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</si>
  <si>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</si>
  <si>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</si>
  <si>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</si>
  <si>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</si>
  <si>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</si>
  <si>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</si>
  <si>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</si>
  <si>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</si>
  <si>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</si>
  <si>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</si>
  <si>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</si>
  <si>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</si>
  <si>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</si>
  <si>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</si>
  <si>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</si>
  <si>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</si>
  <si>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</si>
  <si>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</si>
  <si>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</si>
  <si>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</si>
  <si>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</si>
  <si>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</si>
  <si>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</si>
  <si>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</si>
  <si>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</si>
  <si>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</si>
  <si>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</si>
  <si>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</si>
  <si>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</si>
  <si>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</si>
  <si>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</si>
  <si>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</si>
  <si>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</si>
  <si>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</si>
  <si>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</si>
  <si>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</si>
  <si>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</si>
  <si>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</si>
  <si>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</si>
  <si>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</si>
  <si>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</si>
  <si>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</si>
  <si>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</si>
  <si>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</si>
  <si>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</si>
  <si>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</si>
  <si>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</si>
  <si>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</si>
  <si>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</si>
  <si>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</si>
  <si>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</si>
  <si>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</si>
  <si>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</si>
  <si>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</si>
  <si>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</si>
  <si>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</si>
  <si>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</si>
  <si>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</si>
  <si>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</si>
  <si>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</si>
  <si>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</si>
  <si>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</si>
  <si>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</si>
  <si>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</si>
  <si>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</si>
  <si>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</si>
  <si>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</si>
  <si>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</si>
  <si>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</si>
  <si>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</si>
  <si>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</si>
  <si>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</si>
  <si>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</si>
  <si>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</si>
  <si>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</si>
  <si>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</si>
  <si>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</si>
  <si>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</si>
  <si>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</si>
  <si>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</si>
  <si>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</si>
  <si>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</si>
  <si>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</si>
  <si>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</si>
  <si>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</si>
  <si>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</si>
  <si>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</si>
  <si>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</si>
  <si>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</si>
  <si>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</si>
  <si>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</si>
  <si>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</si>
  <si>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</si>
  <si>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</si>
  <si>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</si>
  <si>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</si>
  <si>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</si>
  <si>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</si>
  <si>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</si>
  <si>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</si>
  <si>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</si>
  <si>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</si>
  <si>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</si>
  <si>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</si>
  <si>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</si>
  <si>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</si>
  <si>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</si>
  <si>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</si>
  <si>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</si>
  <si>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</si>
  <si>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</si>
  <si>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</si>
  <si>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</si>
  <si>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</si>
  <si>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</si>
  <si>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</si>
  <si>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</si>
  <si>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</si>
  <si>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</si>
  <si>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</si>
  <si>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</si>
  <si>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</si>
  <si>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</si>
  <si>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</si>
  <si>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</si>
  <si>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</si>
  <si>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</si>
  <si>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</si>
  <si>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</si>
  <si>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</si>
  <si>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</si>
  <si>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</si>
  <si>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</si>
  <si>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</si>
  <si>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</si>
  <si>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</si>
  <si>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</si>
  <si>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</si>
  <si>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</si>
  <si>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</si>
  <si>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</si>
  <si>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</si>
  <si>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</si>
  <si>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</si>
  <si>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</si>
  <si>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</si>
  <si>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</si>
  <si>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</si>
  <si>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</si>
  <si>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</si>
  <si>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</si>
  <si>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</si>
  <si>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</si>
  <si>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</si>
  <si>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</si>
  <si>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</si>
  <si>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</si>
  <si>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</si>
  <si>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</si>
  <si>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</si>
  <si>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</si>
  <si>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</si>
  <si>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</si>
  <si>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</si>
  <si>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</si>
  <si>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</si>
  <si>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</si>
  <si>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</si>
  <si>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</si>
  <si>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</si>
  <si>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</si>
  <si>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</si>
  <si>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</si>
  <si>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</si>
  <si>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</si>
  <si>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</si>
  <si>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</si>
  <si>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</si>
  <si>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</si>
  <si>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</si>
  <si>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</si>
  <si>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</si>
  <si>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</si>
  <si>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</si>
  <si>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</si>
  <si>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</si>
  <si>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</si>
  <si>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</si>
  <si>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</si>
  <si>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</si>
  <si>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</si>
  <si>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</si>
  <si>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</si>
  <si>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</si>
  <si>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</si>
  <si>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</si>
  <si>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</si>
  <si>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</si>
  <si>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</si>
  <si>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</si>
  <si>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</si>
  <si>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</si>
  <si>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</si>
  <si>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</si>
  <si>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</si>
  <si>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</si>
  <si>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</si>
  <si>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</si>
  <si>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</si>
  <si>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</si>
  <si>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</si>
  <si>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</si>
  <si>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</si>
  <si>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</si>
  <si>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</si>
  <si>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</si>
  <si>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</si>
  <si>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</si>
  <si>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</si>
  <si>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</si>
  <si>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</si>
  <si>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</si>
  <si>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</si>
  <si>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</si>
  <si>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</si>
  <si>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</si>
  <si>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</si>
  <si>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</si>
  <si>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</si>
  <si>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</si>
  <si>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</si>
  <si>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</si>
  <si>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</si>
  <si>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</si>
  <si>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</si>
  <si>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</si>
  <si>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</si>
  <si>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</si>
  <si>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</si>
  <si>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</si>
  <si>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</si>
  <si>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</si>
  <si>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</si>
  <si>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</si>
  <si>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</si>
  <si>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</si>
  <si>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</si>
  <si>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</si>
  <si>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</si>
  <si>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</si>
  <si>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</si>
  <si>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</si>
  <si>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</si>
  <si>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</si>
  <si>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</si>
  <si>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</si>
  <si>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</si>
  <si>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</si>
  <si>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</si>
  <si>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</si>
  <si>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</si>
  <si>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</si>
  <si>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</si>
  <si>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</si>
  <si>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</si>
  <si>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</si>
  <si>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</si>
  <si>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</si>
  <si>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</si>
  <si>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</si>
  <si>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</si>
  <si>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</si>
  <si>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</si>
  <si>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</si>
  <si>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</si>
  <si>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</si>
  <si>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</si>
  <si>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</si>
  <si>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</si>
  <si>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</si>
  <si>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</si>
  <si>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</si>
  <si>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</si>
  <si>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</si>
  <si>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</si>
  <si>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</si>
  <si>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</si>
  <si>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</si>
  <si>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</si>
  <si>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</si>
  <si>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</si>
  <si>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</si>
  <si>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</si>
  <si>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</si>
  <si>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</si>
  <si>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</si>
  <si>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</si>
  <si>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</si>
  <si>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</si>
  <si>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</si>
  <si>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</si>
  <si>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</si>
  <si>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</si>
  <si>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</si>
  <si>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</si>
  <si>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</si>
  <si>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</si>
  <si>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</si>
  <si>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</si>
  <si>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</si>
  <si>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</si>
  <si>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</si>
  <si>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</si>
  <si>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</si>
  <si>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</si>
  <si>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</si>
  <si>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</si>
  <si>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</si>
  <si>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</si>
  <si>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</si>
  <si>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</si>
  <si>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</si>
  <si>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</si>
  <si>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</si>
  <si>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</si>
  <si>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</si>
  <si>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</si>
  <si>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</si>
  <si>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</si>
  <si>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</si>
  <si>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</si>
  <si>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</si>
  <si>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</si>
  <si>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</si>
  <si>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</si>
  <si>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</si>
  <si>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</si>
  <si>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</si>
  <si>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</si>
  <si>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</si>
  <si>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</si>
  <si>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</si>
  <si>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</si>
  <si>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</si>
  <si>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</si>
  <si>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</si>
  <si>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</si>
  <si>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</si>
  <si>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</si>
  <si>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</si>
  <si>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</si>
  <si>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</si>
  <si>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</si>
  <si>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</si>
  <si>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</si>
  <si>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</si>
  <si>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</si>
  <si>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</si>
  <si>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</si>
  <si>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</si>
  <si>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</si>
  <si>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</si>
  <si>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</si>
  <si>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</si>
  <si>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</si>
  <si>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</si>
  <si>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</si>
  <si>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</si>
  <si>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</si>
  <si>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</si>
  <si>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</si>
  <si>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</si>
  <si>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</si>
  <si>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</si>
  <si>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</si>
  <si>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</si>
  <si>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</si>
  <si>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</si>
  <si>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</si>
  <si>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</si>
  <si>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</si>
  <si>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</si>
  <si>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</si>
  <si>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</si>
  <si>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</si>
  <si>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</si>
  <si>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</si>
  <si>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</si>
  <si>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</si>
  <si>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</si>
  <si>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</si>
  <si>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</si>
  <si>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</si>
  <si>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</si>
  <si>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</si>
  <si>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</si>
  <si>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</si>
  <si>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</si>
  <si>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</si>
  <si>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</si>
  <si>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</si>
  <si>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</si>
  <si>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</si>
  <si>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</si>
  <si>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</si>
  <si>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</si>
  <si>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</si>
  <si>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</si>
  <si>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</si>
  <si>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</si>
  <si>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</si>
  <si>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</si>
  <si>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</si>
  <si>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</si>
  <si>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</si>
  <si>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</si>
  <si>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</si>
  <si>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</si>
  <si>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</si>
  <si>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</si>
  <si>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</si>
  <si>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</si>
  <si>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</si>
  <si>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</si>
  <si>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</si>
  <si>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</si>
  <si>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</si>
  <si>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</si>
  <si>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</si>
  <si>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</si>
  <si>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</si>
  <si>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</si>
  <si>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</si>
  <si>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</si>
  <si>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</si>
  <si>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</si>
  <si>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</si>
  <si>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</si>
  <si>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</si>
  <si>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</si>
  <si>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</si>
  <si>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</si>
  <si>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</si>
  <si>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</si>
  <si>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</si>
  <si>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</si>
  <si>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</si>
  <si>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</si>
  <si>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</si>
  <si>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</si>
  <si>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</si>
  <si>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</si>
  <si>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</si>
  <si>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</si>
  <si>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</si>
  <si>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</si>
  <si>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</si>
  <si>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</si>
  <si>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</si>
  <si>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</si>
  <si>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</si>
  <si>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</si>
  <si>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</si>
  <si>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</si>
  <si>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</si>
  <si>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</si>
  <si>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</si>
  <si>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</si>
  <si>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</si>
  <si>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</si>
  <si>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</si>
  <si>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</si>
  <si>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</si>
  <si>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</si>
  <si>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</si>
  <si>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</si>
  <si>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</si>
  <si>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</si>
  <si>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</si>
  <si>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</si>
  <si>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</si>
  <si>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</si>
  <si>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</si>
  <si>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</si>
  <si>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</si>
  <si>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</si>
  <si>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</si>
  <si>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</si>
  <si>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</si>
  <si>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</si>
  <si>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</si>
  <si>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</si>
  <si>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</si>
  <si>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</si>
  <si>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</si>
  <si>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</si>
  <si>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</si>
  <si>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</si>
  <si>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</si>
  <si>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</si>
  <si>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</si>
  <si>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</si>
  <si>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</si>
  <si>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</si>
  <si>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</si>
  <si>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</si>
  <si>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</si>
  <si>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</si>
  <si>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</si>
  <si>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</si>
  <si>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</si>
  <si>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</si>
  <si>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</si>
  <si>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</si>
  <si>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</si>
  <si>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</si>
  <si>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</si>
  <si>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</si>
  <si>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</si>
  <si>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</si>
  <si>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</si>
  <si>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</si>
  <si>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</si>
  <si>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</si>
  <si>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</si>
  <si>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</si>
  <si>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</si>
  <si>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</si>
  <si>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</si>
  <si>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</si>
  <si>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</si>
  <si>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</si>
  <si>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</si>
  <si>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</si>
  <si>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</si>
  <si>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</si>
  <si>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</si>
  <si>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</si>
  <si>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</si>
  <si>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</si>
  <si>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</si>
  <si>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</si>
  <si>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</si>
  <si>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</si>
  <si>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</si>
  <si>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</si>
  <si>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</si>
  <si>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</si>
  <si>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</si>
  <si>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</si>
  <si>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</si>
  <si>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</si>
  <si>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</si>
  <si>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</si>
  <si>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</si>
  <si>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</si>
  <si>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</si>
  <si>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</si>
  <si>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</si>
  <si>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</si>
  <si>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</si>
  <si>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</si>
  <si>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</si>
  <si>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</si>
  <si>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</si>
  <si>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</si>
  <si>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</si>
  <si>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</si>
  <si>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</si>
  <si>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</si>
  <si>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</si>
  <si>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</si>
  <si>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</si>
  <si>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</si>
  <si>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</si>
  <si>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</si>
  <si>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</si>
  <si>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</si>
  <si>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</si>
  <si>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</si>
  <si>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</si>
  <si>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</si>
  <si>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</si>
  <si>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</si>
  <si>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</si>
  <si>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</si>
  <si>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</si>
  <si>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</si>
  <si>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</si>
  <si>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</si>
  <si>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</si>
  <si>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</si>
  <si>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</si>
  <si>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</si>
  <si>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</si>
  <si>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</si>
  <si>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</si>
  <si>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</si>
  <si>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</si>
  <si>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</si>
  <si>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</si>
  <si>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</si>
  <si>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</si>
  <si>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</si>
  <si>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</si>
  <si>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</si>
  <si>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</si>
  <si>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</si>
  <si>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</si>
  <si>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</si>
  <si>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</si>
  <si>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</si>
  <si>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</si>
  <si>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</si>
  <si>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</si>
  <si>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</si>
  <si>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</si>
  <si>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</si>
  <si>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</si>
  <si>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</si>
  <si>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</si>
  <si>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</si>
  <si>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</si>
  <si>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</si>
  <si>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</si>
  <si>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</si>
  <si>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</si>
  <si>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</si>
  <si>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</si>
  <si>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</si>
  <si>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</si>
  <si>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</si>
  <si>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</si>
  <si>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</si>
  <si>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</si>
  <si>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</si>
  <si>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</si>
  <si>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</si>
  <si>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</si>
  <si>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</si>
  <si>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</si>
  <si>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</si>
  <si>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</si>
  <si>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</si>
  <si>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</si>
  <si>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</si>
  <si>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</si>
  <si>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</si>
  <si>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</si>
  <si>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</si>
  <si>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</si>
  <si>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</si>
  <si>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</si>
  <si>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</si>
  <si>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</si>
  <si>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</si>
  <si>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</si>
  <si>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</si>
  <si>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</si>
  <si>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</si>
  <si>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</si>
  <si>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</si>
  <si>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</si>
  <si>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</si>
  <si>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</si>
  <si>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</si>
  <si>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</si>
  <si>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</si>
  <si>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</si>
  <si>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</si>
  <si>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</si>
  <si>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</si>
  <si>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</si>
  <si>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</si>
  <si>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</si>
  <si>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</si>
  <si>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</si>
  <si>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</si>
  <si>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</si>
  <si>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</si>
  <si>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</si>
  <si>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</si>
  <si>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</si>
  <si>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</si>
  <si>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</si>
  <si>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</si>
  <si>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</si>
  <si>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</si>
  <si>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</si>
  <si>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</si>
  <si>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</si>
  <si>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</si>
  <si>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</si>
  <si>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</si>
  <si>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</si>
  <si>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</si>
  <si>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</si>
  <si>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</si>
  <si>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</si>
  <si>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</si>
  <si>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</si>
  <si>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</si>
  <si>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</si>
  <si>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</si>
  <si>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</si>
  <si>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</si>
  <si>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</si>
  <si>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</si>
  <si>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</si>
  <si>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</si>
  <si>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</si>
  <si>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</si>
  <si>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</si>
  <si>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</si>
  <si>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</si>
  <si>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</si>
  <si>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</si>
  <si>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</si>
  <si>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</si>
  <si>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</si>
  <si>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</si>
  <si>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</si>
  <si>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</si>
  <si>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</si>
  <si>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</si>
  <si>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</si>
  <si>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</si>
  <si>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</si>
  <si>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</si>
  <si>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</si>
  <si>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</si>
  <si>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</si>
  <si>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</si>
  <si>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</si>
  <si>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</si>
  <si>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</si>
  <si>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</si>
  <si>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</si>
  <si>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</si>
  <si>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</si>
  <si>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</si>
  <si>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</si>
  <si>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</si>
  <si>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</si>
  <si>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</si>
  <si>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</si>
  <si>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</si>
  <si>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</si>
  <si>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</si>
  <si>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</si>
  <si>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</si>
  <si>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</si>
  <si>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</si>
  <si>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</si>
  <si>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</si>
  <si>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</si>
  <si>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</si>
  <si>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</si>
  <si>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</si>
  <si>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</si>
  <si>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</si>
  <si>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</si>
  <si>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</si>
  <si>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</si>
  <si>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</si>
  <si>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</si>
  <si>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</si>
  <si>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</si>
  <si>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</si>
  <si>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</si>
  <si>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</si>
  <si>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</si>
  <si>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</si>
  <si>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</si>
  <si>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</si>
  <si>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</si>
  <si>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</si>
  <si>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</si>
  <si>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</si>
  <si>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</si>
  <si>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</si>
  <si>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</si>
  <si>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</si>
  <si>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</si>
  <si>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</si>
  <si>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</si>
  <si>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</si>
  <si>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</si>
  <si>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</si>
  <si>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</si>
  <si>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</si>
  <si>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</si>
  <si>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</si>
  <si>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</si>
  <si>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</si>
  <si>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</si>
  <si>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</si>
  <si>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</si>
  <si>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</si>
  <si>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</si>
  <si>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</si>
  <si>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</si>
  <si>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</si>
  <si>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</si>
  <si>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</si>
  <si>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</si>
  <si>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</si>
  <si>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</si>
  <si>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</si>
  <si>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</si>
  <si>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</si>
  <si>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</si>
  <si>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</si>
  <si>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</si>
  <si>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</si>
  <si>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</si>
  <si>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</si>
  <si>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</si>
  <si>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</si>
  <si>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</si>
  <si>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</si>
  <si>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</si>
  <si>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</si>
  <si>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</si>
  <si>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</si>
  <si>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</si>
  <si>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</si>
  <si>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</si>
  <si>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</si>
  <si>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</si>
  <si>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</si>
  <si>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</si>
  <si>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</si>
  <si>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</si>
  <si>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</si>
  <si>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</si>
  <si>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</si>
  <si>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</si>
  <si>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</si>
  <si>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</si>
  <si>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</si>
  <si>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</si>
  <si>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</si>
  <si>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</si>
  <si>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</si>
  <si>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</si>
  <si>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</si>
  <si>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</si>
  <si>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</si>
  <si>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</si>
  <si>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</si>
  <si>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</si>
  <si>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</si>
  <si>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</si>
  <si>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</si>
  <si>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</si>
  <si>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</si>
  <si>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</si>
  <si>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</si>
  <si>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</si>
  <si>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</si>
  <si>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</si>
  <si>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</si>
  <si>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</si>
  <si>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</si>
  <si>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</si>
  <si>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</si>
  <si>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</si>
  <si>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</si>
  <si>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</si>
  <si>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</si>
  <si>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State</t>
  </si>
  <si>
    <t>Count of Sub-Category</t>
  </si>
  <si>
    <t>Count of Outcome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</si>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</sst>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/>
    <xf numFmtId="0" fontId="0" fillId="0" borderId="1" xfId="0" applyBorder="1" applyAlignment="1"/>
    <xf numFmtId="0" fontId="0" fillId="0" borderId="1" xfId="0" applyBorder="1" applyAlignment="1">
      <alignment vertical="center"/>
    </xf>
    <xf numFmtId="9" fontId="0" fillId="0" borderId="1" xfId="2" applyFont="1" applyBorder="1" applyAlignment="1"/>
    <xf numFmtId="9" fontId="0" fillId="0" borderId="0" xfId="2" applyFont="1" applyAlignme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3-48BF-93DB-43EF347282A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3-48BF-93DB-43EF347282A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3-48BF-93DB-43EF347282A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3-48BF-93DB-43EF34728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856560"/>
        <c:axId val="472857216"/>
      </c:barChart>
      <c:catAx>
        <c:axId val="4728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57216"/>
        <c:crosses val="autoZero"/>
        <c:auto val="1"/>
        <c:lblAlgn val="ctr"/>
        <c:lblOffset val="100"/>
        <c:noMultiLvlLbl val="0"/>
      </c:catAx>
      <c:valAx>
        <c:axId val="4728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5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A-4FD8-83FC-4B88C0AF78D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A-4FD8-83FC-4B88C0AF78D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A-4FD8-83FC-4B88C0AF78D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CA-4FD8-83FC-4B88C0AF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098960"/>
        <c:axId val="462095680"/>
      </c:barChart>
      <c:catAx>
        <c:axId val="46209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95680"/>
        <c:crosses val="autoZero"/>
        <c:auto val="1"/>
        <c:lblAlgn val="ctr"/>
        <c:lblOffset val="100"/>
        <c:noMultiLvlLbl val="0"/>
      </c:catAx>
      <c:valAx>
        <c:axId val="4620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9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1.xlsx]Sheet4!PivotTable4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9-4A69-8AB8-EB73376E9FC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9-4A69-8AB8-EB73376E9FC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9-4A69-8AB8-EB73376E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150336"/>
        <c:axId val="582150008"/>
      </c:lineChart>
      <c:catAx>
        <c:axId val="58215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50008"/>
        <c:crosses val="autoZero"/>
        <c:auto val="1"/>
        <c:lblAlgn val="ctr"/>
        <c:lblOffset val="100"/>
        <c:noMultiLvlLbl val="0"/>
      </c:catAx>
      <c:valAx>
        <c:axId val="58215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% vs.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A-4925-9FC7-25D2C558E2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A-4925-9FC7-25D2C558E2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A-4925-9FC7-25D2C558E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68576"/>
        <c:axId val="549668904"/>
      </c:lineChart>
      <c:catAx>
        <c:axId val="54966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68904"/>
        <c:crosses val="autoZero"/>
        <c:auto val="1"/>
        <c:lblAlgn val="ctr"/>
        <c:lblOffset val="100"/>
        <c:noMultiLvlLbl val="0"/>
      </c:catAx>
      <c:valAx>
        <c:axId val="54966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6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1</xdr:row>
      <xdr:rowOff>44450</xdr:rowOff>
    </xdr:from>
    <xdr:to>
      <xdr:col>15</xdr:col>
      <xdr:colOff>603249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1BE18-6F54-4603-BF25-9A99CD68F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92074</xdr:colOff>
      <xdr:row>1</xdr:row>
      <xdr:rowOff>95250</xdr:rowOff>
    </xdr:from>
    <xdr:to>
      <xdr:col>19</xdr:col>
      <xdr:colOff>114299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1538C-932C-4324-A8F4-F4AFF993A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384175</xdr:colOff>
      <xdr:row>3</xdr:row>
      <xdr:rowOff>25400</xdr:rowOff>
    </xdr:from>
    <xdr:to>
      <xdr:col>14</xdr:col>
      <xdr:colOff>79375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4BCDF-84D1-467F-B211-7936369A5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13</xdr:row>
      <xdr:rowOff>95250</xdr:rowOff>
    </xdr:from>
    <xdr:to>
      <xdr:col>3</xdr:col>
      <xdr:colOff>736599</xdr:colOff>
      <xdr:row>28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2B315-5B14-4B65-B9F7-0C01F5415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haw" refreshedDate="43600.623456828704" createdVersion="6" refreshedVersion="6" minRefreshableVersion="3" recordCount="4114" xr:uid="{E5AE1915-113D-49AE-9E19-B2C67669D49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haw" refreshedDate="43600.652242129632" createdVersion="6" refreshedVersion="6" minRefreshableVersion="3" recordCount="4114" xr:uid="{D30AA9AE-DAF3-4C4F-9EF0-C995F57CF70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D9D6C-49E7-4312-A388-833D78F5D2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65C31-A9EA-4F9D-8EB4-095531BE15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283AE-BBD6-49D6-A8D8-D3C9A4885F1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55" zoomScaleNormal="55" workbookViewId="0">
      <selection activeCell="N11" sqref="N1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30.6328125" customWidth="1"/>
    <col min="20" max="20" width="30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5117E-5D39-4F9D-A26A-5646771F6FBA}">
  <dimension ref="A1:F14"/>
  <sheetViews>
    <sheetView workbookViewId="0">
      <selection activeCell="C8" sqref="C8"/>
    </sheetView>
  </sheetViews>
  <sheetFormatPr defaultRowHeight="14.5" x14ac:dyDescent="0.35"/>
  <cols>
    <col min="1" max="1" width="16.36328125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8367</v>
      </c>
      <c r="B3" s="7" t="s">
        <v>8365</v>
      </c>
    </row>
    <row r="4" spans="1:6" x14ac:dyDescent="0.35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C4E95-8DF9-42E5-89A8-91C80DE2C09F}">
  <dimension ref="A1:F47"/>
  <sheetViews>
    <sheetView workbookViewId="0">
      <selection activeCell="B12" sqref="B12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8366</v>
      </c>
      <c r="B4" s="7" t="s">
        <v>8363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230A3-CA0C-453F-8461-64BE5857DCD1}">
  <dimension ref="A1:E18"/>
  <sheetViews>
    <sheetView workbookViewId="0">
      <selection activeCell="A10" sqref="A10:E10"/>
      <pivotSelection pane="bottomRight" showHeader="1" extendable="1" axis="axisRow" start="4" max="13" activeRow="9" previousRow="9" click="1" r:id="rId1">
        <pivotArea dataOnly="0" fieldPosition="0">
          <references count="1">
            <reference field="18" count="1">
              <x v="5"/>
            </reference>
          </references>
        </pivotArea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8382</v>
      </c>
      <c r="B2" t="s">
        <v>8364</v>
      </c>
    </row>
    <row r="4" spans="1:5" x14ac:dyDescent="0.35">
      <c r="A4" s="7" t="s">
        <v>8362</v>
      </c>
      <c r="B4" s="7" t="s">
        <v>8363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1" t="s">
        <v>8376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5">
      <c r="A7" s="11" t="s">
        <v>8377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5">
      <c r="A8" s="11" t="s">
        <v>8378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5">
      <c r="A9" s="11" t="s">
        <v>8379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11" t="s">
        <v>8370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5">
      <c r="A11" s="11" t="s">
        <v>8380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11" t="s">
        <v>8371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5">
      <c r="A13" s="11" t="s">
        <v>8372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5">
      <c r="A14" s="11" t="s">
        <v>8373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5">
      <c r="A15" s="11" t="s">
        <v>8374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5">
      <c r="A16" s="11" t="s">
        <v>8375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5">
      <c r="A17" s="11" t="s">
        <v>8381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B4FE-4380-4C63-94F7-392B624E7204}">
  <dimension ref="A1:H13"/>
  <sheetViews>
    <sheetView workbookViewId="0">
      <selection activeCell="E18" sqref="E18"/>
    </sheetView>
  </sheetViews>
  <sheetFormatPr defaultRowHeight="14.5" x14ac:dyDescent="0.35"/>
  <cols>
    <col min="1" max="1" width="28.1796875" style="12" bestFit="1" customWidth="1"/>
    <col min="2" max="2" width="16.6328125" style="12" bestFit="1" customWidth="1"/>
    <col min="3" max="3" width="13.08984375" style="12" bestFit="1" customWidth="1"/>
    <col min="4" max="4" width="15.7265625" style="12" bestFit="1" customWidth="1"/>
    <col min="5" max="5" width="12" style="12" bestFit="1" customWidth="1"/>
    <col min="6" max="6" width="19.08984375" style="16" bestFit="1" customWidth="1"/>
    <col min="7" max="7" width="15.453125" style="16" bestFit="1" customWidth="1"/>
    <col min="8" max="8" width="18.1796875" style="16" bestFit="1" customWidth="1"/>
    <col min="9" max="16384" width="8.7265625" style="12"/>
  </cols>
  <sheetData>
    <row r="1" spans="1:8" x14ac:dyDescent="0.35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35">
      <c r="A2" s="14" t="s">
        <v>8391</v>
      </c>
      <c r="B2" s="13">
        <f>COUNTIFS(Sheet1!$D$2:$D$4115,"&lt;1000",Sheet1!$F$2:$F$4115,"successful")</f>
        <v>322</v>
      </c>
      <c r="C2" s="13">
        <f>COUNTIFS(Sheet1!$D$2:$D$4115,"&lt;1000",Sheet1!$F$2:$F$4115,"failed")</f>
        <v>113</v>
      </c>
      <c r="D2" s="13">
        <f>COUNTIFS(Sheet1!$D$2:$D$4115,"&lt;1000",Sheet1!$F$2:$F$4115,"canceled")</f>
        <v>18</v>
      </c>
      <c r="E2" s="13">
        <f>D2+C2+B2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s="14" t="s">
        <v>8392</v>
      </c>
      <c r="B3" s="13">
        <f>COUNTIFS(Sheet1!$F$2:$F$4115, "Successful",Sheet1!$D$2:$D$4115, "&gt;=1000",Sheet1!$D$2:$D$4115,"&lt;4999")</f>
        <v>931</v>
      </c>
      <c r="C3" s="13">
        <f>COUNTIFS(Sheet1!$F$2:$F$4115, "failed",Sheet1!$D$2:$D$4115, "&gt;=1000",Sheet1!$D$2:$D$4115,"&lt;4999")</f>
        <v>420</v>
      </c>
      <c r="D3" s="13">
        <f>COUNTIFS(Sheet1!$F$2:$F$4115, "canceled",Sheet1!$D$2:$D$4115, "&gt;=1000",Sheet1!$D$2:$D$4115,"&lt;4999")</f>
        <v>60</v>
      </c>
      <c r="E3" s="13">
        <f t="shared" ref="E3:E13" si="0">D3+C3+B3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</row>
    <row r="4" spans="1:8" x14ac:dyDescent="0.35">
      <c r="A4" s="14" t="s">
        <v>8393</v>
      </c>
      <c r="B4" s="13">
        <f>COUNTIFS(Sheet1!$F$2:$F$4115, "Successful",Sheet1!$D$2:$D$4115, "&gt;=5000",Sheet1!$D$2:$D$4115,"&lt;9999")</f>
        <v>380</v>
      </c>
      <c r="C4" s="13">
        <f>COUNTIFS(Sheet1!$F$2:$F$4115, "failed",Sheet1!$D$2:$D$4115, "&gt;=5000",Sheet1!$D$2:$D$4115,"&lt;9999")</f>
        <v>282</v>
      </c>
      <c r="D4" s="13">
        <f>COUNTIFS(Sheet1!$F$2:$F$4115, "canceled",Sheet1!$D$2:$D$4115, "&gt;=5000",Sheet1!$D$2:$D$4115,"&lt;9999")</f>
        <v>51</v>
      </c>
      <c r="E4" s="13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35">
      <c r="A5" s="14" t="s">
        <v>8394</v>
      </c>
      <c r="B5" s="13">
        <f>COUNTIFS(Sheet1!$F$2:$F$4115, "Successful",Sheet1!$D$2:$D$4115, "&gt;=10000",Sheet1!$D$2:$D$4115,"&lt;14999")</f>
        <v>168</v>
      </c>
      <c r="C5" s="13">
        <f>COUNTIFS(Sheet1!$F$2:$F$4115, "failed",Sheet1!$D$2:$D$4115, "&gt;=10000",Sheet1!$D$2:$D$4115,"&lt;14999")</f>
        <v>144</v>
      </c>
      <c r="D5" s="13">
        <f>COUNTIFS(Sheet1!$F$2:$F$4115, "canceled",Sheet1!$D$2:$D$4115, "&gt;=10000",Sheet1!$D$2:$D$4115,"&lt;14999")</f>
        <v>40</v>
      </c>
      <c r="E5" s="13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s="14" t="s">
        <v>8395</v>
      </c>
      <c r="B6" s="13">
        <f>COUNTIFS(Sheet1!$F$2:$F$4115, "Successful",Sheet1!$D$2:$D$4115, "&gt;=15000",Sheet1!$D$2:$D$4115,"&lt;19999")</f>
        <v>94</v>
      </c>
      <c r="C6" s="13">
        <f>COUNTIFS(Sheet1!$F$2:$F$4115, "failed",Sheet1!$D$2:$D$4115, "&gt;=15000",Sheet1!$D$2:$D$4115,"&lt;19999")</f>
        <v>90</v>
      </c>
      <c r="D6" s="13">
        <f>COUNTIFS(Sheet1!$F$2:$F$4115, "canceled",Sheet1!$D$2:$D$4115, "&gt;=15000",Sheet1!$D$2:$D$4115,"&lt;19999")</f>
        <v>17</v>
      </c>
      <c r="E6" s="13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s="14" t="s">
        <v>8396</v>
      </c>
      <c r="B7" s="13">
        <f>COUNTIFS(Sheet1!$F$2:$F$4115, "Successful",Sheet1!$D$2:$D$4115, "&gt;=20000",Sheet1!$D$2:$D$4115,"&lt;24999")</f>
        <v>62</v>
      </c>
      <c r="C7" s="13">
        <f>COUNTIFS(Sheet1!$F$2:$F$4115, "failed",Sheet1!$D$2:$D$4115, "&gt;=20000",Sheet1!$D$2:$D$4115,"&lt;24999")</f>
        <v>72</v>
      </c>
      <c r="D7" s="13">
        <f>COUNTIFS(Sheet1!$F$2:$F$4115, "canceled",Sheet1!$D$2:$D$4115, "&gt;=20000",Sheet1!$D$2:$D$4115,"&lt;24999")</f>
        <v>14</v>
      </c>
      <c r="E7" s="13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s="14" t="s">
        <v>8397</v>
      </c>
      <c r="B8" s="13">
        <f>COUNTIFS(Sheet1!$F$2:$F$4115, "Successful",Sheet1!$D$2:$D$4115, "&gt;=25000",Sheet1!$D$2:$D$4115,"&lt;29999")</f>
        <v>55</v>
      </c>
      <c r="C8" s="13">
        <f>COUNTIFS(Sheet1!$F$2:$F$4115, "failed",Sheet1!$D$2:$D$4115, "&gt;=25000",Sheet1!$D$2:$D$4115,"&lt;29999")</f>
        <v>64</v>
      </c>
      <c r="D8" s="13">
        <f>COUNTIFS(Sheet1!$F$2:$F$4115, "canceled",Sheet1!$D$2:$D$4115, "&gt;=25000",Sheet1!$D$2:$D$4115,"&lt;29999")</f>
        <v>18</v>
      </c>
      <c r="E8" s="13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s="14" t="s">
        <v>8398</v>
      </c>
      <c r="B9" s="13">
        <f>COUNTIFS(Sheet1!$F$2:$F$4115, "Successful",Sheet1!$D$2:$D$4115, "&gt;=30000",Sheet1!$D$2:$D$4115,"&lt;34999")</f>
        <v>32</v>
      </c>
      <c r="C9" s="13">
        <f>COUNTIFS(Sheet1!$F$2:$F$4115, "failed",Sheet1!$D$2:$D$4115, "&gt;=30000",Sheet1!$D$2:$D$4115,"&lt;34999")</f>
        <v>37</v>
      </c>
      <c r="D9" s="13">
        <f>COUNTIFS(Sheet1!$F$2:$F$4115, "canceled",Sheet1!$D$2:$D$4115, "&gt;=30000",Sheet1!$D$2:$D$4115,"&lt;34999")</f>
        <v>13</v>
      </c>
      <c r="E9" s="13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s="14" t="s">
        <v>8399</v>
      </c>
      <c r="B10" s="13">
        <f>COUNTIFS(Sheet1!$F$2:$F$4115, "Successful",Sheet1!$D$2:$D$4115, "&gt;=35000",Sheet1!$D$2:$D$4115,"&lt;39999")</f>
        <v>26</v>
      </c>
      <c r="C10" s="13">
        <f>COUNTIFS(Sheet1!$F$2:$F$4115, "failed",Sheet1!$D$2:$D$4115, "&gt;=35000",Sheet1!$D$2:$D$4115,"&lt;39999")</f>
        <v>22</v>
      </c>
      <c r="D10" s="13">
        <f>COUNTIFS(Sheet1!$F$2:$F$4115, "canceled",Sheet1!$D$2:$D$4115, "&gt;=35000",Sheet1!$D$2:$D$4115,"&lt;39999")</f>
        <v>7</v>
      </c>
      <c r="E10" s="13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s="14" t="s">
        <v>8400</v>
      </c>
      <c r="B11" s="13">
        <f>COUNTIFS(Sheet1!$F$2:$F$4115, "Successful",Sheet1!$D$2:$D$4115, "&gt;=40000",Sheet1!$D$2:$D$4115,"&lt;44999")</f>
        <v>21</v>
      </c>
      <c r="C11" s="13">
        <f>COUNTIFS(Sheet1!$F$2:$F$4115, "failed",Sheet1!$D$2:$D$4115, "&gt;=40000",Sheet1!$D$2:$D$4115,"&lt;44999")</f>
        <v>16</v>
      </c>
      <c r="D11" s="13">
        <f>COUNTIFS(Sheet1!$F$2:$F$4115, "canceled",Sheet1!$D$2:$D$4115, "&gt;=40000",Sheet1!$D$2:$D$4115,"&lt;44999")</f>
        <v>6</v>
      </c>
      <c r="E11" s="13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s="14" t="s">
        <v>8401</v>
      </c>
      <c r="B12" s="13">
        <f>COUNTIFS(Sheet1!$F$2:$F$4115, "Successful",Sheet1!$D$2:$D$4115, "&gt;=45000",Sheet1!$D$2:$D$4115,"&lt;49999")</f>
        <v>6</v>
      </c>
      <c r="C12" s="13">
        <f>COUNTIFS(Sheet1!$F$2:$F$4115, "failed",Sheet1!$D$2:$D$4115, "&gt;=45000",Sheet1!$D$2:$D$4115,"&lt;49999")</f>
        <v>11</v>
      </c>
      <c r="D12" s="13">
        <f>COUNTIFS(Sheet1!$F$2:$F$4115, "canceled",Sheet1!$D$2:$D$4115, "&gt;=45000",Sheet1!$D$2:$D$4115,"&lt;49999")</f>
        <v>4</v>
      </c>
      <c r="E12" s="13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s="14" t="s">
        <v>8402</v>
      </c>
      <c r="B13" s="13">
        <f>COUNTIFS(Sheet1!$F$2:$F$4115, "Successful",Sheet1!$D$2:$D$4115, "&gt;=50000")</f>
        <v>86</v>
      </c>
      <c r="C13" s="13">
        <f>COUNTIFS(Sheet1!$F$2:$F$4115, "failed",Sheet1!$D$2:$D$4115, "&gt;=50000")</f>
        <v>258</v>
      </c>
      <c r="D13" s="13">
        <f>COUNTIFS(Sheet1!$F$2:$F$4115, "canceled",Sheet1!$D$2:$D$4115, "&gt;=50000")</f>
        <v>100</v>
      </c>
      <c r="E13" s="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ahshaw</cp:lastModifiedBy>
  <dcterms:created xsi:type="dcterms:W3CDTF">2017-04-20T15:17:24Z</dcterms:created>
  <dcterms:modified xsi:type="dcterms:W3CDTF">2019-05-16T20:13:36Z</dcterms:modified>
</cp:coreProperties>
</file>