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versational Analysis\conversational-analysis new\conversational-recommenders-analysis-2020\User studies\IJHCS paper Material\Online Material\User Studies Data\Study-2a Data\"/>
    </mc:Choice>
  </mc:AlternateContent>
  <bookViews>
    <workbookView xWindow="0" yWindow="0" windowWidth="28800" windowHeight="12600"/>
  </bookViews>
  <sheets>
    <sheet name="Sheet1" sheetId="1" r:id="rId1"/>
    <sheet name="Plots" sheetId="3" r:id="rId2"/>
  </sheets>
  <definedNames>
    <definedName name="_xlnm._FilterDatabase" localSheetId="1" hidden="1">Plots!$A$1:$A$37</definedName>
    <definedName name="_xlnm.Criteria" localSheetId="1">Plots!$A$1:$A$37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L35" i="3" l="1"/>
  <c r="L36" i="3"/>
  <c r="L37" i="3"/>
  <c r="L38" i="3"/>
  <c r="L34" i="3"/>
  <c r="K35" i="3"/>
  <c r="K36" i="3"/>
  <c r="K37" i="3"/>
  <c r="K38" i="3"/>
  <c r="K34" i="3"/>
  <c r="J35" i="3"/>
  <c r="J36" i="3"/>
  <c r="J37" i="3"/>
  <c r="J38" i="3"/>
  <c r="E38" i="3"/>
  <c r="D38" i="3"/>
  <c r="C38" i="3"/>
  <c r="J34" i="3"/>
  <c r="L24" i="3"/>
  <c r="L25" i="3"/>
  <c r="L26" i="3"/>
  <c r="L27" i="3"/>
  <c r="L23" i="3"/>
  <c r="K24" i="3"/>
  <c r="K25" i="3"/>
  <c r="K26" i="3"/>
  <c r="K27" i="3"/>
  <c r="K23" i="3"/>
  <c r="J24" i="3"/>
  <c r="J25" i="3"/>
  <c r="J26" i="3"/>
  <c r="J27" i="3"/>
  <c r="J23" i="3"/>
  <c r="E29" i="3"/>
  <c r="D29" i="3"/>
  <c r="C29" i="3"/>
  <c r="E18" i="3"/>
  <c r="L8" i="3" s="1"/>
  <c r="E17" i="3"/>
  <c r="L7" i="3" s="1"/>
  <c r="E16" i="3"/>
  <c r="L6" i="3" s="1"/>
  <c r="E15" i="3"/>
  <c r="L5" i="3" s="1"/>
  <c r="E14" i="3"/>
  <c r="L4" i="3" s="1"/>
  <c r="E13" i="3" l="1"/>
  <c r="K8" i="3" s="1"/>
  <c r="E12" i="3"/>
  <c r="K7" i="3" s="1"/>
  <c r="E11" i="3"/>
  <c r="K6" i="3" s="1"/>
  <c r="E10" i="3"/>
  <c r="K5" i="3" s="1"/>
  <c r="E9" i="3"/>
  <c r="E8" i="3"/>
  <c r="J8" i="3" s="1"/>
  <c r="E7" i="3"/>
  <c r="J7" i="3" s="1"/>
  <c r="E6" i="3"/>
  <c r="J6" i="3" s="1"/>
  <c r="E5" i="3"/>
  <c r="E4" i="3"/>
  <c r="J5" i="3"/>
  <c r="E31" i="1"/>
  <c r="E32" i="1"/>
  <c r="K4" i="3" l="1"/>
  <c r="J4" i="3"/>
  <c r="E19" i="1"/>
  <c r="E20" i="1"/>
  <c r="E21" i="1"/>
  <c r="E22" i="1"/>
  <c r="E23" i="1"/>
  <c r="E24" i="1"/>
  <c r="E25" i="1"/>
  <c r="E26" i="1"/>
  <c r="E27" i="1"/>
  <c r="E28" i="1"/>
  <c r="E29" i="1"/>
  <c r="E30" i="1"/>
  <c r="E18" i="1"/>
  <c r="E9" i="1"/>
  <c r="E10" i="1"/>
  <c r="E8" i="1"/>
  <c r="E5" i="1"/>
  <c r="E3" i="1"/>
  <c r="D7" i="1" l="1"/>
  <c r="D17" i="1" s="1"/>
  <c r="C7" i="1"/>
  <c r="C17" i="1" l="1"/>
  <c r="E7" i="1"/>
</calcChain>
</file>

<file path=xl/sharedStrings.xml><?xml version="1.0" encoding="utf-8"?>
<sst xmlns="http://schemas.openxmlformats.org/spreadsheetml/2006/main" count="71" uniqueCount="48">
  <si>
    <t>Circle</t>
  </si>
  <si>
    <t>Mturk</t>
  </si>
  <si>
    <t>Total number of valid trials</t>
  </si>
  <si>
    <t>Average ratings of DeepCRS</t>
  </si>
  <si>
    <t>Average ratings of KBRD</t>
  </si>
  <si>
    <t>P value between KBRD and DeepCRS</t>
  </si>
  <si>
    <t>Averge number of received ratings per dialog</t>
  </si>
  <si>
    <t>Total number of responses that received rating 5 DeepCRS</t>
  </si>
  <si>
    <t>Total number of responses that received rating 4 DeepCRS</t>
  </si>
  <si>
    <t>Total number of responses that received rating 3 DeepCRS</t>
  </si>
  <si>
    <t>Total number of responses that received rating 2 DeepCRS</t>
  </si>
  <si>
    <t>Total number of responses that received rating 1 DeepCRS</t>
  </si>
  <si>
    <t>Total number of responses that received rating 5 KBRD</t>
  </si>
  <si>
    <t>Total number of responses that received rating 4 KBRD</t>
  </si>
  <si>
    <t>Total number of responses that received rating 3 KBRD</t>
  </si>
  <si>
    <t>Total number of responses that received rating 2 KBRD</t>
  </si>
  <si>
    <t>Total number of responses that received rating 1 KBRD</t>
  </si>
  <si>
    <t xml:space="preserve">what kind of movies do you like ?_x000D_
                                                  </t>
  </si>
  <si>
    <t xml:space="preserve">have you seen "it (2017)" ?_x000D_
                                          </t>
  </si>
  <si>
    <t xml:space="preserve">have you seen "nutty professor ii : the klumps" ?_x000D_
                                          </t>
  </si>
  <si>
    <t>Ratings</t>
  </si>
  <si>
    <t>DeepCRS</t>
  </si>
  <si>
    <t>KBRD</t>
  </si>
  <si>
    <t>Engineered</t>
  </si>
  <si>
    <t>sum</t>
  </si>
  <si>
    <t>Total 1</t>
  </si>
  <si>
    <t>Total 2</t>
  </si>
  <si>
    <t>Total number of partcipant who did not pass attention check</t>
  </si>
  <si>
    <t>Total number of partcipants who passed the attention check</t>
  </si>
  <si>
    <t>P-value  of KBRD against DeepCRS (Combined data)</t>
  </si>
  <si>
    <t>P-value  of Our against DeepCRS (Combined data)</t>
  </si>
  <si>
    <t>Total number of participants (cases)</t>
  </si>
  <si>
    <t>Total number of discarded cases</t>
  </si>
  <si>
    <t>Total number of valid cases</t>
  </si>
  <si>
    <t>P-value  of rbCRS against KBRD (Combined data)</t>
  </si>
  <si>
    <t>Average ratings of rbCRS</t>
  </si>
  <si>
    <t>P value between KBRD and rbCRS</t>
  </si>
  <si>
    <t>P value between rbCRS and DeepCRS</t>
  </si>
  <si>
    <t>Total number of responses that received rating 5 rbCRS</t>
  </si>
  <si>
    <t>Total number of responses that received rating 4 rbCRS</t>
  </si>
  <si>
    <t>Total number of responses that received rating 3 rbCRS</t>
  </si>
  <si>
    <t>Total number of responses that received rating 2 rbCRS</t>
  </si>
  <si>
    <t>Total number of responses that received rating 1 rbCRS</t>
  </si>
  <si>
    <t xml:space="preserve"> %responses against ratings for both groups</t>
  </si>
  <si>
    <t xml:space="preserve"> %responses against ratings for the group Circle</t>
  </si>
  <si>
    <t xml:space="preserve"> %responses against ratings for the group Mturk</t>
  </si>
  <si>
    <t>rbCRS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</si>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</sst>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1" fillId="4" borderId="0" xfId="0" applyFont="1" applyFill="1" applyAlignment="1"/>
    <xf numFmtId="0" fontId="2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Plots!$J$3</c:f>
              <c:strCache>
                <c:ptCount val="1"/>
                <c:pt idx="0">
                  <c:v>DeepCRS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Plots!$I$4:$I$8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Plots!$J$4:$J$8</c:f>
              <c:numCache>
                <c:formatCode>0.00%</c:formatCode>
                <c:ptCount val="5"/>
                <c:pt idx="0">
                  <c:v>0.23180076628352492</c:v>
                </c:pt>
                <c:pt idx="1">
                  <c:v>0.21647509578544061</c:v>
                </c:pt>
                <c:pt idx="2">
                  <c:v>0.15517241379310345</c:v>
                </c:pt>
                <c:pt idx="3">
                  <c:v>0.18390804597701149</c:v>
                </c:pt>
                <c:pt idx="4">
                  <c:v>0.21264367816091953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8-49F4-9A63-FD3B52BFCD84}"/>
            </c:ext>
          </c:extLst>
        </c:ser>
        <c:ser>
          <c:idx val="1"/>
          <c:order val="1"/>
          <c:tx>
            <c:strRef>
              <c:f>Plots!$K$3</c:f>
              <c:strCache>
                <c:ptCount val="1"/>
                <c:pt idx="0">
                  <c:v>KBRD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Plots!$I$4:$I$8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Plots!$K$4:$K$8</c:f>
              <c:numCache>
                <c:formatCode>0.00%</c:formatCode>
                <c:ptCount val="5"/>
                <c:pt idx="0">
                  <c:v>0.34674329501915707</c:v>
                </c:pt>
                <c:pt idx="1">
                  <c:v>0.23180076628352492</c:v>
                </c:pt>
                <c:pt idx="2">
                  <c:v>0.1475095785440613</c:v>
                </c:pt>
                <c:pt idx="3">
                  <c:v>0.15134099616858238</c:v>
                </c:pt>
                <c:pt idx="4">
                  <c:v>0.12260536398467432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8-49F4-9A63-FD3B52BFCD84}"/>
            </c:ext>
          </c:extLst>
        </c:ser>
        <c:ser>
          <c:idx val="2"/>
          <c:order val="2"/>
          <c:tx>
            <c:strRef>
              <c:f>Plots!$L$3</c:f>
              <c:strCache>
                <c:ptCount val="1"/>
                <c:pt idx="0">
                  <c:v>Engineered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Plots!$I$4:$I$8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Plots!$L$4:$L$8</c:f>
              <c:numCache>
                <c:formatCode>0.00%</c:formatCode>
                <c:ptCount val="5"/>
                <c:pt idx="0">
                  <c:v>0.39846743295019155</c:v>
                </c:pt>
                <c:pt idx="1">
                  <c:v>0.23946360153256704</c:v>
                </c:pt>
                <c:pt idx="2">
                  <c:v>0.16475095785440613</c:v>
                </c:pt>
                <c:pt idx="3">
                  <c:v>0.12452107279693486</c:v>
                </c:pt>
                <c:pt idx="4">
                  <c:v>7.2796934865900387E-2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8-49F4-9A63-FD3B52BFC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271680"/>
        <c:axId val="449272336"/>
      </c:barChart>
      <c:catAx>
        <c:axId val="4492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72336"/>
        <c:crosses val="autoZero"/>
        <c:auto val="1"/>
        <c:lblAlgn val="ctr"/>
        <c:lblOffset val="100"/>
        <c:noMultiLvlLbl val="0"/>
      </c:catAx>
      <c:valAx>
        <c:axId val="4492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responses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Plots!$J$22</c:f>
              <c:strCache>
                <c:ptCount val="1"/>
                <c:pt idx="0">
                  <c:v>DeepCRS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Plots!$I$23:$I$27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Plots!$J$23:$J$27</c:f>
              <c:numCache>
                <c:formatCode>0.00%</c:formatCode>
                <c:ptCount val="5"/>
                <c:pt idx="0">
                  <c:v>0.19753086419753085</c:v>
                </c:pt>
                <c:pt idx="1">
                  <c:v>0.24691358024691357</c:v>
                </c:pt>
                <c:pt idx="2">
                  <c:v>0.16049382716049382</c:v>
                </c:pt>
                <c:pt idx="3">
                  <c:v>0.1728395061728395</c:v>
                </c:pt>
                <c:pt idx="4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1-4D13-92D8-62DEF17EC871}"/>
            </c:ext>
          </c:extLst>
        </c:ser>
        <c:ser>
          <c:idx val="1"/>
          <c:order val="1"/>
          <c:tx>
            <c:strRef>
              <c:f>Plots!$K$22</c:f>
              <c:strCache>
                <c:ptCount val="1"/>
                <c:pt idx="0">
                  <c:v>KBRD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Plots!$I$23:$I$27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Plots!$K$23:$K$27</c:f>
              <c:numCache>
                <c:formatCode>0.00%</c:formatCode>
                <c:ptCount val="5"/>
                <c:pt idx="0">
                  <c:v>0.27160493827160492</c:v>
                </c:pt>
                <c:pt idx="1">
                  <c:v>0.29629629629629628</c:v>
                </c:pt>
                <c:pt idx="2">
                  <c:v>0.12962962962962962</c:v>
                </c:pt>
                <c:pt idx="3">
                  <c:v>0.1419753086419753</c:v>
                </c:pt>
                <c:pt idx="4">
                  <c:v>0.16049382716049382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1-4D13-92D8-62DEF17EC871}"/>
            </c:ext>
          </c:extLst>
        </c:ser>
        <c:ser>
          <c:idx val="2"/>
          <c:order val="2"/>
          <c:tx>
            <c:strRef>
              <c:f>Plots!$L$22</c:f>
              <c:strCache>
                <c:ptCount val="1"/>
                <c:pt idx="0">
                  <c:v>rbCRS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Plots!$I$23:$I$27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Plots!$L$23:$L$27</c:f>
              <c:numCache>
                <c:formatCode>0.00%</c:formatCode>
                <c:ptCount val="5"/>
                <c:pt idx="0">
                  <c:v>0.37037037037037035</c:v>
                </c:pt>
                <c:pt idx="1">
                  <c:v>0.25925925925925924</c:v>
                </c:pt>
                <c:pt idx="2">
                  <c:v>0.14814814814814814</c:v>
                </c:pt>
                <c:pt idx="3">
                  <c:v>0.12345679012345678</c:v>
                </c:pt>
                <c:pt idx="4">
                  <c:v>9.8765432098765427E-2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1-4D13-92D8-62DEF17E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94808"/>
        <c:axId val="455097104"/>
      </c:barChart>
      <c:catAx>
        <c:axId val="45509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97104"/>
        <c:crosses val="autoZero"/>
        <c:auto val="1"/>
        <c:lblAlgn val="ctr"/>
        <c:lblOffset val="100"/>
        <c:noMultiLvlLbl val="0"/>
      </c:catAx>
      <c:valAx>
        <c:axId val="4550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responses for </a:t>
                </a:r>
                <a:r>
                  <a:rPr lang="en-US" sz="1000" b="0" i="0" u="none" strike="noStrike" baseline="0">
                    <a:effectLst/>
                  </a:rPr>
                  <a:t>Circle </a:t>
                </a:r>
                <a:r>
                  <a:rPr lang="en-US"/>
                  <a:t>group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9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Plots!$J$33</c:f>
              <c:strCache>
                <c:ptCount val="1"/>
                <c:pt idx="0">
                  <c:v>DeepCRS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Plots!$I$34:$I$38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Plots!$J$34:$J$38</c:f>
              <c:numCache>
                <c:formatCode>0.00%</c:formatCode>
                <c:ptCount val="5"/>
                <c:pt idx="0">
                  <c:v>0.24722222222222223</c:v>
                </c:pt>
                <c:pt idx="1">
                  <c:v>0.20277777777777778</c:v>
                </c:pt>
                <c:pt idx="2">
                  <c:v>0.15277777777777779</c:v>
                </c:pt>
                <c:pt idx="3">
                  <c:v>0.18888888888888888</c:v>
                </c:pt>
                <c:pt idx="4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2-4A66-BEA1-94F3A2D37A24}"/>
            </c:ext>
          </c:extLst>
        </c:ser>
        <c:ser>
          <c:idx val="1"/>
          <c:order val="1"/>
          <c:tx>
            <c:strRef>
              <c:f>Plots!$K$33</c:f>
              <c:strCache>
                <c:ptCount val="1"/>
                <c:pt idx="0">
                  <c:v>KBRD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Plots!$I$34:$I$38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Plots!$K$34:$K$38</c:f>
              <c:numCache>
                <c:formatCode>0.00%</c:formatCode>
                <c:ptCount val="5"/>
                <c:pt idx="0">
                  <c:v>0.38055555555555554</c:v>
                </c:pt>
                <c:pt idx="1">
                  <c:v>0.20277777777777778</c:v>
                </c:pt>
                <c:pt idx="2">
                  <c:v>0.15555555555555556</c:v>
                </c:pt>
                <c:pt idx="3">
                  <c:v>0.15555555555555556</c:v>
                </c:pt>
                <c:pt idx="4">
                  <c:v>0.10555555555555556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2-4A66-BEA1-94F3A2D37A24}"/>
            </c:ext>
          </c:extLst>
        </c:ser>
        <c:ser>
          <c:idx val="2"/>
          <c:order val="2"/>
          <c:tx>
            <c:strRef>
              <c:f>Plots!$L$33</c:f>
              <c:strCache>
                <c:ptCount val="1"/>
                <c:pt idx="0">
                  <c:v>rbCRS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Plots!$I$34:$I$38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Plots!$L$34:$L$38</c:f>
              <c:numCache>
                <c:formatCode>0.00%</c:formatCode>
                <c:ptCount val="5"/>
                <c:pt idx="0">
                  <c:v>0.41111111111111109</c:v>
                </c:pt>
                <c:pt idx="1">
                  <c:v>0.23055555555555557</c:v>
                </c:pt>
                <c:pt idx="2">
                  <c:v>0.17222222222222222</c:v>
                </c:pt>
                <c:pt idx="3">
                  <c:v>0.125</c:v>
                </c:pt>
                <c:pt idx="4">
                  <c:v>6.1111111111111109E-2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2-4A66-BEA1-94F3A2D37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585584"/>
        <c:axId val="644592144"/>
      </c:barChart>
      <c:catAx>
        <c:axId val="64458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92144"/>
        <c:crosses val="autoZero"/>
        <c:auto val="1"/>
        <c:lblAlgn val="ctr"/>
        <c:lblOffset val="100"/>
        <c:noMultiLvlLbl val="0"/>
      </c:catAx>
      <c:valAx>
        <c:axId val="6445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responses for Mturk group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6.06018518518518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1</xdr:row>
      <xdr:rowOff>114300</xdr:rowOff>
    </xdr:from>
    <xdr:to>
      <xdr:col>21</xdr:col>
      <xdr:colOff>180975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547687</xdr:colOff>
      <xdr:row>18</xdr:row>
      <xdr:rowOff>28575</xdr:rowOff>
    </xdr:from>
    <xdr:to>
      <xdr:col>21</xdr:col>
      <xdr:colOff>242887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557212</xdr:colOff>
      <xdr:row>34</xdr:row>
      <xdr:rowOff>142875</xdr:rowOff>
    </xdr:from>
    <xdr:to>
      <xdr:col>21</xdr:col>
      <xdr:colOff>252412</xdr:colOff>
      <xdr:row>49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2"/>
  <sheetViews>
    <sheetView tabSelected="1" workbookViewId="0">
      <selection activeCell="G5" sqref="G5"/>
    </sheetView>
  </sheetViews>
  <sheetFormatPr defaultRowHeight="15" x14ac:dyDescent="0.25"/>
  <cols>
    <col min="2" max="2" width="65.28515625" bestFit="1" customWidth="1"/>
  </cols>
  <sheetData>
    <row r="1" spans="2:5" x14ac:dyDescent="0.25">
      <c r="B1" s="6"/>
      <c r="C1" s="6" t="s">
        <v>0</v>
      </c>
      <c r="D1" s="6" t="s">
        <v>1</v>
      </c>
      <c r="E1" s="6" t="s">
        <v>47</v>
      </c>
    </row>
    <row r="2" spans="2:5" x14ac:dyDescent="0.25">
      <c r="B2" s="4" t="s">
        <v>31</v>
      </c>
      <c r="C2" s="5">
        <v>34</v>
      </c>
      <c r="D2" s="5">
        <v>103</v>
      </c>
      <c r="E2" s="5">
        <v>137</v>
      </c>
    </row>
    <row r="3" spans="2:5" x14ac:dyDescent="0.25">
      <c r="B3" s="4" t="s">
        <v>27</v>
      </c>
      <c r="C3">
        <v>13</v>
      </c>
      <c r="D3">
        <v>55</v>
      </c>
      <c r="E3">
        <f>C3+D3</f>
        <v>68</v>
      </c>
    </row>
    <row r="4" spans="2:5" x14ac:dyDescent="0.25">
      <c r="B4" s="4" t="s">
        <v>28</v>
      </c>
      <c r="C4" s="5">
        <v>21</v>
      </c>
      <c r="D4" s="5">
        <v>48</v>
      </c>
      <c r="E4" s="5">
        <v>69</v>
      </c>
    </row>
    <row r="5" spans="2:5" x14ac:dyDescent="0.25">
      <c r="B5" s="4" t="s">
        <v>32</v>
      </c>
      <c r="C5">
        <v>3</v>
      </c>
      <c r="D5">
        <v>8</v>
      </c>
      <c r="E5">
        <f>C5+D5</f>
        <v>11</v>
      </c>
    </row>
    <row r="6" spans="2:5" x14ac:dyDescent="0.25">
      <c r="B6" s="4" t="s">
        <v>33</v>
      </c>
      <c r="C6">
        <v>18</v>
      </c>
      <c r="D6">
        <v>40</v>
      </c>
      <c r="E6">
        <f t="shared" ref="E6:E7" si="0">C6+D6</f>
        <v>58</v>
      </c>
    </row>
    <row r="7" spans="2:5" x14ac:dyDescent="0.25">
      <c r="B7" s="4" t="s">
        <v>2</v>
      </c>
      <c r="C7">
        <f>C6*9</f>
        <v>162</v>
      </c>
      <c r="D7">
        <f>D6*9</f>
        <v>360</v>
      </c>
      <c r="E7">
        <f t="shared" si="0"/>
        <v>522</v>
      </c>
    </row>
    <row r="8" spans="2:5" x14ac:dyDescent="0.25">
      <c r="B8" s="7" t="s">
        <v>3</v>
      </c>
      <c r="C8">
        <v>3.02</v>
      </c>
      <c r="D8">
        <v>3.09</v>
      </c>
      <c r="E8">
        <f>(C8+D8)/2</f>
        <v>3.0549999999999997</v>
      </c>
    </row>
    <row r="9" spans="2:5" x14ac:dyDescent="0.25">
      <c r="B9" s="7" t="s">
        <v>4</v>
      </c>
      <c r="C9">
        <v>3.37</v>
      </c>
      <c r="D9">
        <v>3.59</v>
      </c>
      <c r="E9">
        <f t="shared" ref="E9:E10" si="1">(C9+D9)/2</f>
        <v>3.48</v>
      </c>
    </row>
    <row r="10" spans="2:5" x14ac:dyDescent="0.25">
      <c r="B10" s="7" t="s">
        <v>35</v>
      </c>
      <c r="C10">
        <v>3.67</v>
      </c>
      <c r="D10">
        <v>3.8</v>
      </c>
      <c r="E10">
        <f t="shared" si="1"/>
        <v>3.7349999999999999</v>
      </c>
    </row>
    <row r="11" spans="2:5" x14ac:dyDescent="0.25">
      <c r="B11" s="7" t="s">
        <v>34</v>
      </c>
      <c r="E11">
        <v>2.2000000000000001E-3</v>
      </c>
    </row>
    <row r="12" spans="2:5" x14ac:dyDescent="0.25">
      <c r="B12" s="7" t="s">
        <v>29</v>
      </c>
      <c r="E12" s="1">
        <v>1.7492999999999999E-7</v>
      </c>
    </row>
    <row r="13" spans="2:5" x14ac:dyDescent="0.25">
      <c r="B13" s="7" t="s">
        <v>30</v>
      </c>
      <c r="E13" s="1">
        <v>6.7078000000000003E-16</v>
      </c>
    </row>
    <row r="14" spans="2:5" x14ac:dyDescent="0.25">
      <c r="B14" s="7" t="s">
        <v>36</v>
      </c>
      <c r="C14">
        <v>0.02</v>
      </c>
      <c r="D14">
        <v>1.7999999999999999E-2</v>
      </c>
    </row>
    <row r="15" spans="2:5" x14ac:dyDescent="0.25">
      <c r="B15" s="7" t="s">
        <v>5</v>
      </c>
      <c r="C15">
        <v>0.01</v>
      </c>
      <c r="D15" s="1">
        <v>1.55E-6</v>
      </c>
      <c r="E15" s="1"/>
    </row>
    <row r="16" spans="2:5" x14ac:dyDescent="0.25">
      <c r="B16" s="7" t="s">
        <v>37</v>
      </c>
      <c r="C16" s="1">
        <v>3.01017E-5</v>
      </c>
      <c r="D16" s="1">
        <v>4.05712E-12</v>
      </c>
      <c r="E16" s="1"/>
    </row>
    <row r="17" spans="2:5" x14ac:dyDescent="0.25">
      <c r="B17" s="7" t="s">
        <v>6</v>
      </c>
      <c r="C17">
        <f>C7/70</f>
        <v>2.3142857142857145</v>
      </c>
      <c r="D17">
        <f>D7/70</f>
        <v>5.1428571428571432</v>
      </c>
      <c r="E17">
        <v>7.45</v>
      </c>
    </row>
    <row r="18" spans="2:5" x14ac:dyDescent="0.25">
      <c r="B18" s="3" t="s">
        <v>7</v>
      </c>
      <c r="C18">
        <v>32</v>
      </c>
      <c r="D18">
        <v>89</v>
      </c>
      <c r="E18">
        <f>C18+D18</f>
        <v>121</v>
      </c>
    </row>
    <row r="19" spans="2:5" x14ac:dyDescent="0.25">
      <c r="B19" s="3" t="s">
        <v>8</v>
      </c>
      <c r="C19">
        <v>40</v>
      </c>
      <c r="D19">
        <v>73</v>
      </c>
      <c r="E19">
        <f t="shared" ref="E19:E32" si="2">C19+D19</f>
        <v>113</v>
      </c>
    </row>
    <row r="20" spans="2:5" x14ac:dyDescent="0.25">
      <c r="B20" s="3" t="s">
        <v>9</v>
      </c>
      <c r="C20">
        <v>26</v>
      </c>
      <c r="D20">
        <v>55</v>
      </c>
      <c r="E20">
        <f t="shared" si="2"/>
        <v>81</v>
      </c>
    </row>
    <row r="21" spans="2:5" x14ac:dyDescent="0.25">
      <c r="B21" s="3" t="s">
        <v>10</v>
      </c>
      <c r="C21">
        <v>28</v>
      </c>
      <c r="D21">
        <v>68</v>
      </c>
      <c r="E21">
        <f t="shared" si="2"/>
        <v>96</v>
      </c>
    </row>
    <row r="22" spans="2:5" x14ac:dyDescent="0.25">
      <c r="B22" s="3" t="s">
        <v>11</v>
      </c>
      <c r="C22">
        <v>36</v>
      </c>
      <c r="D22">
        <v>75</v>
      </c>
      <c r="E22">
        <f t="shared" si="2"/>
        <v>111</v>
      </c>
    </row>
    <row r="23" spans="2:5" x14ac:dyDescent="0.25">
      <c r="B23" s="3" t="s">
        <v>12</v>
      </c>
      <c r="C23">
        <v>44</v>
      </c>
      <c r="D23">
        <v>137</v>
      </c>
      <c r="E23">
        <f t="shared" si="2"/>
        <v>181</v>
      </c>
    </row>
    <row r="24" spans="2:5" x14ac:dyDescent="0.25">
      <c r="B24" s="3" t="s">
        <v>13</v>
      </c>
      <c r="C24">
        <v>48</v>
      </c>
      <c r="D24">
        <v>73</v>
      </c>
      <c r="E24">
        <f t="shared" si="2"/>
        <v>121</v>
      </c>
    </row>
    <row r="25" spans="2:5" x14ac:dyDescent="0.25">
      <c r="B25" s="3" t="s">
        <v>14</v>
      </c>
      <c r="C25">
        <v>21</v>
      </c>
      <c r="D25">
        <v>56</v>
      </c>
      <c r="E25">
        <f t="shared" si="2"/>
        <v>77</v>
      </c>
    </row>
    <row r="26" spans="2:5" x14ac:dyDescent="0.25">
      <c r="B26" s="3" t="s">
        <v>15</v>
      </c>
      <c r="C26">
        <v>23</v>
      </c>
      <c r="D26">
        <v>56</v>
      </c>
      <c r="E26">
        <f t="shared" si="2"/>
        <v>79</v>
      </c>
    </row>
    <row r="27" spans="2:5" x14ac:dyDescent="0.25">
      <c r="B27" s="3" t="s">
        <v>16</v>
      </c>
      <c r="C27">
        <v>26</v>
      </c>
      <c r="D27">
        <v>38</v>
      </c>
      <c r="E27">
        <f t="shared" si="2"/>
        <v>64</v>
      </c>
    </row>
    <row r="28" spans="2:5" x14ac:dyDescent="0.25">
      <c r="B28" s="3" t="s">
        <v>38</v>
      </c>
      <c r="C28">
        <v>60</v>
      </c>
      <c r="D28">
        <v>148</v>
      </c>
      <c r="E28">
        <f t="shared" si="2"/>
        <v>208</v>
      </c>
    </row>
    <row r="29" spans="2:5" x14ac:dyDescent="0.25">
      <c r="B29" s="3" t="s">
        <v>39</v>
      </c>
      <c r="C29">
        <v>42</v>
      </c>
      <c r="D29">
        <v>83</v>
      </c>
      <c r="E29">
        <f t="shared" si="2"/>
        <v>125</v>
      </c>
    </row>
    <row r="30" spans="2:5" x14ac:dyDescent="0.25">
      <c r="B30" s="3" t="s">
        <v>40</v>
      </c>
      <c r="C30">
        <v>24</v>
      </c>
      <c r="D30">
        <v>62</v>
      </c>
      <c r="E30">
        <f t="shared" si="2"/>
        <v>86</v>
      </c>
    </row>
    <row r="31" spans="2:5" x14ac:dyDescent="0.25">
      <c r="B31" s="3" t="s">
        <v>41</v>
      </c>
      <c r="C31">
        <v>20</v>
      </c>
      <c r="D31">
        <v>45</v>
      </c>
      <c r="E31">
        <f t="shared" si="2"/>
        <v>65</v>
      </c>
    </row>
    <row r="32" spans="2:5" x14ac:dyDescent="0.25">
      <c r="B32" s="3" t="s">
        <v>42</v>
      </c>
      <c r="C32">
        <v>16</v>
      </c>
      <c r="D32">
        <v>22</v>
      </c>
      <c r="E32">
        <f t="shared" si="2"/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M61"/>
  <sheetViews>
    <sheetView workbookViewId="0">
      <selection activeCell="B29" sqref="B29"/>
    </sheetView>
  </sheetViews>
  <sheetFormatPr defaultRowHeight="15" x14ac:dyDescent="0.25"/>
  <cols>
    <col min="9" max="9" width="12.7109375" customWidth="1"/>
    <col min="12" max="12" width="11.140625" bestFit="1" customWidth="1"/>
    <col min="13" max="13" width="12.85546875" customWidth="1"/>
  </cols>
  <sheetData>
    <row r="2" spans="2:13" x14ac:dyDescent="0.25">
      <c r="I2" s="8" t="s">
        <v>43</v>
      </c>
      <c r="J2" s="8"/>
      <c r="K2" s="8"/>
      <c r="L2" s="8"/>
      <c r="M2" s="8"/>
    </row>
    <row r="3" spans="2:13" x14ac:dyDescent="0.25">
      <c r="C3" t="s">
        <v>0</v>
      </c>
      <c r="D3" t="s">
        <v>1</v>
      </c>
      <c r="I3" t="s">
        <v>20</v>
      </c>
      <c r="J3" t="s">
        <v>21</v>
      </c>
      <c r="K3" t="s">
        <v>22</v>
      </c>
      <c r="L3" t="s">
        <v>23</v>
      </c>
    </row>
    <row r="4" spans="2:13" x14ac:dyDescent="0.25">
      <c r="B4" s="8" t="s">
        <v>21</v>
      </c>
      <c r="C4">
        <v>32</v>
      </c>
      <c r="D4">
        <v>89</v>
      </c>
      <c r="E4">
        <f>C4+D4</f>
        <v>121</v>
      </c>
      <c r="I4">
        <v>5</v>
      </c>
      <c r="J4" s="2">
        <f>E4/522</f>
        <v>0.23180076628352492</v>
      </c>
      <c r="K4" s="2">
        <f>E9/522</f>
        <v>0.34674329501915707</v>
      </c>
      <c r="L4" s="2">
        <f>E14/522</f>
        <v>0.39846743295019155</v>
      </c>
    </row>
    <row r="5" spans="2:13" x14ac:dyDescent="0.25">
      <c r="B5" s="8"/>
      <c r="C5">
        <v>40</v>
      </c>
      <c r="D5">
        <v>73</v>
      </c>
      <c r="E5">
        <f t="shared" ref="E5:E18" si="0">C5+D5</f>
        <v>113</v>
      </c>
      <c r="I5">
        <v>4</v>
      </c>
      <c r="J5" s="2">
        <f t="shared" ref="J5:J7" si="1">E5/522</f>
        <v>0.21647509578544061</v>
      </c>
      <c r="K5" s="2">
        <f t="shared" ref="K5:K8" si="2">E10/522</f>
        <v>0.23180076628352492</v>
      </c>
      <c r="L5" s="2">
        <f t="shared" ref="L5:L8" si="3">E15/522</f>
        <v>0.23946360153256704</v>
      </c>
    </row>
    <row r="6" spans="2:13" x14ac:dyDescent="0.25">
      <c r="B6" s="8"/>
      <c r="C6">
        <v>26</v>
      </c>
      <c r="D6">
        <v>55</v>
      </c>
      <c r="E6">
        <f t="shared" si="0"/>
        <v>81</v>
      </c>
      <c r="I6">
        <v>3</v>
      </c>
      <c r="J6" s="2">
        <f t="shared" si="1"/>
        <v>0.15517241379310345</v>
      </c>
      <c r="K6" s="2">
        <f t="shared" si="2"/>
        <v>0.1475095785440613</v>
      </c>
      <c r="L6" s="2">
        <f t="shared" si="3"/>
        <v>0.16475095785440613</v>
      </c>
    </row>
    <row r="7" spans="2:13" x14ac:dyDescent="0.25">
      <c r="B7" s="8"/>
      <c r="C7">
        <v>28</v>
      </c>
      <c r="D7">
        <v>68</v>
      </c>
      <c r="E7">
        <f t="shared" si="0"/>
        <v>96</v>
      </c>
      <c r="I7">
        <v>2</v>
      </c>
      <c r="J7" s="2">
        <f t="shared" si="1"/>
        <v>0.18390804597701149</v>
      </c>
      <c r="K7" s="2">
        <f t="shared" si="2"/>
        <v>0.15134099616858238</v>
      </c>
      <c r="L7" s="2">
        <f t="shared" si="3"/>
        <v>0.12452107279693486</v>
      </c>
    </row>
    <row r="8" spans="2:13" x14ac:dyDescent="0.25">
      <c r="B8" s="8"/>
      <c r="C8">
        <v>36</v>
      </c>
      <c r="D8">
        <v>75</v>
      </c>
      <c r="E8">
        <f t="shared" si="0"/>
        <v>111</v>
      </c>
      <c r="I8">
        <v>1</v>
      </c>
      <c r="J8" s="2">
        <f>E8/522</f>
        <v>0.21264367816091953</v>
      </c>
      <c r="K8" s="2">
        <f t="shared" si="2"/>
        <v>0.12260536398467432</v>
      </c>
      <c r="L8" s="2">
        <f t="shared" si="3"/>
        <v>7.2796934865900387E-2</v>
      </c>
    </row>
    <row r="9" spans="2:13" x14ac:dyDescent="0.25">
      <c r="B9" s="8" t="s">
        <v>22</v>
      </c>
      <c r="C9">
        <v>44</v>
      </c>
      <c r="D9">
        <v>137</v>
      </c>
      <c r="E9">
        <f t="shared" si="0"/>
        <v>181</v>
      </c>
      <c r="J9" s="2"/>
      <c r="K9" s="2"/>
      <c r="L9" s="2"/>
    </row>
    <row r="10" spans="2:13" x14ac:dyDescent="0.25">
      <c r="B10" s="8"/>
      <c r="C10">
        <v>48</v>
      </c>
      <c r="D10">
        <v>73</v>
      </c>
      <c r="E10">
        <f t="shared" si="0"/>
        <v>121</v>
      </c>
    </row>
    <row r="11" spans="2:13" x14ac:dyDescent="0.25">
      <c r="B11" s="8"/>
      <c r="C11">
        <v>21</v>
      </c>
      <c r="D11">
        <v>56</v>
      </c>
      <c r="E11">
        <f t="shared" si="0"/>
        <v>77</v>
      </c>
    </row>
    <row r="12" spans="2:13" x14ac:dyDescent="0.25">
      <c r="B12" s="8"/>
      <c r="C12">
        <v>23</v>
      </c>
      <c r="D12">
        <v>56</v>
      </c>
      <c r="E12">
        <f t="shared" si="0"/>
        <v>79</v>
      </c>
    </row>
    <row r="13" spans="2:13" x14ac:dyDescent="0.25">
      <c r="B13" s="8"/>
      <c r="C13">
        <v>26</v>
      </c>
      <c r="D13">
        <v>38</v>
      </c>
      <c r="E13">
        <f t="shared" si="0"/>
        <v>64</v>
      </c>
    </row>
    <row r="14" spans="2:13" x14ac:dyDescent="0.25">
      <c r="B14" s="8" t="s">
        <v>46</v>
      </c>
      <c r="C14">
        <v>60</v>
      </c>
      <c r="D14">
        <v>148</v>
      </c>
      <c r="E14">
        <f t="shared" si="0"/>
        <v>208</v>
      </c>
    </row>
    <row r="15" spans="2:13" x14ac:dyDescent="0.25">
      <c r="B15" s="8"/>
      <c r="C15">
        <v>42</v>
      </c>
      <c r="D15">
        <v>83</v>
      </c>
      <c r="E15">
        <f t="shared" si="0"/>
        <v>125</v>
      </c>
    </row>
    <row r="16" spans="2:13" x14ac:dyDescent="0.25">
      <c r="B16" s="8"/>
      <c r="C16">
        <v>24</v>
      </c>
      <c r="D16">
        <v>62</v>
      </c>
      <c r="E16">
        <f t="shared" si="0"/>
        <v>86</v>
      </c>
    </row>
    <row r="17" spans="2:13" x14ac:dyDescent="0.25">
      <c r="B17" s="8"/>
      <c r="C17">
        <v>20</v>
      </c>
      <c r="D17">
        <v>45</v>
      </c>
      <c r="E17">
        <f t="shared" si="0"/>
        <v>65</v>
      </c>
    </row>
    <row r="18" spans="2:13" x14ac:dyDescent="0.25">
      <c r="B18" s="8"/>
      <c r="C18">
        <v>16</v>
      </c>
      <c r="D18">
        <v>22</v>
      </c>
      <c r="E18">
        <f t="shared" si="0"/>
        <v>38</v>
      </c>
    </row>
    <row r="21" spans="2:13" x14ac:dyDescent="0.25">
      <c r="I21" s="8" t="s">
        <v>44</v>
      </c>
      <c r="J21" s="8"/>
      <c r="K21" s="8"/>
      <c r="L21" s="8"/>
      <c r="M21" s="8"/>
    </row>
    <row r="22" spans="2:13" x14ac:dyDescent="0.25">
      <c r="I22" t="s">
        <v>20</v>
      </c>
      <c r="J22" t="s">
        <v>21</v>
      </c>
      <c r="K22" t="s">
        <v>22</v>
      </c>
      <c r="L22" t="s">
        <v>46</v>
      </c>
    </row>
    <row r="23" spans="2:13" x14ac:dyDescent="0.25">
      <c r="B23" t="s">
        <v>20</v>
      </c>
      <c r="C23" t="s">
        <v>21</v>
      </c>
      <c r="D23" t="s">
        <v>22</v>
      </c>
      <c r="E23" t="s">
        <v>46</v>
      </c>
      <c r="I23">
        <v>5</v>
      </c>
      <c r="J23" s="2">
        <f>C24/162</f>
        <v>0.19753086419753085</v>
      </c>
      <c r="K23" s="2">
        <f>D24/162</f>
        <v>0.27160493827160492</v>
      </c>
      <c r="L23" s="2">
        <f>E24/162</f>
        <v>0.37037037037037035</v>
      </c>
    </row>
    <row r="24" spans="2:13" x14ac:dyDescent="0.25">
      <c r="B24">
        <v>5</v>
      </c>
      <c r="C24">
        <v>32</v>
      </c>
      <c r="D24">
        <v>44</v>
      </c>
      <c r="E24">
        <v>60</v>
      </c>
      <c r="I24">
        <v>4</v>
      </c>
      <c r="J24" s="2">
        <f t="shared" ref="J24:J27" si="4">C25/162</f>
        <v>0.24691358024691357</v>
      </c>
      <c r="K24" s="2">
        <f t="shared" ref="K24:K27" si="5">D25/162</f>
        <v>0.29629629629629628</v>
      </c>
      <c r="L24" s="2">
        <f t="shared" ref="L24:L27" si="6">E25/162</f>
        <v>0.25925925925925924</v>
      </c>
    </row>
    <row r="25" spans="2:13" x14ac:dyDescent="0.25">
      <c r="B25">
        <v>4</v>
      </c>
      <c r="C25">
        <v>40</v>
      </c>
      <c r="D25">
        <v>48</v>
      </c>
      <c r="E25">
        <v>42</v>
      </c>
      <c r="I25">
        <v>3</v>
      </c>
      <c r="J25" s="2">
        <f t="shared" si="4"/>
        <v>0.16049382716049382</v>
      </c>
      <c r="K25" s="2">
        <f t="shared" si="5"/>
        <v>0.12962962962962962</v>
      </c>
      <c r="L25" s="2">
        <f t="shared" si="6"/>
        <v>0.14814814814814814</v>
      </c>
    </row>
    <row r="26" spans="2:13" x14ac:dyDescent="0.25">
      <c r="B26">
        <v>3</v>
      </c>
      <c r="C26">
        <v>26</v>
      </c>
      <c r="D26">
        <v>21</v>
      </c>
      <c r="E26">
        <v>24</v>
      </c>
      <c r="I26">
        <v>2</v>
      </c>
      <c r="J26" s="2">
        <f t="shared" si="4"/>
        <v>0.1728395061728395</v>
      </c>
      <c r="K26" s="2">
        <f t="shared" si="5"/>
        <v>0.1419753086419753</v>
      </c>
      <c r="L26" s="2">
        <f t="shared" si="6"/>
        <v>0.12345679012345678</v>
      </c>
    </row>
    <row r="27" spans="2:13" x14ac:dyDescent="0.25">
      <c r="B27">
        <v>2</v>
      </c>
      <c r="C27">
        <v>28</v>
      </c>
      <c r="D27">
        <v>23</v>
      </c>
      <c r="E27">
        <v>20</v>
      </c>
      <c r="I27">
        <v>1</v>
      </c>
      <c r="J27" s="2">
        <f t="shared" si="4"/>
        <v>0.22222222222222221</v>
      </c>
      <c r="K27" s="2">
        <f t="shared" si="5"/>
        <v>0.16049382716049382</v>
      </c>
      <c r="L27" s="2">
        <f t="shared" si="6"/>
        <v>9.8765432098765427E-2</v>
      </c>
    </row>
    <row r="28" spans="2:13" x14ac:dyDescent="0.25">
      <c r="B28">
        <v>1</v>
      </c>
      <c r="C28">
        <v>36</v>
      </c>
      <c r="D28">
        <v>26</v>
      </c>
      <c r="E28">
        <v>16</v>
      </c>
    </row>
    <row r="29" spans="2:13" x14ac:dyDescent="0.25">
      <c r="B29" t="s">
        <v>24</v>
      </c>
      <c r="C29">
        <f>SUBTOTAL(9,C24:C28)</f>
        <v>162</v>
      </c>
      <c r="D29">
        <f>SUBTOTAL(9,D24:D28)</f>
        <v>162</v>
      </c>
      <c r="E29">
        <f>SUBTOTAL(9,E24:E28)</f>
        <v>162</v>
      </c>
    </row>
    <row r="32" spans="2:13" x14ac:dyDescent="0.25">
      <c r="B32" t="s">
        <v>20</v>
      </c>
      <c r="C32" t="s">
        <v>21</v>
      </c>
      <c r="D32" t="s">
        <v>22</v>
      </c>
      <c r="E32" t="s">
        <v>46</v>
      </c>
      <c r="I32" s="8" t="s">
        <v>45</v>
      </c>
      <c r="J32" s="8"/>
      <c r="K32" s="8"/>
      <c r="L32" s="8"/>
      <c r="M32" s="8"/>
    </row>
    <row r="33" spans="2:12" x14ac:dyDescent="0.25">
      <c r="B33">
        <v>5</v>
      </c>
      <c r="C33">
        <v>89</v>
      </c>
      <c r="D33">
        <v>137</v>
      </c>
      <c r="E33">
        <v>148</v>
      </c>
      <c r="I33" t="s">
        <v>20</v>
      </c>
      <c r="J33" t="s">
        <v>21</v>
      </c>
      <c r="K33" t="s">
        <v>22</v>
      </c>
      <c r="L33" t="s">
        <v>46</v>
      </c>
    </row>
    <row r="34" spans="2:12" x14ac:dyDescent="0.25">
      <c r="B34">
        <v>4</v>
      </c>
      <c r="C34">
        <v>73</v>
      </c>
      <c r="D34">
        <v>73</v>
      </c>
      <c r="E34">
        <v>83</v>
      </c>
      <c r="I34">
        <v>5</v>
      </c>
      <c r="J34" s="2">
        <f>C33/360</f>
        <v>0.24722222222222223</v>
      </c>
      <c r="K34" s="2">
        <f>D33/360</f>
        <v>0.38055555555555554</v>
      </c>
      <c r="L34" s="2">
        <f>E33/360</f>
        <v>0.41111111111111109</v>
      </c>
    </row>
    <row r="35" spans="2:12" x14ac:dyDescent="0.25">
      <c r="B35">
        <v>3</v>
      </c>
      <c r="C35">
        <v>55</v>
      </c>
      <c r="D35">
        <v>56</v>
      </c>
      <c r="E35">
        <v>62</v>
      </c>
      <c r="I35">
        <v>4</v>
      </c>
      <c r="J35" s="2">
        <f t="shared" ref="J35:J38" si="7">C34/360</f>
        <v>0.20277777777777778</v>
      </c>
      <c r="K35" s="2">
        <f t="shared" ref="K35:K38" si="8">D34/360</f>
        <v>0.20277777777777778</v>
      </c>
      <c r="L35" s="2">
        <f t="shared" ref="L35:L38" si="9">E34/360</f>
        <v>0.23055555555555557</v>
      </c>
    </row>
    <row r="36" spans="2:12" x14ac:dyDescent="0.25">
      <c r="B36">
        <v>2</v>
      </c>
      <c r="C36">
        <v>68</v>
      </c>
      <c r="D36">
        <v>56</v>
      </c>
      <c r="E36">
        <v>45</v>
      </c>
      <c r="I36">
        <v>3</v>
      </c>
      <c r="J36" s="2">
        <f t="shared" si="7"/>
        <v>0.15277777777777779</v>
      </c>
      <c r="K36" s="2">
        <f t="shared" si="8"/>
        <v>0.15555555555555556</v>
      </c>
      <c r="L36" s="2">
        <f t="shared" si="9"/>
        <v>0.17222222222222222</v>
      </c>
    </row>
    <row r="37" spans="2:12" x14ac:dyDescent="0.25">
      <c r="B37">
        <v>1</v>
      </c>
      <c r="C37">
        <v>75</v>
      </c>
      <c r="D37">
        <v>38</v>
      </c>
      <c r="E37">
        <v>22</v>
      </c>
      <c r="I37">
        <v>2</v>
      </c>
      <c r="J37" s="2">
        <f t="shared" si="7"/>
        <v>0.18888888888888888</v>
      </c>
      <c r="K37" s="2">
        <f t="shared" si="8"/>
        <v>0.15555555555555556</v>
      </c>
      <c r="L37" s="2">
        <f t="shared" si="9"/>
        <v>0.125</v>
      </c>
    </row>
    <row r="38" spans="2:12" x14ac:dyDescent="0.25">
      <c r="B38" t="s">
        <v>24</v>
      </c>
      <c r="C38">
        <f>SUBTOTAL(9,C33:C37)</f>
        <v>360</v>
      </c>
      <c r="D38">
        <f>SUBTOTAL(9,D33:D37)</f>
        <v>360</v>
      </c>
      <c r="E38">
        <f>SUBTOTAL(9,E33:E37)</f>
        <v>360</v>
      </c>
      <c r="I38">
        <v>1</v>
      </c>
      <c r="J38" s="2">
        <f t="shared" si="7"/>
        <v>0.20833333333333334</v>
      </c>
      <c r="K38" s="2">
        <f t="shared" si="8"/>
        <v>0.10555555555555556</v>
      </c>
      <c r="L38" s="2">
        <f t="shared" si="9"/>
        <v>6.1111111111111109E-2</v>
      </c>
    </row>
    <row r="39" spans="2:12" x14ac:dyDescent="0.25">
      <c r="J39" s="2"/>
      <c r="K39" s="2"/>
      <c r="L39" s="2"/>
    </row>
    <row r="51" spans="1:2" hidden="1" x14ac:dyDescent="0.25">
      <c r="A51" t="s">
        <v>17</v>
      </c>
    </row>
    <row r="52" spans="1:2" hidden="1" x14ac:dyDescent="0.25">
      <c r="A52" t="s">
        <v>18</v>
      </c>
    </row>
    <row r="54" spans="1:2" hidden="1" x14ac:dyDescent="0.25">
      <c r="A54" t="s">
        <v>17</v>
      </c>
    </row>
    <row r="58" spans="1:2" hidden="1" x14ac:dyDescent="0.25">
      <c r="A58" t="s">
        <v>19</v>
      </c>
      <c r="B58" t="s">
        <v>25</v>
      </c>
    </row>
    <row r="61" spans="1:2" hidden="1" x14ac:dyDescent="0.25">
      <c r="A61" t="s">
        <v>17</v>
      </c>
      <c r="B61" t="s">
        <v>26</v>
      </c>
    </row>
  </sheetData>
  <mergeCells count="6">
    <mergeCell ref="I32:M32"/>
    <mergeCell ref="I2:M2"/>
    <mergeCell ref="I21:M21"/>
    <mergeCell ref="B4:B8"/>
    <mergeCell ref="B9:B13"/>
    <mergeCell ref="B14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Plots</vt:lpstr>
      <vt:lpstr>Plots!Criteria</vt:lpstr>
    </vt:vector>
  </TitlesOfParts>
  <Company>AAU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Ahtsham Manzoor</dc:creator>
  <cp:lastModifiedBy>Ahtsham Manzoor</cp:lastModifiedBy>
  <dcterms:created xsi:type="dcterms:W3CDTF">2020-11-06T09:19:51Z</dcterms:created>
  <dcterms:modified xsi:type="dcterms:W3CDTF">2020-11-17T13:48:09Z</dcterms:modified>
</cp:coreProperties>
</file>