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C:\Users\ahuddell\GitHub\N-loading\"/>
    </mc:Choice>
  </mc:AlternateContent>
  <xr:revisionPtr revIDLastSave="0" documentId="8_{94C309C8-87E5-4EE5-B3DE-7925E236DBB3}" xr6:coauthVersionLast="45" xr6:coauthVersionMax="45" xr10:uidLastSave="{00000000-0000-0000-0000-000000000000}"/>
  <bookViews>
    <workbookView xWindow="-28710" yWindow="-4650" windowWidth="14145" windowHeight="15885" tabRatio="607" xr2:uid="{00000000-000D-0000-FFFF-FFFF00000000}"/>
  </bookViews>
  <sheets>
    <sheet name="CT &amp; NY" sheetId="2" r:id="rId1"/>
    <sheet name="Sheet1" sheetId="1" r:id="rId2"/>
    <sheet name="Sheet2" sheetId="3" r:id="rId3"/>
  </sheets>
  <definedNames>
    <definedName name="_xlnm.Print_Area" localSheetId="0">'CT &amp; NY'!$A$1:$BT$127</definedName>
    <definedName name="_xlnm.Print_Titles" localSheetId="0">'CT &amp; NY'!$2:$2</definedName>
    <definedName name="Z_97FD47F5_E571_436C_8766_A27B1E9999CA_.wvu.Cols" localSheetId="0" hidden="1">'CT &amp; NY'!$S:$AP,'CT &amp; NY'!$AU:$BD</definedName>
    <definedName name="Z_97FD47F5_E571_436C_8766_A27B1E9999CA_.wvu.PrintArea" localSheetId="0" hidden="1">'CT &amp; NY'!$A$1:$BT$124</definedName>
    <definedName name="Z_97FD47F5_E571_436C_8766_A27B1E9999CA_.wvu.PrintTitles" localSheetId="0" hidden="1">'CT &amp; NY'!$2:$2</definedName>
  </definedNames>
  <calcPr calcId="191029"/>
  <customWorkbookViews>
    <customWorkbookView name="NYSDEC - Personal View" guid="{97FD47F5-E571-436C-8766-A27B1E9999CA}" mergeInterval="0" personalView="1" maximized="1" windowWidth="1276" windowHeight="79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 i="1" l="1"/>
  <c r="BQ90" i="2" l="1"/>
  <c r="BQ91" i="2" s="1"/>
  <c r="BR89" i="2" l="1"/>
  <c r="BR88" i="2"/>
  <c r="BR87" i="2"/>
  <c r="BR86" i="2"/>
  <c r="BR85" i="2"/>
  <c r="BR84" i="2"/>
  <c r="BR83" i="2"/>
  <c r="BR82" i="2"/>
  <c r="BR81" i="2"/>
  <c r="BR80" i="2"/>
  <c r="BR79" i="2"/>
  <c r="BR78" i="2"/>
  <c r="BR77" i="2"/>
  <c r="BR76" i="2"/>
  <c r="BR75" i="2"/>
  <c r="BR74" i="2"/>
  <c r="BR73" i="2"/>
  <c r="BR72" i="2"/>
  <c r="BR71" i="2"/>
  <c r="BR70" i="2"/>
  <c r="BR69" i="2"/>
  <c r="BR68" i="2"/>
  <c r="BR67" i="2"/>
  <c r="BR66" i="2"/>
  <c r="BR65" i="2"/>
  <c r="BR64" i="2"/>
  <c r="BR63" i="2"/>
  <c r="BR62" i="2"/>
  <c r="BR61" i="2"/>
  <c r="BR60" i="2"/>
  <c r="BR59" i="2"/>
  <c r="BR58" i="2"/>
  <c r="BR57" i="2"/>
  <c r="BR56" i="2"/>
  <c r="BR55" i="2"/>
  <c r="BR54" i="2"/>
  <c r="BR53" i="2"/>
  <c r="BR52" i="2"/>
  <c r="BR51" i="2"/>
  <c r="BR50" i="2"/>
  <c r="BR49" i="2"/>
  <c r="BR48" i="2"/>
  <c r="BR47" i="2"/>
  <c r="BR46" i="2"/>
  <c r="BR45" i="2"/>
  <c r="BR44" i="2"/>
  <c r="BR43" i="2"/>
  <c r="BR42" i="2"/>
  <c r="BR41" i="2"/>
  <c r="BR40" i="2"/>
  <c r="BR39" i="2"/>
  <c r="BR38" i="2"/>
  <c r="BR37" i="2"/>
  <c r="BR36" i="2"/>
  <c r="BR35" i="2"/>
  <c r="BR34" i="2"/>
  <c r="BR33" i="2"/>
  <c r="BR32" i="2"/>
  <c r="BR31" i="2"/>
  <c r="BR30" i="2"/>
  <c r="BR29" i="2"/>
  <c r="BR90" i="2"/>
  <c r="BR91" i="2" s="1"/>
  <c r="BR27" i="2"/>
  <c r="BR26" i="2"/>
  <c r="BR25" i="2"/>
  <c r="BR24" i="2"/>
  <c r="BR23" i="2"/>
  <c r="BR22" i="2"/>
  <c r="BR21" i="2"/>
  <c r="BR20" i="2"/>
  <c r="BR19" i="2"/>
  <c r="BR18" i="2"/>
  <c r="BR17" i="2"/>
  <c r="BR16" i="2"/>
  <c r="BR15" i="2"/>
  <c r="BR14" i="2"/>
  <c r="BR13" i="2"/>
  <c r="BR12" i="2"/>
  <c r="BR11" i="2"/>
  <c r="BR10" i="2"/>
  <c r="BR9" i="2"/>
  <c r="BR8" i="2"/>
  <c r="BR7" i="2"/>
  <c r="BR6" i="2"/>
  <c r="BR5" i="2"/>
  <c r="BR4" i="2"/>
  <c r="BF122" i="2" l="1"/>
  <c r="BQ120" i="2" l="1"/>
  <c r="BQ119" i="2"/>
  <c r="BR119" i="2"/>
  <c r="BR120" i="2"/>
  <c r="BQ121" i="2"/>
  <c r="BR121" i="2"/>
  <c r="BR96" i="2"/>
  <c r="BR97" i="2"/>
  <c r="BR98" i="2"/>
  <c r="BR99" i="2"/>
  <c r="BR100" i="2"/>
  <c r="BR101" i="2"/>
  <c r="BR102" i="2"/>
  <c r="BR103" i="2"/>
  <c r="BR104" i="2"/>
  <c r="BR105" i="2"/>
  <c r="BR106" i="2"/>
  <c r="BR107" i="2"/>
  <c r="BR108" i="2"/>
  <c r="BR109" i="2"/>
  <c r="BR110" i="2"/>
  <c r="BR111" i="2"/>
  <c r="BR112" i="2"/>
  <c r="BR113" i="2"/>
  <c r="BR114" i="2"/>
  <c r="BR115" i="2"/>
  <c r="BR116" i="2"/>
  <c r="BR117" i="2"/>
  <c r="BR118" i="2"/>
  <c r="BR95" i="2"/>
  <c r="BO90" i="2" l="1"/>
  <c r="BM90" i="2"/>
  <c r="BN89" i="2"/>
  <c r="BN88" i="2"/>
  <c r="BN87" i="2"/>
  <c r="BN86" i="2"/>
  <c r="BN85" i="2"/>
  <c r="BN84" i="2"/>
  <c r="BN83" i="2"/>
  <c r="BN82" i="2"/>
  <c r="BN81" i="2"/>
  <c r="BN80" i="2"/>
  <c r="BN79" i="2"/>
  <c r="BN78" i="2"/>
  <c r="BN77" i="2"/>
  <c r="BN76" i="2"/>
  <c r="BN75" i="2"/>
  <c r="BN74" i="2"/>
  <c r="BN73" i="2"/>
  <c r="BN72" i="2"/>
  <c r="BN71" i="2"/>
  <c r="BN70" i="2"/>
  <c r="BN69" i="2"/>
  <c r="BN68" i="2"/>
  <c r="BN67" i="2"/>
  <c r="BN66" i="2"/>
  <c r="BN65" i="2"/>
  <c r="BN64" i="2"/>
  <c r="BN63" i="2"/>
  <c r="BN62" i="2"/>
  <c r="BN61" i="2"/>
  <c r="BN60" i="2"/>
  <c r="BN59" i="2"/>
  <c r="BN58" i="2"/>
  <c r="BN57" i="2"/>
  <c r="BN56" i="2"/>
  <c r="BN55" i="2"/>
  <c r="BN54" i="2"/>
  <c r="BN53" i="2"/>
  <c r="BN52" i="2"/>
  <c r="BN51" i="2"/>
  <c r="BN50" i="2"/>
  <c r="BN49" i="2"/>
  <c r="BN48" i="2"/>
  <c r="BN47" i="2"/>
  <c r="BN46" i="2"/>
  <c r="BN45" i="2"/>
  <c r="BN44" i="2"/>
  <c r="BN43" i="2"/>
  <c r="BN42" i="2"/>
  <c r="BN41" i="2"/>
  <c r="BN40" i="2"/>
  <c r="BN39" i="2"/>
  <c r="BN38" i="2"/>
  <c r="BN37" i="2"/>
  <c r="BN36" i="2"/>
  <c r="BN35" i="2"/>
  <c r="BN34" i="2"/>
  <c r="BN33" i="2"/>
  <c r="BN32" i="2"/>
  <c r="BN31" i="2"/>
  <c r="BN30" i="2"/>
  <c r="BN29" i="2"/>
  <c r="BN28" i="2"/>
  <c r="BN27" i="2"/>
  <c r="BN26" i="2"/>
  <c r="BN25" i="2"/>
  <c r="BN24" i="2"/>
  <c r="BN23" i="2"/>
  <c r="BN22" i="2"/>
  <c r="BN21" i="2"/>
  <c r="BN20" i="2"/>
  <c r="BN19" i="2"/>
  <c r="BN18" i="2"/>
  <c r="BN17" i="2"/>
  <c r="BN16" i="2"/>
  <c r="BN15" i="2"/>
  <c r="BN14" i="2"/>
  <c r="BN13" i="2"/>
  <c r="BN12" i="2"/>
  <c r="BN11" i="2"/>
  <c r="BN10" i="2"/>
  <c r="BN9" i="2"/>
  <c r="BN8" i="2"/>
  <c r="BN7" i="2"/>
  <c r="BN6" i="2"/>
  <c r="BN5" i="2"/>
  <c r="BN4" i="2"/>
  <c r="BN90" i="2" s="1"/>
  <c r="BP89" i="2"/>
  <c r="BP88" i="2"/>
  <c r="BP87" i="2"/>
  <c r="BP86" i="2"/>
  <c r="BP85" i="2"/>
  <c r="BP84" i="2"/>
  <c r="BP83" i="2"/>
  <c r="BP82" i="2"/>
  <c r="BP81" i="2"/>
  <c r="BP80" i="2"/>
  <c r="BP79" i="2"/>
  <c r="BP78" i="2"/>
  <c r="BP77" i="2"/>
  <c r="BP76" i="2"/>
  <c r="BP75" i="2"/>
  <c r="BP74" i="2"/>
  <c r="BP73" i="2"/>
  <c r="BP72" i="2"/>
  <c r="BP71" i="2"/>
  <c r="BP70" i="2"/>
  <c r="BP69" i="2"/>
  <c r="BP68" i="2"/>
  <c r="BP67" i="2"/>
  <c r="BP66" i="2"/>
  <c r="BP65" i="2"/>
  <c r="BP64" i="2"/>
  <c r="BP63" i="2"/>
  <c r="BP62" i="2"/>
  <c r="BP61" i="2"/>
  <c r="BP60" i="2"/>
  <c r="BP59" i="2"/>
  <c r="BP58" i="2"/>
  <c r="BP57" i="2"/>
  <c r="BP56" i="2"/>
  <c r="BP55" i="2"/>
  <c r="BP54" i="2"/>
  <c r="BP53" i="2"/>
  <c r="BP52" i="2"/>
  <c r="BP51" i="2"/>
  <c r="BP50" i="2"/>
  <c r="BP49" i="2"/>
  <c r="BP48" i="2"/>
  <c r="BP47" i="2"/>
  <c r="BP46" i="2"/>
  <c r="BP45" i="2"/>
  <c r="BP44" i="2"/>
  <c r="BP43" i="2"/>
  <c r="BP42" i="2"/>
  <c r="BP41" i="2"/>
  <c r="BP40" i="2"/>
  <c r="BP39" i="2"/>
  <c r="BP38" i="2"/>
  <c r="BP37" i="2"/>
  <c r="BP36" i="2"/>
  <c r="BP35" i="2"/>
  <c r="BP34" i="2"/>
  <c r="BP33" i="2"/>
  <c r="BP32" i="2"/>
  <c r="BP31" i="2"/>
  <c r="BP30" i="2"/>
  <c r="BP29" i="2"/>
  <c r="BP28" i="2"/>
  <c r="BP27" i="2"/>
  <c r="BP26" i="2"/>
  <c r="BP25" i="2"/>
  <c r="BP24" i="2"/>
  <c r="BP23" i="2"/>
  <c r="BP22" i="2"/>
  <c r="BP21" i="2"/>
  <c r="BP20" i="2"/>
  <c r="BP19" i="2"/>
  <c r="BP18" i="2"/>
  <c r="BP17" i="2"/>
  <c r="BP16" i="2"/>
  <c r="BP15" i="2"/>
  <c r="BP14" i="2"/>
  <c r="BP13" i="2"/>
  <c r="BP12" i="2"/>
  <c r="BP11" i="2"/>
  <c r="BP10" i="2"/>
  <c r="BP9" i="2"/>
  <c r="BP8" i="2"/>
  <c r="BP7" i="2"/>
  <c r="BP6" i="2"/>
  <c r="BP5" i="2"/>
  <c r="BP4" i="2"/>
  <c r="BP90" i="2" s="1"/>
  <c r="BO121" i="2" l="1"/>
  <c r="BO119" i="2"/>
  <c r="BP96" i="2"/>
  <c r="BP97" i="2"/>
  <c r="BP98" i="2"/>
  <c r="BP119" i="2" s="1"/>
  <c r="BP99" i="2"/>
  <c r="BP100" i="2"/>
  <c r="BP101" i="2"/>
  <c r="BP102" i="2"/>
  <c r="BP103" i="2"/>
  <c r="BP104" i="2"/>
  <c r="BP105" i="2"/>
  <c r="BP106" i="2"/>
  <c r="BP107" i="2"/>
  <c r="BP108" i="2"/>
  <c r="BP109" i="2"/>
  <c r="BP110" i="2"/>
  <c r="BP111" i="2"/>
  <c r="BP112" i="2"/>
  <c r="BP113" i="2"/>
  <c r="BP114" i="2"/>
  <c r="BP115" i="2"/>
  <c r="BP116" i="2"/>
  <c r="BP117" i="2"/>
  <c r="BP118" i="2"/>
  <c r="BP95" i="2"/>
  <c r="BP121" i="2" l="1"/>
  <c r="BM119" i="2"/>
  <c r="BN118" i="2"/>
  <c r="BN117" i="2"/>
  <c r="BN116" i="2"/>
  <c r="BN115" i="2"/>
  <c r="BN114" i="2"/>
  <c r="BN113" i="2"/>
  <c r="BN112" i="2"/>
  <c r="BN111" i="2"/>
  <c r="BN110" i="2"/>
  <c r="BN109" i="2"/>
  <c r="BN108" i="2"/>
  <c r="BN107" i="2"/>
  <c r="BN106" i="2"/>
  <c r="BN105" i="2"/>
  <c r="BN104" i="2"/>
  <c r="BN103" i="2"/>
  <c r="BN102" i="2"/>
  <c r="BN101" i="2"/>
  <c r="BN100" i="2"/>
  <c r="BN99" i="2"/>
  <c r="BN98" i="2"/>
  <c r="BN97" i="2"/>
  <c r="BN96" i="2"/>
  <c r="BN95" i="2"/>
  <c r="BN119" i="2" l="1"/>
  <c r="BM121" i="2"/>
  <c r="BL89" i="2"/>
  <c r="BL88" i="2"/>
  <c r="BL87" i="2"/>
  <c r="BL86" i="2"/>
  <c r="BL85" i="2"/>
  <c r="BL84" i="2"/>
  <c r="BL83" i="2"/>
  <c r="BL82" i="2"/>
  <c r="BL81" i="2"/>
  <c r="BL80" i="2"/>
  <c r="BL79" i="2"/>
  <c r="BL78" i="2"/>
  <c r="BL77" i="2"/>
  <c r="BL76" i="2"/>
  <c r="BL75" i="2"/>
  <c r="BL74" i="2"/>
  <c r="BL73" i="2"/>
  <c r="BL72" i="2"/>
  <c r="BL71" i="2"/>
  <c r="BL70" i="2"/>
  <c r="BL69" i="2"/>
  <c r="BL68" i="2"/>
  <c r="BL67" i="2"/>
  <c r="BL66" i="2"/>
  <c r="BL65" i="2"/>
  <c r="BL64" i="2"/>
  <c r="BL63" i="2"/>
  <c r="BL62" i="2"/>
  <c r="BL61" i="2"/>
  <c r="BL60" i="2"/>
  <c r="BL59" i="2"/>
  <c r="BL58" i="2"/>
  <c r="BL57" i="2"/>
  <c r="BL56" i="2"/>
  <c r="BL55" i="2"/>
  <c r="BL54" i="2"/>
  <c r="BL53" i="2"/>
  <c r="BL52" i="2"/>
  <c r="BL51" i="2"/>
  <c r="BL50" i="2"/>
  <c r="BL49" i="2"/>
  <c r="BL48" i="2"/>
  <c r="BL47" i="2"/>
  <c r="BL46" i="2"/>
  <c r="BL45" i="2"/>
  <c r="BL44" i="2"/>
  <c r="BL43" i="2"/>
  <c r="BL42" i="2"/>
  <c r="BL41" i="2"/>
  <c r="BL40" i="2"/>
  <c r="BL39" i="2"/>
  <c r="BL38" i="2"/>
  <c r="BL37" i="2"/>
  <c r="BL36" i="2"/>
  <c r="BL35" i="2"/>
  <c r="BL34" i="2"/>
  <c r="BL33" i="2"/>
  <c r="BL32" i="2"/>
  <c r="BL31" i="2"/>
  <c r="BL30" i="2"/>
  <c r="BL29" i="2"/>
  <c r="BL28" i="2"/>
  <c r="BL27" i="2"/>
  <c r="BL26" i="2"/>
  <c r="BL25" i="2"/>
  <c r="BL24" i="2"/>
  <c r="BL23" i="2"/>
  <c r="BL22" i="2"/>
  <c r="BL21" i="2"/>
  <c r="BL20" i="2"/>
  <c r="BL19" i="2"/>
  <c r="BL18" i="2"/>
  <c r="BL17" i="2"/>
  <c r="BL16" i="2"/>
  <c r="BL15" i="2"/>
  <c r="BL14" i="2"/>
  <c r="BL13" i="2"/>
  <c r="BL12" i="2"/>
  <c r="BL11" i="2"/>
  <c r="BL10" i="2"/>
  <c r="BL9" i="2"/>
  <c r="BL8" i="2"/>
  <c r="BL7" i="2"/>
  <c r="BL6" i="2"/>
  <c r="BL5" i="2"/>
  <c r="BL4" i="2"/>
  <c r="BK90" i="2"/>
  <c r="BI90" i="2"/>
  <c r="BL90" i="2" l="1"/>
  <c r="BL96" i="2"/>
  <c r="BL97" i="2"/>
  <c r="BL98" i="2"/>
  <c r="BL99" i="2"/>
  <c r="BL100" i="2"/>
  <c r="BL101" i="2"/>
  <c r="BL102" i="2"/>
  <c r="BL103" i="2"/>
  <c r="BL104" i="2"/>
  <c r="BL105" i="2"/>
  <c r="BL106" i="2"/>
  <c r="BL107" i="2"/>
  <c r="BL108" i="2"/>
  <c r="BL109" i="2"/>
  <c r="BL110" i="2"/>
  <c r="BL111" i="2"/>
  <c r="BL112" i="2"/>
  <c r="BL113" i="2"/>
  <c r="BL114" i="2"/>
  <c r="BL115" i="2"/>
  <c r="BL116" i="2"/>
  <c r="BL117" i="2"/>
  <c r="BL118" i="2"/>
  <c r="BL95" i="2"/>
  <c r="BK119" i="2" l="1"/>
  <c r="BL119" i="2"/>
  <c r="BK121" i="2" l="1"/>
  <c r="BL121" i="2"/>
  <c r="BI119" i="2" l="1"/>
  <c r="BI121" i="2" s="1"/>
  <c r="BJ118" i="2" l="1"/>
  <c r="BJ116" i="2"/>
  <c r="BJ115" i="2"/>
  <c r="BJ113" i="2"/>
  <c r="BJ112" i="2"/>
  <c r="BJ111" i="2"/>
  <c r="BJ110" i="2"/>
  <c r="BJ109" i="2"/>
  <c r="BJ108" i="2"/>
  <c r="BJ107" i="2"/>
  <c r="BJ106" i="2"/>
  <c r="BJ105" i="2"/>
  <c r="BJ104" i="2"/>
  <c r="BJ103" i="2"/>
  <c r="BJ102" i="2"/>
  <c r="BJ101" i="2"/>
  <c r="BJ100" i="2"/>
  <c r="BJ99" i="2"/>
  <c r="BJ98" i="2"/>
  <c r="BJ97" i="2"/>
  <c r="BJ96" i="2"/>
  <c r="BJ95" i="2"/>
  <c r="BJ89" i="2"/>
  <c r="BJ88" i="2"/>
  <c r="BJ87" i="2"/>
  <c r="BJ86" i="2"/>
  <c r="BJ85" i="2"/>
  <c r="BJ84" i="2"/>
  <c r="BJ83" i="2"/>
  <c r="BJ82" i="2"/>
  <c r="BJ81" i="2"/>
  <c r="BJ80" i="2"/>
  <c r="BJ79" i="2"/>
  <c r="BJ78" i="2"/>
  <c r="BJ77" i="2"/>
  <c r="BJ76" i="2"/>
  <c r="BJ75" i="2"/>
  <c r="BJ74" i="2"/>
  <c r="BJ73" i="2"/>
  <c r="BJ72" i="2"/>
  <c r="BJ71" i="2"/>
  <c r="BJ70" i="2"/>
  <c r="BJ69" i="2"/>
  <c r="BJ68" i="2"/>
  <c r="BJ67" i="2"/>
  <c r="BJ66" i="2"/>
  <c r="BJ65" i="2"/>
  <c r="BJ64" i="2"/>
  <c r="BJ63" i="2"/>
  <c r="BJ62" i="2"/>
  <c r="BJ61" i="2"/>
  <c r="BJ60" i="2"/>
  <c r="BJ59" i="2"/>
  <c r="BJ58" i="2"/>
  <c r="BJ57" i="2"/>
  <c r="BJ56" i="2"/>
  <c r="BJ55" i="2"/>
  <c r="BJ54" i="2"/>
  <c r="BJ53" i="2"/>
  <c r="BJ52" i="2"/>
  <c r="BJ51" i="2"/>
  <c r="BJ50" i="2"/>
  <c r="BJ49" i="2"/>
  <c r="BJ48" i="2"/>
  <c r="BJ47" i="2"/>
  <c r="BJ46" i="2"/>
  <c r="BJ45" i="2"/>
  <c r="BJ44" i="2"/>
  <c r="BJ43" i="2"/>
  <c r="BJ42" i="2"/>
  <c r="BJ41" i="2"/>
  <c r="BJ40" i="2"/>
  <c r="BJ39" i="2"/>
  <c r="BJ38" i="2"/>
  <c r="BJ37" i="2"/>
  <c r="BJ36" i="2"/>
  <c r="BJ35" i="2"/>
  <c r="BJ34" i="2"/>
  <c r="BJ33" i="2"/>
  <c r="BJ32" i="2"/>
  <c r="BJ31" i="2"/>
  <c r="BJ30" i="2"/>
  <c r="BJ29" i="2"/>
  <c r="BJ28" i="2"/>
  <c r="BJ27" i="2"/>
  <c r="BJ26" i="2"/>
  <c r="BJ25" i="2"/>
  <c r="BJ24" i="2"/>
  <c r="BJ23" i="2"/>
  <c r="BJ22" i="2"/>
  <c r="BJ21" i="2"/>
  <c r="BJ20" i="2"/>
  <c r="BJ19" i="2"/>
  <c r="BJ18" i="2"/>
  <c r="BJ17" i="2"/>
  <c r="BJ16" i="2"/>
  <c r="BJ15" i="2"/>
  <c r="BJ14" i="2"/>
  <c r="BJ13" i="2"/>
  <c r="BJ12" i="2"/>
  <c r="BJ11" i="2"/>
  <c r="BJ10" i="2"/>
  <c r="BJ9" i="2"/>
  <c r="BJ8" i="2"/>
  <c r="BJ7" i="2"/>
  <c r="BJ6" i="2"/>
  <c r="BJ5" i="2"/>
  <c r="BJ4" i="2"/>
  <c r="BJ90" i="2" l="1"/>
  <c r="BJ119" i="2"/>
  <c r="BJ121" i="2" l="1"/>
  <c r="BG102" i="2"/>
  <c r="BG119" i="2" s="1"/>
  <c r="BG90" i="2"/>
  <c r="BH118" i="2"/>
  <c r="BH117" i="2"/>
  <c r="BH116" i="2"/>
  <c r="BH115" i="2"/>
  <c r="BH114" i="2"/>
  <c r="BH113" i="2"/>
  <c r="BH112" i="2"/>
  <c r="BH111" i="2"/>
  <c r="BH110" i="2"/>
  <c r="BH109" i="2"/>
  <c r="BH108" i="2"/>
  <c r="BH107" i="2"/>
  <c r="BH106" i="2"/>
  <c r="BH105" i="2"/>
  <c r="BH104" i="2"/>
  <c r="BH103" i="2"/>
  <c r="BH101" i="2"/>
  <c r="BH100" i="2"/>
  <c r="BH99" i="2"/>
  <c r="BH98" i="2"/>
  <c r="BH97" i="2"/>
  <c r="BH96" i="2"/>
  <c r="BH95" i="2"/>
  <c r="BH89" i="2"/>
  <c r="BH88" i="2"/>
  <c r="BH87" i="2"/>
  <c r="BH86" i="2"/>
  <c r="BH85" i="2"/>
  <c r="BH84" i="2"/>
  <c r="BH83" i="2"/>
  <c r="BH82" i="2"/>
  <c r="BH81" i="2"/>
  <c r="BH80" i="2"/>
  <c r="BH79" i="2"/>
  <c r="BH78" i="2"/>
  <c r="BH77" i="2"/>
  <c r="BH76" i="2"/>
  <c r="BH75" i="2"/>
  <c r="BH74" i="2"/>
  <c r="BH73" i="2"/>
  <c r="BH72" i="2"/>
  <c r="BH71" i="2"/>
  <c r="BH70" i="2"/>
  <c r="BH69" i="2"/>
  <c r="BH68" i="2"/>
  <c r="BH67" i="2"/>
  <c r="BH66" i="2"/>
  <c r="BH65" i="2"/>
  <c r="BH64" i="2"/>
  <c r="BH63" i="2"/>
  <c r="BH62" i="2"/>
  <c r="BH61" i="2"/>
  <c r="BH60" i="2"/>
  <c r="BH59" i="2"/>
  <c r="BH58" i="2"/>
  <c r="BH57" i="2"/>
  <c r="BH56" i="2"/>
  <c r="BH55" i="2"/>
  <c r="BH54" i="2"/>
  <c r="BH53" i="2"/>
  <c r="BH52" i="2"/>
  <c r="BH51" i="2"/>
  <c r="BH50" i="2"/>
  <c r="BH49" i="2"/>
  <c r="BH48" i="2"/>
  <c r="BH47" i="2"/>
  <c r="BH46" i="2"/>
  <c r="BH45" i="2"/>
  <c r="BH44" i="2"/>
  <c r="BH43" i="2"/>
  <c r="BH42" i="2"/>
  <c r="BH41" i="2"/>
  <c r="BH40" i="2"/>
  <c r="BH39" i="2"/>
  <c r="BH38" i="2"/>
  <c r="BH37" i="2"/>
  <c r="BH36" i="2"/>
  <c r="BH35" i="2"/>
  <c r="BH34" i="2"/>
  <c r="BH33" i="2"/>
  <c r="BH32" i="2"/>
  <c r="BH31" i="2"/>
  <c r="BH30" i="2"/>
  <c r="BH29" i="2"/>
  <c r="BH28" i="2"/>
  <c r="BH27" i="2"/>
  <c r="BH26" i="2"/>
  <c r="BH25" i="2"/>
  <c r="BH24" i="2"/>
  <c r="BH23" i="2"/>
  <c r="BH22" i="2"/>
  <c r="BH21" i="2"/>
  <c r="BH20" i="2"/>
  <c r="BH19" i="2"/>
  <c r="BH18" i="2"/>
  <c r="BH17" i="2"/>
  <c r="BH16" i="2"/>
  <c r="BH15" i="2"/>
  <c r="BH14" i="2"/>
  <c r="BH13" i="2"/>
  <c r="BH12" i="2"/>
  <c r="BH11" i="2"/>
  <c r="BH10" i="2"/>
  <c r="BH9" i="2"/>
  <c r="BH8" i="2"/>
  <c r="BH7" i="2"/>
  <c r="BH6" i="2"/>
  <c r="BH5" i="2"/>
  <c r="BH4" i="2"/>
  <c r="F119" i="2"/>
  <c r="BO120" i="2" s="1"/>
  <c r="P97" i="2"/>
  <c r="BT97" i="2" s="1"/>
  <c r="P95" i="2"/>
  <c r="BT95" i="2" s="1"/>
  <c r="H119"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E119" i="2"/>
  <c r="S119" i="2"/>
  <c r="U119" i="2"/>
  <c r="U120" i="2" s="1"/>
  <c r="W119" i="2"/>
  <c r="Y119" i="2"/>
  <c r="AA119" i="2"/>
  <c r="AC119" i="2"/>
  <c r="AE119" i="2"/>
  <c r="AG119" i="2"/>
  <c r="AI119" i="2"/>
  <c r="AK119" i="2"/>
  <c r="AM119" i="2"/>
  <c r="AO119" i="2"/>
  <c r="AQ119" i="2"/>
  <c r="AS119" i="2"/>
  <c r="AU119" i="2"/>
  <c r="AW119" i="2"/>
  <c r="AY119" i="2"/>
  <c r="BA119" i="2"/>
  <c r="BA120" i="2" s="1"/>
  <c r="BC119" i="2"/>
  <c r="N103" i="2"/>
  <c r="N97" i="2"/>
  <c r="N96"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6" i="2"/>
  <c r="G97" i="2"/>
  <c r="G98" i="2"/>
  <c r="G95" i="2"/>
  <c r="G100" i="2"/>
  <c r="G101" i="2"/>
  <c r="G102" i="2"/>
  <c r="G103" i="2"/>
  <c r="G104" i="2"/>
  <c r="G105" i="2"/>
  <c r="G106" i="2"/>
  <c r="G107" i="2"/>
  <c r="G108" i="2"/>
  <c r="G109" i="2"/>
  <c r="G110" i="2"/>
  <c r="G111" i="2"/>
  <c r="G112" i="2"/>
  <c r="G113" i="2"/>
  <c r="G114" i="2"/>
  <c r="G115" i="2"/>
  <c r="G116" i="2"/>
  <c r="G117" i="2"/>
  <c r="G118" i="2"/>
  <c r="BB4" i="2"/>
  <c r="BB5" i="2"/>
  <c r="BB6" i="2"/>
  <c r="BB7" i="2"/>
  <c r="BB8" i="2"/>
  <c r="BB9" i="2"/>
  <c r="BB10" i="2"/>
  <c r="BB11" i="2"/>
  <c r="BB12" i="2"/>
  <c r="BB13" i="2"/>
  <c r="BB14" i="2"/>
  <c r="BB15" i="2"/>
  <c r="BB16" i="2"/>
  <c r="BB17" i="2"/>
  <c r="BB18" i="2"/>
  <c r="BB19" i="2"/>
  <c r="BB20" i="2"/>
  <c r="BB21" i="2"/>
  <c r="BB22" i="2"/>
  <c r="BB23" i="2"/>
  <c r="BB24" i="2"/>
  <c r="BB25" i="2"/>
  <c r="BB26" i="2"/>
  <c r="BB27" i="2"/>
  <c r="BB28" i="2"/>
  <c r="BB29" i="2"/>
  <c r="BB30" i="2"/>
  <c r="BB31" i="2"/>
  <c r="BB32" i="2"/>
  <c r="BB33" i="2"/>
  <c r="BB34" i="2"/>
  <c r="BB35" i="2"/>
  <c r="BB36" i="2"/>
  <c r="BB37" i="2"/>
  <c r="BB38" i="2"/>
  <c r="BB39" i="2"/>
  <c r="BB40" i="2"/>
  <c r="BB41" i="2"/>
  <c r="BB42" i="2"/>
  <c r="BB43" i="2"/>
  <c r="BB44" i="2"/>
  <c r="BB45" i="2"/>
  <c r="BB46" i="2"/>
  <c r="BB47" i="2"/>
  <c r="BB48" i="2"/>
  <c r="BB49"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6" i="2"/>
  <c r="BB97" i="2"/>
  <c r="BB98" i="2"/>
  <c r="BB95" i="2"/>
  <c r="BB99" i="2"/>
  <c r="BB100" i="2"/>
  <c r="BB101" i="2"/>
  <c r="BB102" i="2"/>
  <c r="BB103" i="2"/>
  <c r="BB104" i="2"/>
  <c r="BB105" i="2"/>
  <c r="BB106" i="2"/>
  <c r="BB107" i="2"/>
  <c r="BB108" i="2"/>
  <c r="BB109" i="2"/>
  <c r="BB110" i="2"/>
  <c r="BB111" i="2"/>
  <c r="BB112" i="2"/>
  <c r="BB113" i="2"/>
  <c r="BB114" i="2"/>
  <c r="BB115" i="2"/>
  <c r="BB116" i="2"/>
  <c r="BB117" i="2"/>
  <c r="BB118"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6" i="2"/>
  <c r="BD97" i="2"/>
  <c r="BD98" i="2"/>
  <c r="BD95" i="2"/>
  <c r="BD99" i="2"/>
  <c r="BD100" i="2"/>
  <c r="BD101" i="2"/>
  <c r="BD102" i="2"/>
  <c r="BD103" i="2"/>
  <c r="BD104" i="2"/>
  <c r="BD105" i="2"/>
  <c r="BD106" i="2"/>
  <c r="BD107" i="2"/>
  <c r="BD108" i="2"/>
  <c r="BD109" i="2"/>
  <c r="BD110" i="2"/>
  <c r="BD111" i="2"/>
  <c r="BD112" i="2"/>
  <c r="BD113" i="2"/>
  <c r="BD114" i="2"/>
  <c r="BD115" i="2"/>
  <c r="BD116" i="2"/>
  <c r="BD117" i="2"/>
  <c r="BD118" i="2"/>
  <c r="BE90" i="2"/>
  <c r="H90" i="2"/>
  <c r="BF96" i="2"/>
  <c r="BF97" i="2"/>
  <c r="BF98" i="2"/>
  <c r="BF95" i="2"/>
  <c r="BF99" i="2"/>
  <c r="BF100" i="2"/>
  <c r="BF101" i="2"/>
  <c r="BF102" i="2"/>
  <c r="BF103" i="2"/>
  <c r="BF104" i="2"/>
  <c r="BF105" i="2"/>
  <c r="BF106" i="2"/>
  <c r="BF107" i="2"/>
  <c r="BF108" i="2"/>
  <c r="BF109" i="2"/>
  <c r="BF110" i="2"/>
  <c r="BF111" i="2"/>
  <c r="BF112" i="2"/>
  <c r="BF113" i="2"/>
  <c r="BF114" i="2"/>
  <c r="BF115" i="2"/>
  <c r="BF116" i="2"/>
  <c r="BF117" i="2"/>
  <c r="BF118" i="2"/>
  <c r="BC90" i="2"/>
  <c r="BA90" i="2"/>
  <c r="AZ118" i="2"/>
  <c r="AZ117" i="2"/>
  <c r="AZ116" i="2"/>
  <c r="AZ115" i="2"/>
  <c r="AZ114" i="2"/>
  <c r="AZ113" i="2"/>
  <c r="AZ112" i="2"/>
  <c r="AZ111" i="2"/>
  <c r="AZ110" i="2"/>
  <c r="AZ109" i="2"/>
  <c r="AZ108" i="2"/>
  <c r="AZ107" i="2"/>
  <c r="AZ106" i="2"/>
  <c r="AZ105" i="2"/>
  <c r="AZ104" i="2"/>
  <c r="AZ103" i="2"/>
  <c r="AZ102" i="2"/>
  <c r="AZ101" i="2"/>
  <c r="AZ100" i="2"/>
  <c r="AZ99" i="2"/>
  <c r="AZ95" i="2"/>
  <c r="AZ98" i="2"/>
  <c r="AZ97" i="2"/>
  <c r="AZ96" i="2"/>
  <c r="AZ89" i="2"/>
  <c r="AZ88" i="2"/>
  <c r="AZ87" i="2"/>
  <c r="AZ86" i="2"/>
  <c r="AZ85" i="2"/>
  <c r="AZ84" i="2"/>
  <c r="AZ83" i="2"/>
  <c r="AZ82" i="2"/>
  <c r="AZ81" i="2"/>
  <c r="AZ80" i="2"/>
  <c r="AZ79" i="2"/>
  <c r="AZ78" i="2"/>
  <c r="AZ77" i="2"/>
  <c r="AZ76" i="2"/>
  <c r="AZ75" i="2"/>
  <c r="AZ74" i="2"/>
  <c r="AZ73" i="2"/>
  <c r="AZ72" i="2"/>
  <c r="AZ71" i="2"/>
  <c r="AZ70" i="2"/>
  <c r="AZ69" i="2"/>
  <c r="AZ68" i="2"/>
  <c r="AZ67" i="2"/>
  <c r="AZ66" i="2"/>
  <c r="AZ65" i="2"/>
  <c r="AZ64" i="2"/>
  <c r="AZ63" i="2"/>
  <c r="AZ62" i="2"/>
  <c r="AZ61" i="2"/>
  <c r="AZ60" i="2"/>
  <c r="AZ59" i="2"/>
  <c r="AZ58" i="2"/>
  <c r="AZ57" i="2"/>
  <c r="AZ56" i="2"/>
  <c r="AZ55" i="2"/>
  <c r="AZ54" i="2"/>
  <c r="AZ53" i="2"/>
  <c r="AZ52" i="2"/>
  <c r="AZ51" i="2"/>
  <c r="AZ50" i="2"/>
  <c r="AZ49" i="2"/>
  <c r="AZ48" i="2"/>
  <c r="AZ47" i="2"/>
  <c r="AZ46" i="2"/>
  <c r="AZ45" i="2"/>
  <c r="AZ44" i="2"/>
  <c r="AZ43" i="2"/>
  <c r="AZ42" i="2"/>
  <c r="AZ41" i="2"/>
  <c r="AZ40" i="2"/>
  <c r="AZ39" i="2"/>
  <c r="AZ38" i="2"/>
  <c r="AZ37" i="2"/>
  <c r="AZ36" i="2"/>
  <c r="AZ35" i="2"/>
  <c r="AZ34" i="2"/>
  <c r="AZ33" i="2"/>
  <c r="AZ32" i="2"/>
  <c r="AZ31" i="2"/>
  <c r="AZ30" i="2"/>
  <c r="AZ29" i="2"/>
  <c r="AZ28" i="2"/>
  <c r="AZ27" i="2"/>
  <c r="AZ26" i="2"/>
  <c r="AZ25" i="2"/>
  <c r="AZ24" i="2"/>
  <c r="AZ23" i="2"/>
  <c r="AZ22" i="2"/>
  <c r="AZ21" i="2"/>
  <c r="AZ20" i="2"/>
  <c r="AZ19" i="2"/>
  <c r="AZ18" i="2"/>
  <c r="AZ17" i="2"/>
  <c r="AZ16" i="2"/>
  <c r="AZ15" i="2"/>
  <c r="AZ14" i="2"/>
  <c r="AZ13" i="2"/>
  <c r="AZ12" i="2"/>
  <c r="AZ11" i="2"/>
  <c r="AZ10" i="2"/>
  <c r="AZ9" i="2"/>
  <c r="AZ8" i="2"/>
  <c r="AZ7" i="2"/>
  <c r="AZ6" i="2"/>
  <c r="AZ5" i="2"/>
  <c r="AZ4" i="2"/>
  <c r="AY90" i="2"/>
  <c r="BS43" i="2"/>
  <c r="AX43" i="2"/>
  <c r="AV43" i="2"/>
  <c r="R43" i="2"/>
  <c r="P43" i="2"/>
  <c r="BT43" i="2" s="1"/>
  <c r="AX118" i="2"/>
  <c r="AX117" i="2"/>
  <c r="AX116" i="2"/>
  <c r="AX115" i="2"/>
  <c r="AX114" i="2"/>
  <c r="AX113" i="2"/>
  <c r="AX112" i="2"/>
  <c r="AX111" i="2"/>
  <c r="AX110" i="2"/>
  <c r="AX109" i="2"/>
  <c r="AX108" i="2"/>
  <c r="AX107" i="2"/>
  <c r="AX106" i="2"/>
  <c r="AX105" i="2"/>
  <c r="AX104" i="2"/>
  <c r="AX103" i="2"/>
  <c r="AX102" i="2"/>
  <c r="AX101" i="2"/>
  <c r="AX100" i="2"/>
  <c r="AX99" i="2"/>
  <c r="AX95" i="2"/>
  <c r="AX98" i="2"/>
  <c r="AX97" i="2"/>
  <c r="AX96" i="2"/>
  <c r="BS12" i="2"/>
  <c r="AW90" i="2"/>
  <c r="AX89" i="2"/>
  <c r="AX88" i="2"/>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X60" i="2"/>
  <c r="AX59" i="2"/>
  <c r="AX58" i="2"/>
  <c r="AX57" i="2"/>
  <c r="AX56" i="2"/>
  <c r="AX55" i="2"/>
  <c r="AX54" i="2"/>
  <c r="AX53" i="2"/>
  <c r="AX52" i="2"/>
  <c r="AX51" i="2"/>
  <c r="AX50" i="2"/>
  <c r="AX49" i="2"/>
  <c r="AX48" i="2"/>
  <c r="AX47" i="2"/>
  <c r="AX46" i="2"/>
  <c r="AX45" i="2"/>
  <c r="AX44"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X4" i="2"/>
  <c r="AV105" i="2"/>
  <c r="AU90" i="2"/>
  <c r="AV4" i="2"/>
  <c r="AV5" i="2"/>
  <c r="AV6" i="2"/>
  <c r="AV7" i="2"/>
  <c r="AV8" i="2"/>
  <c r="AV9" i="2"/>
  <c r="AV17" i="2"/>
  <c r="AV18" i="2"/>
  <c r="AV19" i="2"/>
  <c r="AV21" i="2"/>
  <c r="AV10" i="2"/>
  <c r="AV11" i="2"/>
  <c r="AV14" i="2"/>
  <c r="AV20" i="2"/>
  <c r="AV22" i="2"/>
  <c r="AV23" i="2"/>
  <c r="AV40" i="2"/>
  <c r="AV41" i="2"/>
  <c r="AV24" i="2"/>
  <c r="AV31" i="2"/>
  <c r="AV32" i="2"/>
  <c r="AV33" i="2"/>
  <c r="AV42" i="2"/>
  <c r="AV25" i="2"/>
  <c r="AV26" i="2"/>
  <c r="AV34" i="2"/>
  <c r="AV27" i="2"/>
  <c r="AV28" i="2"/>
  <c r="AV44" i="2"/>
  <c r="AV45" i="2"/>
  <c r="AV30" i="2"/>
  <c r="AV46" i="2"/>
  <c r="AV37" i="2"/>
  <c r="AV38" i="2"/>
  <c r="AV39" i="2"/>
  <c r="AV35" i="2"/>
  <c r="AV47" i="2"/>
  <c r="AV48" i="2"/>
  <c r="AV55" i="2"/>
  <c r="AV56" i="2"/>
  <c r="AV52" i="2"/>
  <c r="AV50" i="2"/>
  <c r="AV57" i="2"/>
  <c r="AV53" i="2"/>
  <c r="AV58" i="2"/>
  <c r="AV67" i="2"/>
  <c r="AV60" i="2"/>
  <c r="AV62" i="2"/>
  <c r="AV71" i="2"/>
  <c r="AV68" i="2"/>
  <c r="AV69" i="2"/>
  <c r="AV78" i="2"/>
  <c r="AV64" i="2"/>
  <c r="AV65" i="2"/>
  <c r="AV70" i="2"/>
  <c r="AV66" i="2"/>
  <c r="AV72" i="2"/>
  <c r="AV73" i="2"/>
  <c r="AV75" i="2"/>
  <c r="AV81" i="2"/>
  <c r="AV82" i="2"/>
  <c r="AV83" i="2"/>
  <c r="AV84" i="2"/>
  <c r="AV85" i="2"/>
  <c r="AV86" i="2"/>
  <c r="AV87" i="2"/>
  <c r="AV89" i="2"/>
  <c r="AV118" i="2"/>
  <c r="AV117" i="2"/>
  <c r="AV116" i="2"/>
  <c r="AV115" i="2"/>
  <c r="AV114" i="2"/>
  <c r="AV113" i="2"/>
  <c r="AV112" i="2"/>
  <c r="AV111" i="2"/>
  <c r="AV110" i="2"/>
  <c r="AV109" i="2"/>
  <c r="AV108" i="2"/>
  <c r="AV107" i="2"/>
  <c r="AV106" i="2"/>
  <c r="AV104" i="2"/>
  <c r="AV103" i="2"/>
  <c r="AV102" i="2"/>
  <c r="AV101" i="2"/>
  <c r="AV100" i="2"/>
  <c r="AV99" i="2"/>
  <c r="AV95" i="2"/>
  <c r="AV98" i="2"/>
  <c r="AV97" i="2"/>
  <c r="AV96" i="2"/>
  <c r="AV88" i="2"/>
  <c r="AV80" i="2"/>
  <c r="AV79" i="2"/>
  <c r="AV77" i="2"/>
  <c r="AV76" i="2"/>
  <c r="AV74" i="2"/>
  <c r="AV63" i="2"/>
  <c r="AV61" i="2"/>
  <c r="AV59" i="2"/>
  <c r="AV54" i="2"/>
  <c r="AV51" i="2"/>
  <c r="AV49" i="2"/>
  <c r="AV36" i="2"/>
  <c r="AV29" i="2"/>
  <c r="AV16" i="2"/>
  <c r="AV15" i="2"/>
  <c r="AV13" i="2"/>
  <c r="AV12" i="2"/>
  <c r="AA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118" i="2"/>
  <c r="R117" i="2"/>
  <c r="R116" i="2"/>
  <c r="R115" i="2"/>
  <c r="R114" i="2"/>
  <c r="R113" i="2"/>
  <c r="R112" i="2"/>
  <c r="R111" i="2"/>
  <c r="R110" i="2"/>
  <c r="R109" i="2"/>
  <c r="R108" i="2"/>
  <c r="R107" i="2"/>
  <c r="R106" i="2"/>
  <c r="R105" i="2"/>
  <c r="R104" i="2"/>
  <c r="R103" i="2"/>
  <c r="R102" i="2"/>
  <c r="R99" i="2"/>
  <c r="Q101" i="2"/>
  <c r="R101" i="2" s="1"/>
  <c r="Q100" i="2"/>
  <c r="R100" i="2" s="1"/>
  <c r="Q95" i="2"/>
  <c r="Q98" i="2"/>
  <c r="R98" i="2" s="1"/>
  <c r="Q97" i="2"/>
  <c r="R97" i="2" s="1"/>
  <c r="Q96" i="2"/>
  <c r="R96" i="2" s="1"/>
  <c r="I101" i="2"/>
  <c r="I102" i="2"/>
  <c r="I103" i="2"/>
  <c r="I104" i="2"/>
  <c r="I105" i="2"/>
  <c r="I106" i="2"/>
  <c r="BS96" i="2"/>
  <c r="BS97" i="2"/>
  <c r="BS98" i="2"/>
  <c r="BS95" i="2"/>
  <c r="BS100" i="2"/>
  <c r="BS101" i="2"/>
  <c r="BS102" i="2"/>
  <c r="BS103" i="2"/>
  <c r="BS104" i="2"/>
  <c r="BS105" i="2"/>
  <c r="BS106" i="2"/>
  <c r="BS107" i="2"/>
  <c r="BS108" i="2"/>
  <c r="BS109" i="2"/>
  <c r="BS110" i="2"/>
  <c r="BS111" i="2"/>
  <c r="BS112" i="2"/>
  <c r="BS113" i="2"/>
  <c r="BS114" i="2"/>
  <c r="BS115" i="2"/>
  <c r="BS116" i="2"/>
  <c r="BS117" i="2"/>
  <c r="BS118" i="2"/>
  <c r="P106" i="2"/>
  <c r="BT106" i="2" s="1"/>
  <c r="P105" i="2"/>
  <c r="BT105" i="2" s="1"/>
  <c r="P104" i="2"/>
  <c r="BT104" i="2" s="1"/>
  <c r="P103" i="2"/>
  <c r="BT103" i="2" s="1"/>
  <c r="P102" i="2"/>
  <c r="BT102" i="2" s="1"/>
  <c r="P101" i="2"/>
  <c r="BT101" i="2" s="1"/>
  <c r="P96" i="2"/>
  <c r="P98" i="2"/>
  <c r="BT98" i="2" s="1"/>
  <c r="P100" i="2"/>
  <c r="BT100" i="2" s="1"/>
  <c r="P107" i="2"/>
  <c r="P108" i="2"/>
  <c r="P109" i="2"/>
  <c r="P110" i="2"/>
  <c r="P111" i="2"/>
  <c r="P112" i="2"/>
  <c r="P113" i="2"/>
  <c r="P114" i="2"/>
  <c r="P115" i="2"/>
  <c r="P116" i="2"/>
  <c r="P117" i="2"/>
  <c r="P118"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6" i="2"/>
  <c r="AD97" i="2"/>
  <c r="AD98" i="2"/>
  <c r="AD95" i="2"/>
  <c r="AD100" i="2"/>
  <c r="AD101" i="2"/>
  <c r="AD102" i="2"/>
  <c r="AD103" i="2"/>
  <c r="AD104" i="2"/>
  <c r="AD105" i="2"/>
  <c r="AD106" i="2"/>
  <c r="AD107" i="2"/>
  <c r="AD108" i="2"/>
  <c r="AD109" i="2"/>
  <c r="AD110" i="2"/>
  <c r="AD111" i="2"/>
  <c r="AD112" i="2"/>
  <c r="AD113" i="2"/>
  <c r="AD114" i="2"/>
  <c r="AD115" i="2"/>
  <c r="AD116" i="2"/>
  <c r="AD117" i="2"/>
  <c r="AD118"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6" i="2"/>
  <c r="AF97" i="2"/>
  <c r="AF98" i="2"/>
  <c r="AF95" i="2"/>
  <c r="AF100" i="2"/>
  <c r="AF101" i="2"/>
  <c r="AF102" i="2"/>
  <c r="AF103" i="2"/>
  <c r="AF104" i="2"/>
  <c r="AF105" i="2"/>
  <c r="AF106" i="2"/>
  <c r="AF107" i="2"/>
  <c r="AF108" i="2"/>
  <c r="AF109" i="2"/>
  <c r="AF110" i="2"/>
  <c r="AF111" i="2"/>
  <c r="AF112" i="2"/>
  <c r="AF113" i="2"/>
  <c r="AF114" i="2"/>
  <c r="AF115" i="2"/>
  <c r="AF116" i="2"/>
  <c r="AF117" i="2"/>
  <c r="AF118"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6" i="2"/>
  <c r="AH97" i="2"/>
  <c r="AH98" i="2"/>
  <c r="AH95" i="2"/>
  <c r="AH100" i="2"/>
  <c r="AH101" i="2"/>
  <c r="AH102" i="2"/>
  <c r="AH103" i="2"/>
  <c r="AH104" i="2"/>
  <c r="AH105" i="2"/>
  <c r="AH106" i="2"/>
  <c r="AH107" i="2"/>
  <c r="AH108" i="2"/>
  <c r="AH109" i="2"/>
  <c r="AH110" i="2"/>
  <c r="AH111" i="2"/>
  <c r="AH112" i="2"/>
  <c r="AH113" i="2"/>
  <c r="AH114" i="2"/>
  <c r="AH115" i="2"/>
  <c r="AH116" i="2"/>
  <c r="AH117" i="2"/>
  <c r="AH118" i="2"/>
  <c r="AJ4" i="2"/>
  <c r="AJ5" i="2"/>
  <c r="AJ6"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6" i="2"/>
  <c r="AJ97" i="2"/>
  <c r="AJ98" i="2"/>
  <c r="AJ95" i="2"/>
  <c r="AJ100" i="2"/>
  <c r="AJ101" i="2"/>
  <c r="AJ102" i="2"/>
  <c r="AJ103" i="2"/>
  <c r="AJ104" i="2"/>
  <c r="AJ105" i="2"/>
  <c r="AJ106" i="2"/>
  <c r="AJ107" i="2"/>
  <c r="AJ108" i="2"/>
  <c r="AJ109" i="2"/>
  <c r="AJ110" i="2"/>
  <c r="AJ111" i="2"/>
  <c r="AJ112" i="2"/>
  <c r="AJ113" i="2"/>
  <c r="AJ114" i="2"/>
  <c r="AJ115" i="2"/>
  <c r="AJ116" i="2"/>
  <c r="AJ117" i="2"/>
  <c r="AJ118"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4" i="2"/>
  <c r="AL45" i="2"/>
  <c r="AL46" i="2"/>
  <c r="AL47" i="2"/>
  <c r="AL48" i="2"/>
  <c r="AL49" i="2"/>
  <c r="AL50" i="2"/>
  <c r="AL52" i="2"/>
  <c r="AL53" i="2"/>
  <c r="AL54" i="2"/>
  <c r="AL55" i="2"/>
  <c r="AL56" i="2"/>
  <c r="AL57" i="2"/>
  <c r="AL58" i="2"/>
  <c r="AL59" i="2"/>
  <c r="AL60" i="2"/>
  <c r="AL61" i="2"/>
  <c r="AL62" i="2"/>
  <c r="AL63" i="2"/>
  <c r="AL64" i="2"/>
  <c r="AL65" i="2"/>
  <c r="AL66" i="2"/>
  <c r="AL67" i="2"/>
  <c r="AL68" i="2"/>
  <c r="AL69" i="2"/>
  <c r="AL70" i="2"/>
  <c r="AL71" i="2"/>
  <c r="AL72" i="2"/>
  <c r="AL73" i="2"/>
  <c r="AL74" i="2"/>
  <c r="AL75" i="2"/>
  <c r="AL77" i="2"/>
  <c r="AL78" i="2"/>
  <c r="AL79" i="2"/>
  <c r="AL80" i="2"/>
  <c r="AL81" i="2"/>
  <c r="AL82" i="2"/>
  <c r="AL83" i="2"/>
  <c r="AL84" i="2"/>
  <c r="AL85" i="2"/>
  <c r="AL86" i="2"/>
  <c r="AL87" i="2"/>
  <c r="AL88" i="2"/>
  <c r="AL89" i="2"/>
  <c r="AL96" i="2"/>
  <c r="AL97" i="2"/>
  <c r="AL98" i="2"/>
  <c r="AL95" i="2"/>
  <c r="AL100" i="2"/>
  <c r="AL101" i="2"/>
  <c r="AL102" i="2"/>
  <c r="AL103" i="2"/>
  <c r="AL104" i="2"/>
  <c r="AL105" i="2"/>
  <c r="AL106" i="2"/>
  <c r="AL107" i="2"/>
  <c r="AL108" i="2"/>
  <c r="AL109" i="2"/>
  <c r="AL110" i="2"/>
  <c r="AL111" i="2"/>
  <c r="AL112" i="2"/>
  <c r="AL113" i="2"/>
  <c r="AL114" i="2"/>
  <c r="AL115" i="2"/>
  <c r="AL116" i="2"/>
  <c r="AL117" i="2"/>
  <c r="AL118" i="2"/>
  <c r="AN4" i="2"/>
  <c r="AN5" i="2"/>
  <c r="AN6"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4" i="2"/>
  <c r="AN45" i="2"/>
  <c r="AN46" i="2"/>
  <c r="AN47" i="2"/>
  <c r="AN48" i="2"/>
  <c r="AN49" i="2"/>
  <c r="AN50" i="2"/>
  <c r="AN53" i="2"/>
  <c r="AN54" i="2"/>
  <c r="AN55" i="2"/>
  <c r="AN56" i="2"/>
  <c r="AN57" i="2"/>
  <c r="AN58" i="2"/>
  <c r="AN59" i="2"/>
  <c r="AN60" i="2"/>
  <c r="AN61" i="2"/>
  <c r="AN63" i="2"/>
  <c r="AN64" i="2"/>
  <c r="AN65" i="2"/>
  <c r="AN66" i="2"/>
  <c r="AN67" i="2"/>
  <c r="AN68" i="2"/>
  <c r="AN69" i="2"/>
  <c r="AN70" i="2"/>
  <c r="AN71" i="2"/>
  <c r="AN72" i="2"/>
  <c r="AN73" i="2"/>
  <c r="AN74" i="2"/>
  <c r="AN75" i="2"/>
  <c r="AN77" i="2"/>
  <c r="AN78" i="2"/>
  <c r="AN79" i="2"/>
  <c r="AN80" i="2"/>
  <c r="AN81" i="2"/>
  <c r="AN82" i="2"/>
  <c r="AN83" i="2"/>
  <c r="AN84" i="2"/>
  <c r="AN85" i="2"/>
  <c r="AN86" i="2"/>
  <c r="AN87" i="2"/>
  <c r="AN88" i="2"/>
  <c r="AN89" i="2"/>
  <c r="AN96" i="2"/>
  <c r="AN97" i="2"/>
  <c r="AN98" i="2"/>
  <c r="AN95" i="2"/>
  <c r="AN100" i="2"/>
  <c r="AN101" i="2"/>
  <c r="AN102" i="2"/>
  <c r="AN103" i="2"/>
  <c r="AN104" i="2"/>
  <c r="AN105" i="2"/>
  <c r="AN106" i="2"/>
  <c r="AN107" i="2"/>
  <c r="AN108" i="2"/>
  <c r="AN109" i="2"/>
  <c r="AN110" i="2"/>
  <c r="AN111" i="2"/>
  <c r="AN112" i="2"/>
  <c r="AN113" i="2"/>
  <c r="AN114" i="2"/>
  <c r="AN115" i="2"/>
  <c r="AN116" i="2"/>
  <c r="AN117" i="2"/>
  <c r="AN118"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4" i="2"/>
  <c r="AP45" i="2"/>
  <c r="AP46" i="2"/>
  <c r="AP47" i="2"/>
  <c r="AP48" i="2"/>
  <c r="AP49" i="2"/>
  <c r="AP50" i="2"/>
  <c r="AP52" i="2"/>
  <c r="AP53" i="2"/>
  <c r="AP54" i="2"/>
  <c r="AP55" i="2"/>
  <c r="AP56" i="2"/>
  <c r="AP57" i="2"/>
  <c r="AP58" i="2"/>
  <c r="AP59" i="2"/>
  <c r="AP60" i="2"/>
  <c r="AP61" i="2"/>
  <c r="AP63" i="2"/>
  <c r="AP64" i="2"/>
  <c r="AP65" i="2"/>
  <c r="AP66" i="2"/>
  <c r="AP67" i="2"/>
  <c r="AP68" i="2"/>
  <c r="AP69" i="2"/>
  <c r="AP70" i="2"/>
  <c r="AP71" i="2"/>
  <c r="AP72" i="2"/>
  <c r="AP73" i="2"/>
  <c r="AP74" i="2"/>
  <c r="AP75" i="2"/>
  <c r="AP77" i="2"/>
  <c r="AP78" i="2"/>
  <c r="AP79" i="2"/>
  <c r="AP80" i="2"/>
  <c r="AP81" i="2"/>
  <c r="AP82" i="2"/>
  <c r="AP83" i="2"/>
  <c r="AP84" i="2"/>
  <c r="AP85" i="2"/>
  <c r="AP86" i="2"/>
  <c r="AP87" i="2"/>
  <c r="AP88" i="2"/>
  <c r="AP89" i="2"/>
  <c r="AP96" i="2"/>
  <c r="AP97" i="2"/>
  <c r="AP98" i="2"/>
  <c r="AP95" i="2"/>
  <c r="AP100" i="2"/>
  <c r="AP101" i="2"/>
  <c r="AP102" i="2"/>
  <c r="AP103" i="2"/>
  <c r="AP104" i="2"/>
  <c r="AP105" i="2"/>
  <c r="AP106" i="2"/>
  <c r="AP107" i="2"/>
  <c r="AP108" i="2"/>
  <c r="AP109" i="2"/>
  <c r="AP110" i="2"/>
  <c r="AP111" i="2"/>
  <c r="AP112" i="2"/>
  <c r="AP113" i="2"/>
  <c r="AP114" i="2"/>
  <c r="AP115" i="2"/>
  <c r="AP116" i="2"/>
  <c r="AP117" i="2"/>
  <c r="AP118" i="2"/>
  <c r="AR4" i="2"/>
  <c r="AR5" i="2"/>
  <c r="AR6" i="2"/>
  <c r="AR7" i="2"/>
  <c r="AR8"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6" i="2"/>
  <c r="AR97" i="2"/>
  <c r="AR98" i="2"/>
  <c r="AR95" i="2"/>
  <c r="AR100" i="2"/>
  <c r="AR101" i="2"/>
  <c r="AR102" i="2"/>
  <c r="AR103" i="2"/>
  <c r="AR104" i="2"/>
  <c r="AR105" i="2"/>
  <c r="AR106" i="2"/>
  <c r="AR107" i="2"/>
  <c r="AR108" i="2"/>
  <c r="AR109" i="2"/>
  <c r="AR110" i="2"/>
  <c r="AR111" i="2"/>
  <c r="AR112" i="2"/>
  <c r="AR113" i="2"/>
  <c r="AR114" i="2"/>
  <c r="AR115" i="2"/>
  <c r="AR116" i="2"/>
  <c r="AR117" i="2"/>
  <c r="AR118"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6" i="2"/>
  <c r="AT97" i="2"/>
  <c r="AT98" i="2"/>
  <c r="AT95" i="2"/>
  <c r="AT99" i="2"/>
  <c r="AT100" i="2"/>
  <c r="AT101" i="2"/>
  <c r="AT102" i="2"/>
  <c r="AT103" i="2"/>
  <c r="AT104" i="2"/>
  <c r="AT105" i="2"/>
  <c r="AT106" i="2"/>
  <c r="AT107" i="2"/>
  <c r="AT108" i="2"/>
  <c r="AT109" i="2"/>
  <c r="AT110" i="2"/>
  <c r="AT111" i="2"/>
  <c r="AT112" i="2"/>
  <c r="AT113" i="2"/>
  <c r="AT114" i="2"/>
  <c r="AT115" i="2"/>
  <c r="AT116" i="2"/>
  <c r="AT117" i="2"/>
  <c r="AT118" i="2"/>
  <c r="F90" i="2"/>
  <c r="P4" i="2"/>
  <c r="BT4" i="2" s="1"/>
  <c r="P5" i="2"/>
  <c r="BT5" i="2" s="1"/>
  <c r="P6" i="2"/>
  <c r="P7" i="2"/>
  <c r="BT7" i="2" s="1"/>
  <c r="P8" i="2"/>
  <c r="BT8" i="2" s="1"/>
  <c r="P9" i="2"/>
  <c r="BT9" i="2" s="1"/>
  <c r="P10" i="2"/>
  <c r="BT10" i="2" s="1"/>
  <c r="P11" i="2"/>
  <c r="BT11" i="2" s="1"/>
  <c r="P12" i="2"/>
  <c r="BT12" i="2" s="1"/>
  <c r="P13" i="2"/>
  <c r="BT13" i="2" s="1"/>
  <c r="P14" i="2"/>
  <c r="BT14" i="2" s="1"/>
  <c r="P15" i="2"/>
  <c r="BT15" i="2" s="1"/>
  <c r="P16" i="2"/>
  <c r="BT16" i="2" s="1"/>
  <c r="P17" i="2"/>
  <c r="BT17" i="2" s="1"/>
  <c r="P18" i="2"/>
  <c r="BT18" i="2" s="1"/>
  <c r="P19" i="2"/>
  <c r="BT19" i="2" s="1"/>
  <c r="P20" i="2"/>
  <c r="BT20" i="2" s="1"/>
  <c r="P21" i="2"/>
  <c r="BT21" i="2" s="1"/>
  <c r="P22" i="2"/>
  <c r="BT22" i="2" s="1"/>
  <c r="P23" i="2"/>
  <c r="BT23" i="2" s="1"/>
  <c r="P24" i="2"/>
  <c r="BT24" i="2" s="1"/>
  <c r="P25" i="2"/>
  <c r="BT25" i="2" s="1"/>
  <c r="P26" i="2"/>
  <c r="BT26" i="2" s="1"/>
  <c r="P27" i="2"/>
  <c r="BT27" i="2" s="1"/>
  <c r="P28" i="2"/>
  <c r="P29" i="2"/>
  <c r="BT29" i="2" s="1"/>
  <c r="P30" i="2"/>
  <c r="BT30" i="2" s="1"/>
  <c r="P31" i="2"/>
  <c r="BT31" i="2" s="1"/>
  <c r="P32" i="2"/>
  <c r="BT32" i="2" s="1"/>
  <c r="P33" i="2"/>
  <c r="BT33" i="2" s="1"/>
  <c r="P34" i="2"/>
  <c r="BT34" i="2" s="1"/>
  <c r="P35" i="2"/>
  <c r="BT35" i="2" s="1"/>
  <c r="P36" i="2"/>
  <c r="BT36" i="2" s="1"/>
  <c r="P37" i="2"/>
  <c r="BT37" i="2" s="1"/>
  <c r="P38" i="2"/>
  <c r="BT38" i="2" s="1"/>
  <c r="P39" i="2"/>
  <c r="BT39" i="2" s="1"/>
  <c r="P40" i="2"/>
  <c r="BT40" i="2" s="1"/>
  <c r="P41" i="2"/>
  <c r="BT41" i="2" s="1"/>
  <c r="P42" i="2"/>
  <c r="BT42" i="2" s="1"/>
  <c r="P44" i="2"/>
  <c r="BT44" i="2" s="1"/>
  <c r="P45" i="2"/>
  <c r="BT45" i="2" s="1"/>
  <c r="P46" i="2"/>
  <c r="BT46" i="2" s="1"/>
  <c r="P47" i="2"/>
  <c r="BT47" i="2" s="1"/>
  <c r="P48" i="2"/>
  <c r="BT48" i="2" s="1"/>
  <c r="P49" i="2"/>
  <c r="BT49" i="2" s="1"/>
  <c r="P50" i="2"/>
  <c r="BT50" i="2" s="1"/>
  <c r="P51" i="2"/>
  <c r="BT51" i="2" s="1"/>
  <c r="P52" i="2"/>
  <c r="BT52" i="2" s="1"/>
  <c r="P53" i="2"/>
  <c r="BT53" i="2" s="1"/>
  <c r="P54" i="2"/>
  <c r="BT54" i="2" s="1"/>
  <c r="P55" i="2"/>
  <c r="BT55" i="2" s="1"/>
  <c r="P56" i="2"/>
  <c r="BT56" i="2" s="1"/>
  <c r="P57" i="2"/>
  <c r="BT57" i="2" s="1"/>
  <c r="P58" i="2"/>
  <c r="BT58" i="2" s="1"/>
  <c r="P59" i="2"/>
  <c r="BT59" i="2" s="1"/>
  <c r="P60" i="2"/>
  <c r="BT60" i="2" s="1"/>
  <c r="P61" i="2"/>
  <c r="BT61" i="2" s="1"/>
  <c r="P62" i="2"/>
  <c r="BT62" i="2" s="1"/>
  <c r="P63" i="2"/>
  <c r="BT63" i="2" s="1"/>
  <c r="P64" i="2"/>
  <c r="BT64" i="2" s="1"/>
  <c r="P65" i="2"/>
  <c r="BT65" i="2" s="1"/>
  <c r="P66" i="2"/>
  <c r="BT66" i="2" s="1"/>
  <c r="P67" i="2"/>
  <c r="BT67" i="2" s="1"/>
  <c r="P68" i="2"/>
  <c r="BT68" i="2" s="1"/>
  <c r="P69" i="2"/>
  <c r="BT69" i="2" s="1"/>
  <c r="P70" i="2"/>
  <c r="BT70" i="2" s="1"/>
  <c r="P71" i="2"/>
  <c r="BT71" i="2" s="1"/>
  <c r="P72" i="2"/>
  <c r="BT72" i="2" s="1"/>
  <c r="P73" i="2"/>
  <c r="BT73" i="2" s="1"/>
  <c r="P74" i="2"/>
  <c r="BT74" i="2" s="1"/>
  <c r="P75" i="2"/>
  <c r="BT75" i="2" s="1"/>
  <c r="P76" i="2"/>
  <c r="BT76" i="2" s="1"/>
  <c r="P77" i="2"/>
  <c r="BT77" i="2" s="1"/>
  <c r="P78" i="2"/>
  <c r="BT78" i="2" s="1"/>
  <c r="P79" i="2"/>
  <c r="BT79" i="2" s="1"/>
  <c r="P80" i="2"/>
  <c r="BT80" i="2" s="1"/>
  <c r="P81" i="2"/>
  <c r="BT81" i="2" s="1"/>
  <c r="P82" i="2"/>
  <c r="BT82" i="2" s="1"/>
  <c r="P83" i="2"/>
  <c r="BT83" i="2" s="1"/>
  <c r="P84" i="2"/>
  <c r="BT84" i="2" s="1"/>
  <c r="P85" i="2"/>
  <c r="BT85" i="2" s="1"/>
  <c r="P86" i="2"/>
  <c r="BT86" i="2" s="1"/>
  <c r="P87" i="2"/>
  <c r="BT87" i="2" s="1"/>
  <c r="P88" i="2"/>
  <c r="BT88" i="2" s="1"/>
  <c r="P89" i="2"/>
  <c r="BT89" i="2" s="1"/>
  <c r="AS90" i="2"/>
  <c r="AQ90" i="2"/>
  <c r="I118" i="2"/>
  <c r="I117" i="2"/>
  <c r="I116" i="2"/>
  <c r="I115" i="2"/>
  <c r="I114" i="2"/>
  <c r="I113" i="2"/>
  <c r="I112" i="2"/>
  <c r="I111" i="2"/>
  <c r="I110" i="2"/>
  <c r="I109" i="2"/>
  <c r="I108" i="2"/>
  <c r="I107" i="2"/>
  <c r="I100" i="2"/>
  <c r="I95" i="2"/>
  <c r="I98" i="2"/>
  <c r="I97" i="2"/>
  <c r="I96" i="2"/>
  <c r="BS89" i="2"/>
  <c r="BS88" i="2"/>
  <c r="BS87" i="2"/>
  <c r="BS86" i="2"/>
  <c r="BS85" i="2"/>
  <c r="BS84" i="2"/>
  <c r="BS83" i="2"/>
  <c r="BS82" i="2"/>
  <c r="BS81" i="2"/>
  <c r="BS80" i="2"/>
  <c r="BS79" i="2"/>
  <c r="BS78" i="2"/>
  <c r="BS77" i="2"/>
  <c r="BS76" i="2"/>
  <c r="BS75" i="2"/>
  <c r="BS74" i="2"/>
  <c r="BS73" i="2"/>
  <c r="BS72" i="2"/>
  <c r="BS71" i="2"/>
  <c r="BS70" i="2"/>
  <c r="BS69" i="2"/>
  <c r="BS68" i="2"/>
  <c r="BS67" i="2"/>
  <c r="BS66" i="2"/>
  <c r="BS65" i="2"/>
  <c r="BS64" i="2"/>
  <c r="BS63" i="2"/>
  <c r="BS62" i="2"/>
  <c r="BS61" i="2"/>
  <c r="BS60" i="2"/>
  <c r="BS59" i="2"/>
  <c r="BS58" i="2"/>
  <c r="BS57" i="2"/>
  <c r="BS56" i="2"/>
  <c r="BS55" i="2"/>
  <c r="BS54" i="2"/>
  <c r="BS53" i="2"/>
  <c r="BS52" i="2"/>
  <c r="BS51" i="2"/>
  <c r="BS50" i="2"/>
  <c r="BS49" i="2"/>
  <c r="BS48" i="2"/>
  <c r="BS47" i="2"/>
  <c r="BS46" i="2"/>
  <c r="BS45" i="2"/>
  <c r="BS44" i="2"/>
  <c r="BS42" i="2"/>
  <c r="BS41" i="2"/>
  <c r="BS40" i="2"/>
  <c r="BS39" i="2"/>
  <c r="BS38" i="2"/>
  <c r="BS37" i="2"/>
  <c r="BS36" i="2"/>
  <c r="BS35" i="2"/>
  <c r="BS34" i="2"/>
  <c r="BS33" i="2"/>
  <c r="BS32" i="2"/>
  <c r="BS31" i="2"/>
  <c r="BS30" i="2"/>
  <c r="BS29" i="2"/>
  <c r="BS27" i="2"/>
  <c r="BS26" i="2"/>
  <c r="BS25" i="2"/>
  <c r="BS24" i="2"/>
  <c r="BS23" i="2"/>
  <c r="BS22" i="2"/>
  <c r="BS21" i="2"/>
  <c r="BS20" i="2"/>
  <c r="BS19" i="2"/>
  <c r="BS18" i="2"/>
  <c r="BS17" i="2"/>
  <c r="BS16" i="2"/>
  <c r="BS15" i="2"/>
  <c r="BS14" i="2"/>
  <c r="BS13" i="2"/>
  <c r="BS11" i="2"/>
  <c r="BS10" i="2"/>
  <c r="BS9" i="2"/>
  <c r="BS8" i="2"/>
  <c r="BS7" i="2"/>
  <c r="BS6" i="2"/>
  <c r="BS5" i="2"/>
  <c r="BS4" i="2"/>
  <c r="AG90" i="2"/>
  <c r="T74"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5" i="2"/>
  <c r="T76" i="2"/>
  <c r="T77" i="2"/>
  <c r="T78" i="2"/>
  <c r="T79" i="2"/>
  <c r="T80" i="2"/>
  <c r="T81" i="2"/>
  <c r="T82" i="2"/>
  <c r="T83" i="2"/>
  <c r="T84" i="2"/>
  <c r="T85" i="2"/>
  <c r="T86" i="2"/>
  <c r="T87" i="2"/>
  <c r="T88" i="2"/>
  <c r="T89" i="2"/>
  <c r="T96" i="2"/>
  <c r="T97" i="2"/>
  <c r="T98" i="2"/>
  <c r="T95" i="2"/>
  <c r="T100" i="2"/>
  <c r="T101" i="2"/>
  <c r="T102" i="2"/>
  <c r="T103" i="2"/>
  <c r="T104" i="2"/>
  <c r="T105" i="2"/>
  <c r="T106" i="2"/>
  <c r="T107" i="2"/>
  <c r="T108" i="2"/>
  <c r="T109" i="2"/>
  <c r="T110" i="2"/>
  <c r="T111" i="2"/>
  <c r="T112" i="2"/>
  <c r="T113" i="2"/>
  <c r="T114" i="2"/>
  <c r="T115" i="2"/>
  <c r="T116" i="2"/>
  <c r="T117" i="2"/>
  <c r="T118" i="2"/>
  <c r="V74"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5" i="2"/>
  <c r="V76" i="2"/>
  <c r="V77" i="2"/>
  <c r="V78" i="2"/>
  <c r="V79" i="2"/>
  <c r="V80" i="2"/>
  <c r="V81" i="2"/>
  <c r="V82" i="2"/>
  <c r="V83" i="2"/>
  <c r="V84" i="2"/>
  <c r="V85" i="2"/>
  <c r="V86" i="2"/>
  <c r="V87" i="2"/>
  <c r="V88" i="2"/>
  <c r="V89" i="2"/>
  <c r="V96" i="2"/>
  <c r="V97" i="2"/>
  <c r="V98" i="2"/>
  <c r="V95" i="2"/>
  <c r="V100" i="2"/>
  <c r="V101" i="2"/>
  <c r="V102" i="2"/>
  <c r="V103" i="2"/>
  <c r="V104" i="2"/>
  <c r="V105" i="2"/>
  <c r="V106" i="2"/>
  <c r="V107" i="2"/>
  <c r="V108" i="2"/>
  <c r="V109" i="2"/>
  <c r="V110" i="2"/>
  <c r="V111" i="2"/>
  <c r="V112" i="2"/>
  <c r="V113" i="2"/>
  <c r="V114" i="2"/>
  <c r="V115" i="2"/>
  <c r="V116" i="2"/>
  <c r="V117" i="2"/>
  <c r="V118" i="2"/>
  <c r="X74"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5" i="2"/>
  <c r="X76" i="2"/>
  <c r="X77" i="2"/>
  <c r="X78" i="2"/>
  <c r="X79" i="2"/>
  <c r="X80" i="2"/>
  <c r="X81" i="2"/>
  <c r="X82" i="2"/>
  <c r="X83" i="2"/>
  <c r="X84" i="2"/>
  <c r="X85" i="2"/>
  <c r="X86" i="2"/>
  <c r="X87" i="2"/>
  <c r="X88" i="2"/>
  <c r="X89" i="2"/>
  <c r="X96" i="2"/>
  <c r="X97" i="2"/>
  <c r="X98" i="2"/>
  <c r="X95" i="2"/>
  <c r="X100" i="2"/>
  <c r="X101" i="2"/>
  <c r="X102" i="2"/>
  <c r="X103" i="2"/>
  <c r="X104" i="2"/>
  <c r="X105" i="2"/>
  <c r="X106" i="2"/>
  <c r="X107" i="2"/>
  <c r="X108" i="2"/>
  <c r="X109" i="2"/>
  <c r="X110" i="2"/>
  <c r="X111" i="2"/>
  <c r="X112" i="2"/>
  <c r="X113" i="2"/>
  <c r="X114" i="2"/>
  <c r="X115" i="2"/>
  <c r="X116" i="2"/>
  <c r="X117" i="2"/>
  <c r="X118" i="2"/>
  <c r="Z74"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5" i="2"/>
  <c r="Z76" i="2"/>
  <c r="Z77" i="2"/>
  <c r="Z78" i="2"/>
  <c r="Z79" i="2"/>
  <c r="Z80" i="2"/>
  <c r="Z81" i="2"/>
  <c r="Z82" i="2"/>
  <c r="Z83" i="2"/>
  <c r="Z84" i="2"/>
  <c r="Z85" i="2"/>
  <c r="Z86" i="2"/>
  <c r="Z87" i="2"/>
  <c r="Z88" i="2"/>
  <c r="Z89" i="2"/>
  <c r="Z96" i="2"/>
  <c r="Z97" i="2"/>
  <c r="Z98" i="2"/>
  <c r="Z95" i="2"/>
  <c r="Z100" i="2"/>
  <c r="Z101" i="2"/>
  <c r="Z102" i="2"/>
  <c r="Z103" i="2"/>
  <c r="Z104" i="2"/>
  <c r="Z105" i="2"/>
  <c r="Z106" i="2"/>
  <c r="Z107" i="2"/>
  <c r="Z108" i="2"/>
  <c r="Z109" i="2"/>
  <c r="Z110" i="2"/>
  <c r="Z111" i="2"/>
  <c r="Z112" i="2"/>
  <c r="Z113" i="2"/>
  <c r="Z114" i="2"/>
  <c r="Z115" i="2"/>
  <c r="Z116" i="2"/>
  <c r="Z117" i="2"/>
  <c r="Z118" i="2"/>
  <c r="AB74" i="2"/>
  <c r="AB77" i="2"/>
  <c r="AB78" i="2"/>
  <c r="AB79" i="2"/>
  <c r="AB80" i="2"/>
  <c r="AB10" i="2"/>
  <c r="AB13" i="2"/>
  <c r="AB15" i="2"/>
  <c r="AB4" i="2"/>
  <c r="AB5" i="2"/>
  <c r="AB6" i="2"/>
  <c r="AB7" i="2"/>
  <c r="AB8" i="2"/>
  <c r="AB9" i="2"/>
  <c r="AB11" i="2"/>
  <c r="AB12" i="2"/>
  <c r="AB14"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5" i="2"/>
  <c r="AB76" i="2"/>
  <c r="AB81" i="2"/>
  <c r="AB82" i="2"/>
  <c r="AB83" i="2"/>
  <c r="AB84" i="2"/>
  <c r="AB85" i="2"/>
  <c r="AB86" i="2"/>
  <c r="AB87" i="2"/>
  <c r="AB88" i="2"/>
  <c r="AB89" i="2"/>
  <c r="AB96" i="2"/>
  <c r="AB97" i="2"/>
  <c r="AB98" i="2"/>
  <c r="AB95" i="2"/>
  <c r="AB100" i="2"/>
  <c r="AB101" i="2"/>
  <c r="AB102" i="2"/>
  <c r="AB103" i="2"/>
  <c r="AB104" i="2"/>
  <c r="AB105" i="2"/>
  <c r="AB106" i="2"/>
  <c r="AB107" i="2"/>
  <c r="AB108" i="2"/>
  <c r="AB109" i="2"/>
  <c r="AB110" i="2"/>
  <c r="AB111" i="2"/>
  <c r="AB112" i="2"/>
  <c r="AB113" i="2"/>
  <c r="AB114" i="2"/>
  <c r="AB115" i="2"/>
  <c r="AB116" i="2"/>
  <c r="AB117" i="2"/>
  <c r="AB118" i="2"/>
  <c r="S90" i="2"/>
  <c r="U90" i="2"/>
  <c r="W90" i="2"/>
  <c r="W121" i="2" s="1"/>
  <c r="Y90" i="2"/>
  <c r="AC90" i="2"/>
  <c r="AE90" i="2"/>
  <c r="AI90" i="2"/>
  <c r="AK90" i="2"/>
  <c r="AM90" i="2"/>
  <c r="AO90" i="2"/>
  <c r="D4" i="1"/>
  <c r="D5" i="1" s="1"/>
  <c r="D6" i="1" s="1"/>
  <c r="D7" i="1" s="1"/>
  <c r="D8" i="1" s="1"/>
  <c r="D9" i="1" s="1"/>
  <c r="D10" i="1" s="1"/>
  <c r="D11" i="1" s="1"/>
  <c r="D12" i="1" s="1"/>
  <c r="D13" i="1" s="1"/>
  <c r="D14" i="1" s="1"/>
  <c r="D15" i="1" s="1"/>
  <c r="D16" i="1" s="1"/>
  <c r="D17" i="1" s="1"/>
  <c r="D18" i="1" s="1"/>
  <c r="D22" i="1" s="1"/>
  <c r="B5" i="1"/>
  <c r="B6" i="1" s="1"/>
  <c r="B7" i="1" s="1"/>
  <c r="B8" i="1" s="1"/>
  <c r="B9" i="1" s="1"/>
  <c r="B10" i="1" s="1"/>
  <c r="B11" i="1" s="1"/>
  <c r="B12" i="1" s="1"/>
  <c r="B13" i="1" s="1"/>
  <c r="B14" i="1" s="1"/>
  <c r="B15" i="1" s="1"/>
  <c r="B16" i="1" s="1"/>
  <c r="B17" i="1" s="1"/>
  <c r="B18" i="1" s="1"/>
  <c r="AA120" i="2"/>
  <c r="AW120" i="2"/>
  <c r="BS90" i="2" l="1"/>
  <c r="BS91" i="2" s="1"/>
  <c r="BO91" i="2"/>
  <c r="BM91" i="2"/>
  <c r="AO121" i="2"/>
  <c r="BK120" i="2"/>
  <c r="BM120" i="2"/>
  <c r="H91" i="2"/>
  <c r="BI91" i="2"/>
  <c r="BK91" i="2"/>
  <c r="AG121" i="2"/>
  <c r="AY120" i="2"/>
  <c r="AQ120" i="2"/>
  <c r="S120" i="2"/>
  <c r="BH102" i="2"/>
  <c r="G19" i="1"/>
  <c r="G15" i="1"/>
  <c r="G14" i="1"/>
  <c r="G18" i="1"/>
  <c r="G17" i="1"/>
  <c r="G16" i="1"/>
  <c r="G13" i="1"/>
  <c r="G12" i="1"/>
  <c r="G11" i="1"/>
  <c r="H121" i="2"/>
  <c r="AU120" i="2"/>
  <c r="BI120" i="2"/>
  <c r="AV90" i="2"/>
  <c r="BE121" i="2"/>
  <c r="AC121" i="2"/>
  <c r="AX119" i="2"/>
  <c r="AZ119" i="2"/>
  <c r="AZ90" i="2"/>
  <c r="AK121" i="2"/>
  <c r="BA121" i="2"/>
  <c r="G90" i="2"/>
  <c r="AI121" i="2"/>
  <c r="Y121" i="2"/>
  <c r="S121" i="2"/>
  <c r="AS121" i="2"/>
  <c r="AY121" i="2"/>
  <c r="BD90" i="2"/>
  <c r="BC120" i="2"/>
  <c r="AU121" i="2"/>
  <c r="W120" i="2"/>
  <c r="AB90" i="2"/>
  <c r="X119" i="2"/>
  <c r="BF119" i="2"/>
  <c r="I119" i="2"/>
  <c r="I121" i="2" s="1"/>
  <c r="AA121" i="2"/>
  <c r="AW121" i="2"/>
  <c r="AM121" i="2"/>
  <c r="BF90" i="2"/>
  <c r="Y120" i="2"/>
  <c r="AR90" i="2"/>
  <c r="BC121" i="2"/>
  <c r="BB90" i="2"/>
  <c r="AS120" i="2"/>
  <c r="Z119" i="2"/>
  <c r="AN90" i="2"/>
  <c r="AB119" i="2"/>
  <c r="BD119" i="2"/>
  <c r="BC91" i="2"/>
  <c r="AJ90" i="2"/>
  <c r="AH90" i="2"/>
  <c r="AX90" i="2"/>
  <c r="AX91" i="2" s="1"/>
  <c r="U121" i="2"/>
  <c r="BB119" i="2"/>
  <c r="AE121" i="2"/>
  <c r="Z90" i="2"/>
  <c r="V119" i="2"/>
  <c r="V90" i="2"/>
  <c r="AT119" i="2"/>
  <c r="AT90" i="2"/>
  <c r="AV119" i="2"/>
  <c r="G119" i="2"/>
  <c r="BE120" i="2"/>
  <c r="BH90" i="2"/>
  <c r="BH91" i="2" s="1"/>
  <c r="BH119" i="2"/>
  <c r="BG120" i="2"/>
  <c r="BT6" i="2"/>
  <c r="BT90" i="2" s="1"/>
  <c r="P90" i="2"/>
  <c r="AL90" i="2"/>
  <c r="T90" i="2"/>
  <c r="AQ121" i="2"/>
  <c r="AQ91" i="2"/>
  <c r="AP119" i="2"/>
  <c r="AF119" i="2"/>
  <c r="BT119" i="2"/>
  <c r="BG91" i="2"/>
  <c r="AN119" i="2"/>
  <c r="AL119" i="2"/>
  <c r="BE91" i="2"/>
  <c r="AY91" i="2"/>
  <c r="AU91" i="2"/>
  <c r="T119" i="2"/>
  <c r="T120" i="2" s="1"/>
  <c r="BS119" i="2"/>
  <c r="AW91" i="2"/>
  <c r="AP90" i="2"/>
  <c r="AJ119" i="2"/>
  <c r="AJ121" i="2" s="1"/>
  <c r="AH119" i="2"/>
  <c r="AH121" i="2" s="1"/>
  <c r="F121" i="2"/>
  <c r="AS91" i="2"/>
  <c r="BA91" i="2"/>
  <c r="X90" i="2"/>
  <c r="AR119" i="2"/>
  <c r="AR120" i="2" s="1"/>
  <c r="AF90" i="2"/>
  <c r="AD119" i="2"/>
  <c r="AD90" i="2"/>
  <c r="R95" i="2"/>
  <c r="R119" i="2" s="1"/>
  <c r="Q119" i="2"/>
  <c r="P119" i="2"/>
  <c r="BG121" i="2"/>
  <c r="BN120" i="2" l="1"/>
  <c r="BP120" i="2"/>
  <c r="BP91" i="2"/>
  <c r="BN91" i="2"/>
  <c r="BH120" i="2"/>
  <c r="BN121" i="2"/>
  <c r="BJ120" i="2"/>
  <c r="BL120" i="2"/>
  <c r="BL91" i="2"/>
  <c r="BJ91" i="2"/>
  <c r="AT121" i="2"/>
  <c r="AV91" i="2"/>
  <c r="AR91" i="2"/>
  <c r="BD91" i="2"/>
  <c r="G121" i="2"/>
  <c r="AJ122" i="2" s="1"/>
  <c r="BB91" i="2"/>
  <c r="BF91" i="2"/>
  <c r="AZ91" i="2"/>
  <c r="AZ121" i="2"/>
  <c r="AZ122" i="2" s="1"/>
  <c r="X121" i="2"/>
  <c r="BT120" i="2"/>
  <c r="AT120" i="2"/>
  <c r="BF120" i="2"/>
  <c r="BB121" i="2"/>
  <c r="AB121" i="2"/>
  <c r="AN121" i="2"/>
  <c r="X120" i="2"/>
  <c r="AD121" i="2"/>
  <c r="BF121" i="2"/>
  <c r="AV120" i="2"/>
  <c r="V120" i="2"/>
  <c r="AB120" i="2"/>
  <c r="AT91" i="2"/>
  <c r="AX120" i="2"/>
  <c r="Z120" i="2"/>
  <c r="Z121" i="2"/>
  <c r="BH121" i="2"/>
  <c r="BB120" i="2"/>
  <c r="AL121" i="2"/>
  <c r="AL122" i="2" s="1"/>
  <c r="BD121" i="2"/>
  <c r="BD120" i="2"/>
  <c r="AF121" i="2"/>
  <c r="AX121" i="2"/>
  <c r="AX122" i="2" s="1"/>
  <c r="V121" i="2"/>
  <c r="AV121" i="2"/>
  <c r="AZ120" i="2"/>
  <c r="P91" i="2"/>
  <c r="P121" i="2"/>
  <c r="BS120" i="2"/>
  <c r="BS121" i="2"/>
  <c r="BT121" i="2"/>
  <c r="BT123" i="2" s="1"/>
  <c r="BT91" i="2"/>
  <c r="AR121" i="2"/>
  <c r="AS122" i="2"/>
  <c r="AI122" i="2"/>
  <c r="AQ122" i="2"/>
  <c r="AO122" i="2"/>
  <c r="AY122" i="2"/>
  <c r="AW122" i="2"/>
  <c r="AC122" i="2"/>
  <c r="AG122" i="2"/>
  <c r="AK122" i="2"/>
  <c r="AE122" i="2"/>
  <c r="AP121" i="2"/>
  <c r="T121" i="2"/>
  <c r="AR122" i="2" l="1"/>
  <c r="AV122" i="2"/>
  <c r="AF122" i="2"/>
  <c r="AN122" i="2"/>
  <c r="BB122" i="2"/>
  <c r="BD122" i="2"/>
  <c r="AT122" i="2"/>
  <c r="AD122" i="2"/>
  <c r="AH122" i="2"/>
  <c r="AP122" i="2"/>
  <c r="BH1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Parker</author>
    <author>Joseph Salata</author>
    <author>jsalata</author>
  </authors>
  <commentList>
    <comment ref="D12" authorId="0" shapeId="0" xr:uid="{00000000-0006-0000-0000-000001000000}">
      <text>
        <r>
          <rPr>
            <b/>
            <sz val="8"/>
            <color indexed="81"/>
            <rFont val="Tahoma"/>
            <family val="2"/>
          </rPr>
          <t>Mark Parker:  Pfizer's discharge is now primarily noncontact cooling water and storm water.  Their permit was reissued July 2008 and they are no longer required to monitor for nitrogen.  Numbers are no longer available after July '08.</t>
        </r>
        <r>
          <rPr>
            <sz val="8"/>
            <color indexed="81"/>
            <rFont val="Tahoma"/>
            <family val="2"/>
          </rPr>
          <t xml:space="preserve">
</t>
        </r>
      </text>
    </comment>
    <comment ref="BG26" authorId="0" shapeId="0" xr:uid="{00000000-0006-0000-0000-000002000000}">
      <text>
        <r>
          <rPr>
            <b/>
            <sz val="9"/>
            <color indexed="81"/>
            <rFont val="Tahoma"/>
            <family val="2"/>
          </rPr>
          <t>Mark Parker:</t>
        </r>
        <r>
          <rPr>
            <sz val="9"/>
            <color indexed="81"/>
            <rFont val="Tahoma"/>
            <family val="2"/>
          </rPr>
          <t xml:space="preserve">
Plant construction upgrades were incomplete and had problems with sludge process controls.  Resulting in poor nitrogen removal. </t>
        </r>
      </text>
    </comment>
    <comment ref="D51" authorId="1" shapeId="0" xr:uid="{00000000-0006-0000-0000-000003000000}">
      <text>
        <r>
          <rPr>
            <b/>
            <sz val="8"/>
            <color indexed="81"/>
            <rFont val="Tahoma"/>
            <family val="2"/>
          </rPr>
          <t>Joseph Salata:</t>
        </r>
        <r>
          <rPr>
            <sz val="8"/>
            <color indexed="81"/>
            <rFont val="Tahoma"/>
            <family val="2"/>
          </rPr>
          <t xml:space="preserve">
This facility went out of business (oob) in 2000. No more discharges.</t>
        </r>
      </text>
    </comment>
    <comment ref="D61" authorId="1" shapeId="0" xr:uid="{00000000-0006-0000-0000-000004000000}">
      <text>
        <r>
          <rPr>
            <b/>
            <sz val="8"/>
            <color indexed="81"/>
            <rFont val="Tahoma"/>
            <family val="2"/>
          </rPr>
          <t>Joseph Salata:</t>
        </r>
        <r>
          <rPr>
            <sz val="8"/>
            <color indexed="81"/>
            <rFont val="Tahoma"/>
            <family val="2"/>
          </rPr>
          <t xml:space="preserve">
This is a private plant at a condominium complex, which will not be part of the general permit because it is under the discharge threshold.</t>
        </r>
      </text>
    </comment>
    <comment ref="D74" authorId="1" shapeId="0" xr:uid="{00000000-0006-0000-0000-000005000000}">
      <text>
        <r>
          <rPr>
            <b/>
            <sz val="8"/>
            <color indexed="81"/>
            <rFont val="Tahoma"/>
            <family val="2"/>
          </rPr>
          <t>Joseph Salata:</t>
        </r>
        <r>
          <rPr>
            <sz val="8"/>
            <color indexed="81"/>
            <rFont val="Tahoma"/>
            <family val="2"/>
          </rPr>
          <t xml:space="preserve">
This is several small dischargers that do not meet minimum state discharge requirements. We are reporting baseline per CTDEP input to CTCEQ data.</t>
        </r>
      </text>
    </comment>
    <comment ref="D76" authorId="1" shapeId="0" xr:uid="{00000000-0006-0000-0000-000006000000}">
      <text>
        <r>
          <rPr>
            <b/>
            <sz val="8"/>
            <color indexed="81"/>
            <rFont val="Tahoma"/>
            <family val="2"/>
          </rPr>
          <t>Joseph Salata:</t>
        </r>
        <r>
          <rPr>
            <sz val="8"/>
            <color indexed="81"/>
            <rFont val="Tahoma"/>
            <family val="2"/>
          </rPr>
          <t xml:space="preserve">
Plant closed in 2000, flow assumed by Waterbury WPCF.</t>
        </r>
      </text>
    </comment>
    <comment ref="D91" authorId="0" shapeId="0" xr:uid="{00000000-0006-0000-0000-000007000000}">
      <text>
        <r>
          <rPr>
            <b/>
            <sz val="8"/>
            <color indexed="81"/>
            <rFont val="Tahoma"/>
            <family val="2"/>
          </rPr>
          <t>Mark Parker:  For CT plants, calculation of total percent reduction from the TMDL baseline.</t>
        </r>
        <r>
          <rPr>
            <sz val="8"/>
            <color indexed="81"/>
            <rFont val="Tahoma"/>
            <family val="2"/>
          </rPr>
          <t xml:space="preserve">
</t>
        </r>
      </text>
    </comment>
    <comment ref="I93" authorId="1" shapeId="0" xr:uid="{00000000-0006-0000-0000-000008000000}">
      <text>
        <r>
          <rPr>
            <b/>
            <sz val="8"/>
            <color indexed="81"/>
            <rFont val="Tahoma"/>
            <family val="2"/>
          </rPr>
          <t>Joseph Salata:</t>
        </r>
        <r>
          <rPr>
            <sz val="8"/>
            <color indexed="81"/>
            <rFont val="Tahoma"/>
            <family val="2"/>
          </rPr>
          <t xml:space="preserve">
51.2% reduction in the Consent Order</t>
        </r>
      </text>
    </comment>
    <comment ref="P93" authorId="1" shapeId="0" xr:uid="{00000000-0006-0000-0000-000009000000}">
      <text>
        <r>
          <rPr>
            <b/>
            <sz val="10"/>
            <color indexed="81"/>
            <rFont val="Tahoma"/>
            <family val="2"/>
          </rPr>
          <t>Joseph Salata:</t>
        </r>
        <r>
          <rPr>
            <sz val="10"/>
            <color indexed="81"/>
            <rFont val="Tahoma"/>
            <family val="2"/>
          </rPr>
          <t xml:space="preserve">
This Column is straight TE WLA, not Consent Order adjusted.</t>
        </r>
      </text>
    </comment>
    <comment ref="D101" authorId="2" shapeId="0" xr:uid="{00000000-0006-0000-0000-00000A000000}">
      <text>
        <r>
          <rPr>
            <b/>
            <sz val="10"/>
            <color indexed="81"/>
            <rFont val="Tahoma"/>
            <family val="2"/>
          </rPr>
          <t>jsalata:</t>
        </r>
        <r>
          <rPr>
            <sz val="10"/>
            <color indexed="81"/>
            <rFont val="Tahoma"/>
            <family val="2"/>
          </rPr>
          <t xml:space="preserve">
BNR commenced 4/06 Full buildout for N (Phase 2 at other STPs) TBC 12/31/11; SHARON TBC 7/31/09. $142M.</t>
        </r>
      </text>
    </comment>
    <comment ref="D102" authorId="2" shapeId="0" xr:uid="{00000000-0006-0000-0000-00000B000000}">
      <text>
        <r>
          <rPr>
            <b/>
            <sz val="10"/>
            <color indexed="81"/>
            <rFont val="Tahoma"/>
            <family val="2"/>
          </rPr>
          <t>jsalata:</t>
        </r>
        <r>
          <rPr>
            <sz val="10"/>
            <color indexed="81"/>
            <rFont val="Tahoma"/>
            <family val="2"/>
          </rPr>
          <t xml:space="preserve">
Phase 1 BNR commenced 4/2003 TBC 6/30/09; Pase 2 (C+) TBC 8/1/15; $203M.</t>
        </r>
      </text>
    </comment>
    <comment ref="D103" authorId="2" shapeId="0" xr:uid="{00000000-0006-0000-0000-00000C000000}">
      <text>
        <r>
          <rPr>
            <b/>
            <sz val="10"/>
            <color indexed="81"/>
            <rFont val="Tahoma"/>
            <family val="2"/>
          </rPr>
          <t>jsalata:</t>
        </r>
        <r>
          <rPr>
            <sz val="10"/>
            <color indexed="81"/>
            <rFont val="Tahoma"/>
            <family val="2"/>
          </rPr>
          <t xml:space="preserve">
Phase I construction of BNR commenced in 2006; expected completion 12/31/12; Pase 2 (C addition) TBC 7/1/16.</t>
        </r>
      </text>
    </comment>
    <comment ref="D104" authorId="2" shapeId="0" xr:uid="{00000000-0006-0000-0000-00000D000000}">
      <text>
        <r>
          <rPr>
            <b/>
            <sz val="10"/>
            <color indexed="81"/>
            <rFont val="Tahoma"/>
            <family val="2"/>
          </rPr>
          <t>jsalata:</t>
        </r>
        <r>
          <rPr>
            <sz val="10"/>
            <color indexed="81"/>
            <rFont val="Tahoma"/>
            <family val="2"/>
          </rPr>
          <t xml:space="preserve">
BNR commenced 5/06 TBC 12/31/11; Pase 2 TBC 2017. $80M.</t>
        </r>
      </text>
    </comment>
  </commentList>
</comments>
</file>

<file path=xl/sharedStrings.xml><?xml version="1.0" encoding="utf-8"?>
<sst xmlns="http://schemas.openxmlformats.org/spreadsheetml/2006/main" count="502" uniqueCount="301">
  <si>
    <t>Zone</t>
  </si>
  <si>
    <t>Baseline</t>
  </si>
  <si>
    <t>Jewett City WPCF</t>
  </si>
  <si>
    <t>Groton City WPCF</t>
  </si>
  <si>
    <t>Killingly WPCF</t>
  </si>
  <si>
    <t>Ledyard WPCF</t>
  </si>
  <si>
    <t>Montville WPCF</t>
  </si>
  <si>
    <t>New London WPCF</t>
  </si>
  <si>
    <t>Norwich WPCF</t>
  </si>
  <si>
    <t>Plainfield North WPCF</t>
  </si>
  <si>
    <t>Plainfield Village WPCF</t>
  </si>
  <si>
    <t>Putnam WPCF</t>
  </si>
  <si>
    <t>Sprague WPCF</t>
  </si>
  <si>
    <t>Stafford Springs WPCF</t>
  </si>
  <si>
    <t>Stonington Mystic WPCF</t>
  </si>
  <si>
    <t>Stonington Borough WPCF</t>
  </si>
  <si>
    <t>Thompson WPCF</t>
  </si>
  <si>
    <t>UCONN WPCF</t>
  </si>
  <si>
    <t>Windham WPCF</t>
  </si>
  <si>
    <t>Bristol WPCF</t>
  </si>
  <si>
    <t>Canton WPCF</t>
  </si>
  <si>
    <t>East Hampton WPCF</t>
  </si>
  <si>
    <t>East Hartford WPCF</t>
  </si>
  <si>
    <t>East Windsor WPCF</t>
  </si>
  <si>
    <t>Enfield WPCF</t>
  </si>
  <si>
    <t>Farmington WPCF</t>
  </si>
  <si>
    <t>Glastonbury WPCF</t>
  </si>
  <si>
    <t>Hartford WPCF</t>
  </si>
  <si>
    <t>Manchester WPCF</t>
  </si>
  <si>
    <t>Mattabasset WPCF</t>
  </si>
  <si>
    <t>Middletown WPCF</t>
  </si>
  <si>
    <t>Plainville WPCF</t>
  </si>
  <si>
    <t>Plymouth WPCF</t>
  </si>
  <si>
    <t>Portland WPCF</t>
  </si>
  <si>
    <t>Windsor Poquonock WPCF</t>
  </si>
  <si>
    <t>Rocky Hill WPCF</t>
  </si>
  <si>
    <t>Windsor Locks WPCF</t>
  </si>
  <si>
    <t>Vernon WPCF</t>
  </si>
  <si>
    <t>Suffield WPCF</t>
  </si>
  <si>
    <t>South Windsor WPCF</t>
  </si>
  <si>
    <t>Simsbury WPCF</t>
  </si>
  <si>
    <t>Winsted WPCF</t>
  </si>
  <si>
    <t>Branford WPCF</t>
  </si>
  <si>
    <t>Cheshire WPCF</t>
  </si>
  <si>
    <t>North Haven WPCF</t>
  </si>
  <si>
    <t>West Haven WPCF</t>
  </si>
  <si>
    <t>Beacon Falls WPCF</t>
  </si>
  <si>
    <t>Ansonia WPCF</t>
  </si>
  <si>
    <t>Derby WPCF</t>
  </si>
  <si>
    <t>Milford Housatonic WPCF</t>
  </si>
  <si>
    <t xml:space="preserve">Naugatuck Treatment Co. </t>
  </si>
  <si>
    <t>New Milford WPCF</t>
  </si>
  <si>
    <t>Newtown WPCF</t>
  </si>
  <si>
    <t>Norfolk WPCF</t>
  </si>
  <si>
    <t>North Canaan WPCF</t>
  </si>
  <si>
    <t>Salisbury WPCF</t>
  </si>
  <si>
    <t>Seymour WPCF</t>
  </si>
  <si>
    <t>Shelton WPCF</t>
  </si>
  <si>
    <t>Southbury Tr. School  WPCF</t>
  </si>
  <si>
    <t>Stratford WPCF</t>
  </si>
  <si>
    <t>Thomaston WPCF</t>
  </si>
  <si>
    <t>Torrington WPCF</t>
  </si>
  <si>
    <t>Bridgeport East WPCF</t>
  </si>
  <si>
    <t>Bridgeport West WPCF</t>
  </si>
  <si>
    <t>Fairfield WPCF</t>
  </si>
  <si>
    <t>Westport WPCF</t>
  </si>
  <si>
    <t>Greenwich WPCF</t>
  </si>
  <si>
    <t>New Canaan WPCF</t>
  </si>
  <si>
    <t>Norwalk WPCF</t>
  </si>
  <si>
    <t>Ridgefield South St.  WPCF</t>
  </si>
  <si>
    <t>Stamford WPCF</t>
  </si>
  <si>
    <t>Mamaroneck WPCF</t>
  </si>
  <si>
    <t>Port Chester WPCF</t>
  </si>
  <si>
    <t>Blind Brook WPCF</t>
  </si>
  <si>
    <t>New Rochelle WPCF</t>
  </si>
  <si>
    <t>North Castle WPCF</t>
  </si>
  <si>
    <t>Wards island</t>
  </si>
  <si>
    <t>Hunts Point</t>
  </si>
  <si>
    <t>Tallman Island</t>
  </si>
  <si>
    <t>Bowery Bay</t>
  </si>
  <si>
    <t>Newtown Creek</t>
  </si>
  <si>
    <t>Red Hook</t>
  </si>
  <si>
    <t>Belgrave</t>
  </si>
  <si>
    <t>Glen Cove</t>
  </si>
  <si>
    <t>Great Neck (Village)</t>
  </si>
  <si>
    <t>Oyster Bay</t>
  </si>
  <si>
    <t>Port Washington</t>
  </si>
  <si>
    <t>SUNY (SCSD #21)</t>
  </si>
  <si>
    <t>Port Jefferson (SCSD#1)</t>
  </si>
  <si>
    <t>Huntington</t>
  </si>
  <si>
    <t>Kings Park (SCSD #6)</t>
  </si>
  <si>
    <t>Northport (Village)</t>
  </si>
  <si>
    <t>11W</t>
  </si>
  <si>
    <t>11E</t>
  </si>
  <si>
    <t>Greenport (Village)</t>
  </si>
  <si>
    <t>Tier</t>
  </si>
  <si>
    <t>Wastewater Treatment Facility</t>
  </si>
  <si>
    <t>3Q</t>
  </si>
  <si>
    <t>3S</t>
  </si>
  <si>
    <t>2H</t>
  </si>
  <si>
    <t>3H</t>
  </si>
  <si>
    <t>2N</t>
  </si>
  <si>
    <t>Litchfield WPCF</t>
  </si>
  <si>
    <t>WLA</t>
  </si>
  <si>
    <t>Base</t>
  </si>
  <si>
    <t>Year</t>
  </si>
  <si>
    <t>Target</t>
  </si>
  <si>
    <t>Actual</t>
  </si>
  <si>
    <t>Point Source Loads (lbs/day)</t>
  </si>
  <si>
    <t>UpJohn (Industrial) OOB</t>
  </si>
  <si>
    <t>Milford Beaver Brook WPCF</t>
  </si>
  <si>
    <t>New Haven East WPCF</t>
  </si>
  <si>
    <t>Wallingford WPCF</t>
  </si>
  <si>
    <t>Waterbury WPCF</t>
  </si>
  <si>
    <t xml:space="preserve"> </t>
  </si>
  <si>
    <t>Trade-equalized Baseline</t>
  </si>
  <si>
    <t>Connecticut</t>
  </si>
  <si>
    <t>New York</t>
  </si>
  <si>
    <t>New York Subtotal</t>
  </si>
  <si>
    <t>Grand Totals</t>
  </si>
  <si>
    <t>Connecticut Subtotal</t>
  </si>
  <si>
    <t>1995TE</t>
  </si>
  <si>
    <t>1996TE</t>
  </si>
  <si>
    <t>1997TE</t>
  </si>
  <si>
    <t>1998TE</t>
  </si>
  <si>
    <t>1999TE</t>
  </si>
  <si>
    <t>2000TE</t>
  </si>
  <si>
    <t>2001TE</t>
  </si>
  <si>
    <t>2002TE</t>
  </si>
  <si>
    <t>2003TE</t>
  </si>
  <si>
    <t>2004TE</t>
  </si>
  <si>
    <t>2005TE</t>
  </si>
  <si>
    <t>2006TE</t>
  </si>
  <si>
    <t>2007TE</t>
  </si>
  <si>
    <t>2008TE</t>
  </si>
  <si>
    <t>2009TE</t>
  </si>
  <si>
    <t>2010TE</t>
  </si>
  <si>
    <t>2014TE</t>
  </si>
  <si>
    <t>Percent Reduction from Baseline</t>
  </si>
  <si>
    <t>Naugatuck Unmonitored Indust. (P)</t>
  </si>
  <si>
    <t>Pfizer (Industrial) (P)</t>
  </si>
  <si>
    <t>Heritage Village (P)</t>
  </si>
  <si>
    <t>Transport Efficiency Factor</t>
  </si>
  <si>
    <t>Watertown WPCF (Plant Closed)</t>
  </si>
  <si>
    <t>2011TE</t>
  </si>
  <si>
    <t>2012TE</t>
  </si>
  <si>
    <t>2013TE</t>
  </si>
  <si>
    <t>`</t>
  </si>
  <si>
    <t>Consent Order Adjusted</t>
  </si>
  <si>
    <t>Actual Percent of Target Achieved</t>
  </si>
  <si>
    <t>WC Aggregate</t>
  </si>
  <si>
    <t>2014 Consent Order Limit*</t>
  </si>
  <si>
    <t>Trade= Target</t>
  </si>
  <si>
    <t>TE Actual</t>
  </si>
  <si>
    <t>2011</t>
  </si>
  <si>
    <t>2012</t>
  </si>
  <si>
    <t>2013</t>
  </si>
  <si>
    <t>1994TE</t>
  </si>
  <si>
    <t>TE WLA</t>
  </si>
  <si>
    <t>ACS % Goal Commitment:</t>
  </si>
  <si>
    <t>Annualized % of Goal to Target:</t>
  </si>
  <si>
    <t>Annualized pounds and Trade-equalized pounds to 2014 target:</t>
  </si>
  <si>
    <t>Annualized Actual % of Goal to Target:</t>
  </si>
  <si>
    <t>Stonington/Pawcatuck WPCF</t>
  </si>
  <si>
    <t>revised in ACS</t>
  </si>
  <si>
    <t>Groton Town WPCF [2010]</t>
  </si>
  <si>
    <t>Wastewater Treatment Facility [completed N upgrade in year]</t>
  </si>
  <si>
    <t>New Hartford</t>
  </si>
  <si>
    <t>Annualized Percent of Target Goal</t>
  </si>
  <si>
    <t>EPA SP</t>
  </si>
  <si>
    <t>2014</t>
  </si>
  <si>
    <t>2014 Westchester County CO Limits</t>
  </si>
  <si>
    <t>2015-2017 Westchester County CO Limits</t>
  </si>
  <si>
    <t>TE 2014 Westchester County</t>
  </si>
  <si>
    <t>NYC TE 2014↓</t>
  </si>
  <si>
    <t>NYC 2014 Limits↓</t>
  </si>
  <si>
    <t>NR aggregated w PC/BB</t>
  </si>
  <si>
    <t>TMDL Target</t>
  </si>
  <si>
    <t>TMDL TE Target</t>
  </si>
  <si>
    <t>2015TE</t>
  </si>
  <si>
    <t>2015</t>
  </si>
  <si>
    <t>Great Neck/WPCD</t>
  </si>
  <si>
    <t>2016TE</t>
  </si>
  <si>
    <t>2016</t>
  </si>
  <si>
    <t>2017TE</t>
  </si>
  <si>
    <t>2017</t>
  </si>
  <si>
    <t>ALLNEX USA (fka. Cytec) (Industrial)</t>
  </si>
  <si>
    <t xml:space="preserve">Southington WPCF </t>
  </si>
  <si>
    <t xml:space="preserve">Meriden WPCF </t>
  </si>
  <si>
    <t>Danbury WPCF</t>
  </si>
  <si>
    <t>2018TE</t>
  </si>
  <si>
    <t>2018</t>
  </si>
  <si>
    <t>2019TE</t>
  </si>
  <si>
    <t>2019</t>
  </si>
  <si>
    <t>2020TE</t>
  </si>
  <si>
    <t>2020</t>
  </si>
  <si>
    <t>Decommissioned and merged with Mattabasset WPCF</t>
  </si>
  <si>
    <t>CTL100242</t>
  </si>
  <si>
    <t>Found in ECHO?</t>
  </si>
  <si>
    <t>N</t>
  </si>
  <si>
    <t>Y</t>
  </si>
  <si>
    <t>CT0100269</t>
  </si>
  <si>
    <t>NPDES ID</t>
  </si>
  <si>
    <t>?</t>
  </si>
  <si>
    <t>CT0101281</t>
  </si>
  <si>
    <t>CTL101290</t>
  </si>
  <si>
    <t>CT0100978</t>
  </si>
  <si>
    <t>CT0101184</t>
  </si>
  <si>
    <t>Other potential NPDES ID?</t>
  </si>
  <si>
    <t>CT0101681</t>
  </si>
  <si>
    <t>CT0100412</t>
  </si>
  <si>
    <t>CT0100935</t>
  </si>
  <si>
    <t>CT0101257</t>
  </si>
  <si>
    <t>CT0100447</t>
  </si>
  <si>
    <t>CT0100439</t>
  </si>
  <si>
    <t>CT0100960</t>
  </si>
  <si>
    <t>CT0100072</t>
  </si>
  <si>
    <t>CT0100706</t>
  </si>
  <si>
    <t>CT0101214</t>
  </si>
  <si>
    <t>CTL100226</t>
  </si>
  <si>
    <t>CT0100170</t>
  </si>
  <si>
    <t>CTL101150</t>
  </si>
  <si>
    <t>CT0100609</t>
  </si>
  <si>
    <t>CT0101591</t>
  </si>
  <si>
    <t>CT0100218</t>
  </si>
  <si>
    <t>CT0100331</t>
  </si>
  <si>
    <t>CT0100455</t>
  </si>
  <si>
    <t>CT0100463</t>
  </si>
  <si>
    <t>CT0101222</t>
  </si>
  <si>
    <t>CT0100536</t>
  </si>
  <si>
    <t>CTL100161</t>
  </si>
  <si>
    <t>CTL0100749</t>
  </si>
  <si>
    <t>CT0101656</t>
  </si>
  <si>
    <t>CT0100501</t>
  </si>
  <si>
    <t>CTL101036</t>
  </si>
  <si>
    <t>CT0100781</t>
  </si>
  <si>
    <t>CTL100579?</t>
  </si>
  <si>
    <t>CTL100625?</t>
  </si>
  <si>
    <t>CT0100803</t>
  </si>
  <si>
    <t>CT0100684</t>
  </si>
  <si>
    <t>CT0100234</t>
  </si>
  <si>
    <t>CTL101249</t>
  </si>
  <si>
    <t>CT0101320</t>
  </si>
  <si>
    <t>CT0100251</t>
  </si>
  <si>
    <t>CT0100307</t>
  </si>
  <si>
    <t>CT0100480</t>
  </si>
  <si>
    <t>CT0100200</t>
  </si>
  <si>
    <t>CT0100196</t>
  </si>
  <si>
    <t>CT0100293?</t>
  </si>
  <si>
    <t>CT0100994</t>
  </si>
  <si>
    <t>CT0100510</t>
  </si>
  <si>
    <t>CT0100552</t>
  </si>
  <si>
    <t>CT0100374</t>
  </si>
  <si>
    <t>CT0100919</t>
  </si>
  <si>
    <t>CT0100048</t>
  </si>
  <si>
    <t>CT0000086</t>
  </si>
  <si>
    <t>CT0100404</t>
  </si>
  <si>
    <t>CT0100366?</t>
  </si>
  <si>
    <t>CT0100617</t>
  </si>
  <si>
    <t>CTL101079</t>
  </si>
  <si>
    <t>CT0100081</t>
  </si>
  <si>
    <t>CT0100315</t>
  </si>
  <si>
    <t>CT0100013</t>
  </si>
  <si>
    <t>CT0101061</t>
  </si>
  <si>
    <t>CT0101133?</t>
  </si>
  <si>
    <t>CT0100714</t>
  </si>
  <si>
    <t>CT0100145</t>
  </si>
  <si>
    <t>CT0100391</t>
  </si>
  <si>
    <t>CT0101788</t>
  </si>
  <si>
    <t>CT0100641</t>
  </si>
  <si>
    <t>CT0101231</t>
  </si>
  <si>
    <t>CT0101273</t>
  </si>
  <si>
    <t>CT0100544</t>
  </si>
  <si>
    <t>CT0100498</t>
  </si>
  <si>
    <t>CT0101044</t>
  </si>
  <si>
    <t>CT0100854</t>
  </si>
  <si>
    <t>CT0101087</t>
  </si>
  <si>
    <t>NY0026697</t>
  </si>
  <si>
    <t>NY0026719</t>
  </si>
  <si>
    <t>NY0026841</t>
  </si>
  <si>
    <t>NY0026620</t>
  </si>
  <si>
    <t>NY0022128</t>
  </si>
  <si>
    <t>NY0026999</t>
  </si>
  <si>
    <t>NY0021822</t>
  </si>
  <si>
    <t>NY0026701</t>
  </si>
  <si>
    <t>NY0026786</t>
  </si>
  <si>
    <t>NY0021750</t>
  </si>
  <si>
    <t>NY0026778</t>
  </si>
  <si>
    <t>NY0206644</t>
  </si>
  <si>
    <t>NY0020079</t>
  </si>
  <si>
    <t>NY0021342</t>
  </si>
  <si>
    <t>NY0023311</t>
  </si>
  <si>
    <t>NY0024881</t>
  </si>
  <si>
    <t>NY0109584?</t>
  </si>
  <si>
    <t>NY0026131</t>
  </si>
  <si>
    <t>NY0026191</t>
  </si>
  <si>
    <t>NY0026158</t>
  </si>
  <si>
    <t>NY0026239</t>
  </si>
  <si>
    <t>NY0026204</t>
  </si>
  <si>
    <t>NY0027073</t>
  </si>
  <si>
    <t>CT0100382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</si>
</sst>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1" x14ac:knownFonts="1">
    <font>
      <sz val="10"/>
      <name val="Arial"/>
    </font>
    <font>
      <sz val="11"/>
      <color theme="1"/>
      <name val="Calibri"/>
      <family val="2"/>
      <scheme val="minor"/>
    </font>
    <font>
      <sz val="8"/>
      <name val="Arial"/>
      <family val="2"/>
    </font>
    <font>
      <sz val="8"/>
      <name val="Arial"/>
      <family val="2"/>
    </font>
    <font>
      <b/>
      <sz val="8"/>
      <name val="Arial"/>
      <family val="2"/>
    </font>
    <font>
      <b/>
      <sz val="8"/>
      <name val="Arial"/>
      <family val="2"/>
    </font>
    <font>
      <sz val="8"/>
      <color indexed="10"/>
      <name val="Arial"/>
      <family val="2"/>
    </font>
    <font>
      <sz val="8"/>
      <color indexed="17"/>
      <name val="Arial"/>
      <family val="2"/>
    </font>
    <font>
      <sz val="9"/>
      <name val="Arial"/>
      <family val="2"/>
    </font>
    <font>
      <sz val="8"/>
      <color indexed="81"/>
      <name val="Tahoma"/>
      <family val="2"/>
    </font>
    <font>
      <b/>
      <sz val="8"/>
      <color indexed="81"/>
      <name val="Tahoma"/>
      <family val="2"/>
    </font>
    <font>
      <b/>
      <sz val="8"/>
      <color indexed="10"/>
      <name val="Arial"/>
      <family val="2"/>
    </font>
    <font>
      <b/>
      <sz val="8"/>
      <color indexed="12"/>
      <name val="Arial"/>
      <family val="2"/>
    </font>
    <font>
      <b/>
      <sz val="10"/>
      <name val="Arial"/>
      <family val="2"/>
    </font>
    <font>
      <b/>
      <i/>
      <sz val="8"/>
      <name val="Arial"/>
      <family val="2"/>
    </font>
    <font>
      <strike/>
      <sz val="8"/>
      <name val="Arial"/>
      <family val="2"/>
    </font>
    <font>
      <b/>
      <sz val="8"/>
      <color indexed="10"/>
      <name val="Arial"/>
      <family val="2"/>
    </font>
    <font>
      <sz val="9"/>
      <name val="Arial"/>
      <family val="2"/>
    </font>
    <font>
      <sz val="10"/>
      <color indexed="81"/>
      <name val="Tahoma"/>
      <family val="2"/>
    </font>
    <font>
      <b/>
      <sz val="10"/>
      <color indexed="81"/>
      <name val="Tahoma"/>
      <family val="2"/>
    </font>
    <font>
      <sz val="10"/>
      <name val="Arial"/>
      <family val="2"/>
    </font>
    <font>
      <sz val="10"/>
      <color rgb="FFFF0000"/>
      <name val="Arial"/>
      <family val="2"/>
    </font>
    <font>
      <sz val="8"/>
      <color rgb="FFFF0000"/>
      <name val="Arial"/>
      <family val="2"/>
    </font>
    <font>
      <strike/>
      <sz val="8"/>
      <color indexed="10"/>
      <name val="Arial"/>
      <family val="2"/>
    </font>
    <font>
      <sz val="10"/>
      <name val="Arial"/>
      <family val="2"/>
    </font>
    <font>
      <b/>
      <sz val="8"/>
      <color rgb="FFFF0000"/>
      <name val="Arial"/>
      <family val="2"/>
    </font>
    <font>
      <b/>
      <sz val="9"/>
      <color indexed="81"/>
      <name val="Tahoma"/>
      <family val="2"/>
    </font>
    <font>
      <sz val="9"/>
      <color indexed="81"/>
      <name val="Tahoma"/>
      <family val="2"/>
    </font>
    <font>
      <sz val="8"/>
      <color theme="1"/>
      <name val="Arial"/>
      <family val="2"/>
    </font>
    <font>
      <sz val="10"/>
      <color rgb="FF212121"/>
      <name val="Source Sans Pro"/>
      <family val="2"/>
    </font>
    <font>
      <sz val="10"/>
      <color rgb="FF212121"/>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s>
  <borders count="32">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applyBorder="0"/>
    <xf numFmtId="43" fontId="20" fillId="0" borderId="0" applyFont="0" applyFill="0" applyBorder="0" applyAlignment="0" applyProtection="0"/>
    <xf numFmtId="9" fontId="24" fillId="0" borderId="0" applyFont="0" applyFill="0" applyBorder="0" applyAlignment="0" applyProtection="0"/>
    <xf numFmtId="0" fontId="1" fillId="0" borderId="0"/>
  </cellStyleXfs>
  <cellXfs count="351">
    <xf numFmtId="0" fontId="0" fillId="0" borderId="0" xfId="0"/>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1" fontId="0" fillId="0" borderId="0" xfId="0" applyNumberFormat="1"/>
    <xf numFmtId="0" fontId="3" fillId="0" borderId="0" xfId="0" applyFont="1"/>
    <xf numFmtId="0" fontId="2" fillId="0" borderId="2" xfId="0" applyFont="1" applyBorder="1" applyAlignment="1">
      <alignment horizontal="center"/>
    </xf>
    <xf numFmtId="1" fontId="2" fillId="0" borderId="2" xfId="0" applyNumberFormat="1" applyFont="1" applyBorder="1"/>
    <xf numFmtId="0" fontId="2" fillId="0" borderId="3" xfId="0" applyFont="1" applyBorder="1" applyAlignment="1">
      <alignment horizontal="center"/>
    </xf>
    <xf numFmtId="0" fontId="2" fillId="0" borderId="4" xfId="0" applyFont="1" applyBorder="1" applyAlignment="1">
      <alignment horizontal="center"/>
    </xf>
    <xf numFmtId="1" fontId="2" fillId="0" borderId="4" xfId="0" applyNumberFormat="1" applyFont="1" applyBorder="1"/>
    <xf numFmtId="2" fontId="2" fillId="0" borderId="2" xfId="0" applyNumberFormat="1" applyFont="1" applyBorder="1"/>
    <xf numFmtId="2" fontId="2" fillId="0" borderId="4" xfId="0" applyNumberFormat="1" applyFont="1" applyBorder="1"/>
    <xf numFmtId="0" fontId="2" fillId="0" borderId="1" xfId="0" applyFont="1" applyBorder="1" applyAlignment="1">
      <alignment horizontal="center"/>
    </xf>
    <xf numFmtId="2" fontId="2" fillId="0" borderId="3" xfId="0" applyNumberFormat="1" applyFont="1" applyBorder="1"/>
    <xf numFmtId="2" fontId="2" fillId="0" borderId="1" xfId="0" applyNumberFormat="1" applyFont="1" applyBorder="1"/>
    <xf numFmtId="1" fontId="2" fillId="0" borderId="1" xfId="0" applyNumberFormat="1" applyFont="1" applyBorder="1"/>
    <xf numFmtId="1" fontId="2" fillId="0" borderId="3" xfId="0" applyNumberFormat="1" applyFont="1" applyBorder="1"/>
    <xf numFmtId="0" fontId="2" fillId="0" borderId="2" xfId="0" applyFont="1" applyFill="1" applyBorder="1"/>
    <xf numFmtId="0" fontId="2" fillId="0" borderId="4" xfId="0" applyFont="1" applyFill="1" applyBorder="1"/>
    <xf numFmtId="1" fontId="2" fillId="0" borderId="2" xfId="0" applyNumberFormat="1" applyFont="1" applyFill="1" applyBorder="1"/>
    <xf numFmtId="1" fontId="2" fillId="2" borderId="2" xfId="0" applyNumberFormat="1" applyFont="1" applyFill="1" applyBorder="1"/>
    <xf numFmtId="1" fontId="2" fillId="2" borderId="3" xfId="0" applyNumberFormat="1" applyFont="1" applyFill="1" applyBorder="1"/>
    <xf numFmtId="1" fontId="2" fillId="2" borderId="4" xfId="0" applyNumberFormat="1" applyFont="1" applyFill="1" applyBorder="1"/>
    <xf numFmtId="1" fontId="2" fillId="2" borderId="1" xfId="0" applyNumberFormat="1" applyFont="1" applyFill="1" applyBorder="1"/>
    <xf numFmtId="1" fontId="0" fillId="2" borderId="0" xfId="0" applyNumberFormat="1" applyFill="1"/>
    <xf numFmtId="1" fontId="2" fillId="2" borderId="2" xfId="0" applyNumberFormat="1" applyFont="1" applyFill="1" applyBorder="1" applyAlignment="1">
      <alignment horizontal="right"/>
    </xf>
    <xf numFmtId="0" fontId="2" fillId="2" borderId="2" xfId="0" applyFont="1" applyFill="1" applyBorder="1"/>
    <xf numFmtId="2" fontId="2" fillId="2" borderId="2" xfId="0" applyNumberFormat="1" applyFont="1" applyFill="1" applyBorder="1"/>
    <xf numFmtId="2" fontId="2" fillId="2" borderId="4" xfId="0" applyNumberFormat="1" applyFont="1" applyFill="1" applyBorder="1"/>
    <xf numFmtId="0" fontId="0" fillId="0" borderId="0" xfId="0" applyBorder="1"/>
    <xf numFmtId="0" fontId="3" fillId="0" borderId="0" xfId="0" applyFont="1" applyBorder="1"/>
    <xf numFmtId="0" fontId="2" fillId="2" borderId="4" xfId="0" applyFont="1" applyFill="1" applyBorder="1" applyAlignment="1">
      <alignment horizontal="center"/>
    </xf>
    <xf numFmtId="0" fontId="0" fillId="2" borderId="0" xfId="0" applyFill="1"/>
    <xf numFmtId="0" fontId="2" fillId="2" borderId="2" xfId="0" applyFont="1" applyFill="1" applyBorder="1" applyAlignment="1">
      <alignment horizontal="right"/>
    </xf>
    <xf numFmtId="0" fontId="2" fillId="2" borderId="3" xfId="0" applyFont="1" applyFill="1" applyBorder="1"/>
    <xf numFmtId="1" fontId="0" fillId="0" borderId="0" xfId="0" applyNumberFormat="1" applyBorder="1"/>
    <xf numFmtId="0" fontId="0" fillId="0" borderId="0" xfId="0" applyAlignment="1">
      <alignment horizontal="center" wrapText="1"/>
    </xf>
    <xf numFmtId="3" fontId="0" fillId="0" borderId="0" xfId="0" applyNumberFormat="1"/>
    <xf numFmtId="0" fontId="0" fillId="0" borderId="4" xfId="0" applyBorder="1" applyAlignment="1"/>
    <xf numFmtId="0" fontId="0" fillId="0" borderId="4" xfId="0" applyBorder="1" applyAlignment="1">
      <alignment vertical="center"/>
    </xf>
    <xf numFmtId="0" fontId="3" fillId="0" borderId="4" xfId="0" applyFont="1" applyBorder="1" applyAlignment="1">
      <alignment horizontal="left" vertical="center" wrapText="1"/>
    </xf>
    <xf numFmtId="0" fontId="4" fillId="0" borderId="2" xfId="0" applyFont="1" applyBorder="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0" fillId="0" borderId="4" xfId="0" applyBorder="1" applyAlignment="1">
      <alignment horizontal="center" vertical="center" wrapText="1"/>
    </xf>
    <xf numFmtId="0" fontId="0" fillId="0" borderId="4" xfId="0" applyBorder="1" applyAlignment="1">
      <alignment horizontal="center" vertical="center"/>
    </xf>
    <xf numFmtId="0" fontId="0" fillId="3" borderId="4" xfId="0" applyFill="1" applyBorder="1" applyAlignment="1"/>
    <xf numFmtId="1" fontId="2" fillId="3" borderId="2" xfId="0" applyNumberFormat="1" applyFont="1" applyFill="1" applyBorder="1"/>
    <xf numFmtId="0" fontId="0" fillId="3" borderId="4" xfId="0" applyFill="1" applyBorder="1" applyAlignment="1">
      <alignment vertical="center"/>
    </xf>
    <xf numFmtId="1" fontId="0" fillId="3" borderId="2" xfId="0" applyNumberFormat="1" applyFill="1" applyBorder="1"/>
    <xf numFmtId="1" fontId="2" fillId="3" borderId="4" xfId="0" applyNumberFormat="1" applyFont="1" applyFill="1" applyBorder="1"/>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1" fontId="3" fillId="0" borderId="2" xfId="0" applyNumberFormat="1" applyFont="1" applyBorder="1"/>
    <xf numFmtId="1" fontId="2" fillId="4" borderId="2" xfId="0" applyNumberFormat="1" applyFont="1" applyFill="1" applyBorder="1"/>
    <xf numFmtId="1" fontId="2" fillId="4" borderId="2" xfId="0" applyNumberFormat="1" applyFont="1" applyFill="1" applyBorder="1" applyAlignment="1">
      <alignment horizontal="right"/>
    </xf>
    <xf numFmtId="0" fontId="2" fillId="4" borderId="2" xfId="0" applyFont="1" applyFill="1" applyBorder="1"/>
    <xf numFmtId="1" fontId="2" fillId="4" borderId="3" xfId="0" applyNumberFormat="1" applyFont="1" applyFill="1" applyBorder="1"/>
    <xf numFmtId="1" fontId="3" fillId="0" borderId="5" xfId="0" applyNumberFormat="1" applyFont="1" applyBorder="1"/>
    <xf numFmtId="0" fontId="0" fillId="0" borderId="2" xfId="0" applyBorder="1" applyAlignment="1">
      <alignment vertical="center"/>
    </xf>
    <xf numFmtId="0" fontId="3" fillId="0" borderId="1" xfId="0" applyFont="1" applyBorder="1"/>
    <xf numFmtId="1" fontId="2" fillId="3" borderId="3" xfId="0" applyNumberFormat="1" applyFont="1" applyFill="1" applyBorder="1"/>
    <xf numFmtId="1" fontId="2" fillId="3" borderId="1" xfId="0" applyNumberFormat="1" applyFont="1" applyFill="1" applyBorder="1"/>
    <xf numFmtId="0" fontId="0" fillId="3" borderId="4" xfId="0" applyFill="1" applyBorder="1" applyAlignment="1">
      <alignment wrapText="1"/>
    </xf>
    <xf numFmtId="1" fontId="3" fillId="3" borderId="4" xfId="0" applyNumberFormat="1" applyFont="1" applyFill="1" applyBorder="1" applyAlignment="1">
      <alignment horizontal="center" vertical="center" wrapText="1"/>
    </xf>
    <xf numFmtId="1" fontId="2" fillId="0" borderId="4" xfId="0" applyNumberFormat="1" applyFont="1" applyFill="1" applyBorder="1"/>
    <xf numFmtId="0" fontId="6" fillId="0" borderId="1" xfId="0" applyFont="1" applyBorder="1"/>
    <xf numFmtId="0" fontId="7" fillId="0" borderId="4" xfId="0" applyFont="1" applyFill="1" applyBorder="1"/>
    <xf numFmtId="2" fontId="2" fillId="3" borderId="2" xfId="0" applyNumberFormat="1" applyFont="1" applyFill="1" applyBorder="1"/>
    <xf numFmtId="0" fontId="4" fillId="0" borderId="2" xfId="0" applyFont="1" applyBorder="1"/>
    <xf numFmtId="1" fontId="8" fillId="4" borderId="3" xfId="0" applyNumberFormat="1" applyFont="1" applyFill="1" applyBorder="1" applyAlignment="1">
      <alignment horizontal="right" wrapText="1"/>
    </xf>
    <xf numFmtId="0" fontId="3" fillId="0" borderId="2" xfId="0" applyFont="1" applyBorder="1"/>
    <xf numFmtId="0" fontId="3" fillId="0" borderId="3" xfId="0" applyFont="1" applyBorder="1"/>
    <xf numFmtId="0" fontId="3" fillId="0" borderId="4" xfId="0" applyFont="1" applyBorder="1"/>
    <xf numFmtId="0" fontId="3" fillId="2" borderId="2" xfId="0" applyFont="1" applyFill="1" applyBorder="1"/>
    <xf numFmtId="3" fontId="3" fillId="0" borderId="0" xfId="0" applyNumberFormat="1" applyFont="1"/>
    <xf numFmtId="3" fontId="3" fillId="0" borderId="2" xfId="0" applyNumberFormat="1" applyFont="1" applyBorder="1"/>
    <xf numFmtId="3" fontId="3" fillId="0" borderId="2" xfId="0" applyNumberFormat="1" applyFont="1" applyBorder="1" applyAlignment="1">
      <alignment horizontal="right"/>
    </xf>
    <xf numFmtId="1" fontId="11" fillId="2" borderId="2" xfId="0" applyNumberFormat="1" applyFont="1" applyFill="1" applyBorder="1"/>
    <xf numFmtId="1" fontId="11" fillId="4" borderId="2" xfId="0" applyNumberFormat="1" applyFont="1" applyFill="1" applyBorder="1"/>
    <xf numFmtId="1" fontId="11" fillId="4" borderId="1" xfId="0" applyNumberFormat="1" applyFont="1" applyFill="1" applyBorder="1"/>
    <xf numFmtId="1" fontId="11" fillId="4" borderId="2" xfId="0" applyNumberFormat="1" applyFont="1" applyFill="1" applyBorder="1" applyAlignment="1">
      <alignment horizontal="right"/>
    </xf>
    <xf numFmtId="1" fontId="11" fillId="4" borderId="3" xfId="0" applyNumberFormat="1" applyFont="1" applyFill="1" applyBorder="1"/>
    <xf numFmtId="0" fontId="11" fillId="4" borderId="2" xfId="0" applyFont="1" applyFill="1" applyBorder="1" applyAlignment="1">
      <alignment horizontal="right" vertical="center" wrapText="1"/>
    </xf>
    <xf numFmtId="0" fontId="11" fillId="0" borderId="2" xfId="0" applyFont="1" applyBorder="1" applyAlignment="1">
      <alignment horizontal="right" vertical="center" wrapText="1"/>
    </xf>
    <xf numFmtId="1" fontId="11" fillId="3" borderId="2" xfId="0" applyNumberFormat="1" applyFont="1" applyFill="1" applyBorder="1"/>
    <xf numFmtId="0" fontId="11" fillId="0" borderId="2" xfId="0" applyFont="1" applyBorder="1"/>
    <xf numFmtId="0" fontId="11" fillId="0" borderId="2" xfId="0" applyFont="1" applyFill="1" applyBorder="1"/>
    <xf numFmtId="1" fontId="3" fillId="0" borderId="2" xfId="0" applyNumberFormat="1" applyFont="1" applyBorder="1" applyAlignment="1">
      <alignment horizontal="right"/>
    </xf>
    <xf numFmtId="1" fontId="3" fillId="0" borderId="3" xfId="0" applyNumberFormat="1" applyFont="1" applyBorder="1" applyAlignment="1">
      <alignment horizontal="right" wrapText="1"/>
    </xf>
    <xf numFmtId="1" fontId="12" fillId="4" borderId="2" xfId="0" applyNumberFormat="1" applyFont="1" applyFill="1" applyBorder="1"/>
    <xf numFmtId="1" fontId="4" fillId="0" borderId="2" xfId="0" applyNumberFormat="1" applyFont="1" applyBorder="1"/>
    <xf numFmtId="1" fontId="4" fillId="0" borderId="4" xfId="0" applyNumberFormat="1" applyFont="1" applyBorder="1"/>
    <xf numFmtId="10" fontId="0" fillId="0" borderId="0" xfId="0" applyNumberFormat="1" applyAlignment="1">
      <alignment shrinkToFit="1"/>
    </xf>
    <xf numFmtId="9" fontId="0" fillId="0" borderId="0" xfId="0" applyNumberFormat="1"/>
    <xf numFmtId="0" fontId="0" fillId="0" borderId="0" xfId="0" applyNumberFormat="1"/>
    <xf numFmtId="3" fontId="0" fillId="3" borderId="2" xfId="0" applyNumberFormat="1" applyFill="1" applyBorder="1"/>
    <xf numFmtId="1" fontId="14" fillId="0" borderId="2" xfId="0" applyNumberFormat="1" applyFont="1" applyBorder="1"/>
    <xf numFmtId="1" fontId="4" fillId="0" borderId="0" xfId="0" applyNumberFormat="1" applyFont="1" applyBorder="1" applyAlignment="1">
      <alignment horizontal="center" vertical="center"/>
    </xf>
    <xf numFmtId="0" fontId="0" fillId="0" borderId="0" xfId="0" applyBorder="1" applyAlignment="1">
      <alignment vertical="center"/>
    </xf>
    <xf numFmtId="1" fontId="2" fillId="0" borderId="0" xfId="0" applyNumberFormat="1" applyFont="1" applyBorder="1"/>
    <xf numFmtId="1" fontId="2" fillId="2" borderId="0" xfId="0" applyNumberFormat="1" applyFont="1" applyFill="1" applyBorder="1"/>
    <xf numFmtId="0" fontId="16" fillId="0" borderId="2" xfId="0" applyFont="1" applyBorder="1"/>
    <xf numFmtId="1" fontId="16" fillId="3" borderId="2" xfId="0" applyNumberFormat="1" applyFont="1" applyFill="1" applyBorder="1"/>
    <xf numFmtId="10" fontId="0" fillId="0" borderId="0" xfId="0" applyNumberFormat="1"/>
    <xf numFmtId="10" fontId="17" fillId="0" borderId="0" xfId="0" applyNumberFormat="1" applyFont="1"/>
    <xf numFmtId="10" fontId="0" fillId="0" borderId="0" xfId="0" applyNumberFormat="1" applyAlignment="1">
      <alignment horizontal="right"/>
    </xf>
    <xf numFmtId="3" fontId="0" fillId="2" borderId="0" xfId="0" applyNumberFormat="1" applyFill="1"/>
    <xf numFmtId="3" fontId="0" fillId="0" borderId="0" xfId="0" applyNumberFormat="1" applyFill="1"/>
    <xf numFmtId="0" fontId="0" fillId="0" borderId="0" xfId="0" applyAlignment="1"/>
    <xf numFmtId="0" fontId="0" fillId="0" borderId="0" xfId="0" applyBorder="1" applyAlignment="1"/>
    <xf numFmtId="0" fontId="0" fillId="0" borderId="4" xfId="0" applyFill="1" applyBorder="1" applyAlignment="1">
      <alignment wrapText="1"/>
    </xf>
    <xf numFmtId="1" fontId="2" fillId="0" borderId="3" xfId="0" applyNumberFormat="1" applyFont="1" applyFill="1" applyBorder="1"/>
    <xf numFmtId="1" fontId="2" fillId="0" borderId="1" xfId="0" applyNumberFormat="1" applyFont="1" applyFill="1" applyBorder="1"/>
    <xf numFmtId="49" fontId="4" fillId="3" borderId="3" xfId="0" applyNumberFormat="1" applyFont="1" applyFill="1" applyBorder="1" applyAlignment="1">
      <alignment horizontal="center" vertical="center" wrapText="1"/>
    </xf>
    <xf numFmtId="49" fontId="0" fillId="3" borderId="4" xfId="0" applyNumberFormat="1" applyFill="1" applyBorder="1" applyAlignment="1"/>
    <xf numFmtId="49" fontId="4" fillId="0" borderId="3" xfId="0" applyNumberFormat="1" applyFont="1" applyBorder="1" applyAlignment="1">
      <alignment horizontal="center" vertical="center" wrapText="1"/>
    </xf>
    <xf numFmtId="49" fontId="0" fillId="0" borderId="4" xfId="0" applyNumberFormat="1" applyBorder="1" applyAlignment="1"/>
    <xf numFmtId="1" fontId="4" fillId="3" borderId="3" xfId="0" applyNumberFormat="1" applyFont="1" applyFill="1" applyBorder="1" applyAlignment="1">
      <alignment horizontal="center" vertical="center" wrapText="1"/>
    </xf>
    <xf numFmtId="0" fontId="13" fillId="0" borderId="0" xfId="0" applyFont="1" applyAlignment="1">
      <alignment horizontal="right"/>
    </xf>
    <xf numFmtId="0" fontId="13" fillId="0" borderId="10" xfId="0" applyFont="1" applyBorder="1" applyAlignment="1">
      <alignment horizontal="right"/>
    </xf>
    <xf numFmtId="0" fontId="4" fillId="0" borderId="3" xfId="0"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3" xfId="0" applyFont="1" applyBorder="1" applyAlignment="1">
      <alignment horizontal="center" vertical="center"/>
    </xf>
    <xf numFmtId="1" fontId="4" fillId="3" borderId="3" xfId="0" applyNumberFormat="1" applyFont="1" applyFill="1" applyBorder="1" applyAlignment="1">
      <alignment horizontal="center" vertical="center"/>
    </xf>
    <xf numFmtId="1" fontId="4" fillId="2" borderId="3" xfId="0" applyNumberFormat="1" applyFont="1" applyFill="1" applyBorder="1" applyAlignment="1">
      <alignment horizontal="center" vertical="center" wrapText="1"/>
    </xf>
    <xf numFmtId="1" fontId="4" fillId="3" borderId="3" xfId="0" applyNumberFormat="1" applyFont="1" applyFill="1" applyBorder="1" applyAlignment="1">
      <alignment horizontal="center" vertical="center" wrapText="1"/>
    </xf>
    <xf numFmtId="1" fontId="4" fillId="0" borderId="2" xfId="0" applyNumberFormat="1" applyFont="1" applyBorder="1" applyAlignment="1">
      <alignment horizontal="center" vertical="center"/>
    </xf>
    <xf numFmtId="1" fontId="4" fillId="0" borderId="3" xfId="0" applyNumberFormat="1" applyFont="1"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vertical="center"/>
    </xf>
    <xf numFmtId="0" fontId="4" fillId="2" borderId="3"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center" vertical="center" wrapText="1"/>
    </xf>
    <xf numFmtId="1" fontId="0" fillId="0" borderId="0" xfId="0" applyNumberFormat="1" applyAlignment="1">
      <alignment wrapText="1"/>
    </xf>
    <xf numFmtId="0" fontId="22" fillId="5" borderId="4" xfId="0" applyFont="1" applyFill="1" applyBorder="1" applyAlignment="1">
      <alignment horizontal="center"/>
    </xf>
    <xf numFmtId="0" fontId="22" fillId="5" borderId="4" xfId="0" applyFont="1" applyFill="1" applyBorder="1"/>
    <xf numFmtId="0" fontId="22" fillId="5" borderId="2" xfId="0" applyFont="1" applyFill="1" applyBorder="1"/>
    <xf numFmtId="2" fontId="22" fillId="5" borderId="2" xfId="0" applyNumberFormat="1" applyFont="1" applyFill="1" applyBorder="1"/>
    <xf numFmtId="1" fontId="22" fillId="5" borderId="4" xfId="0" applyNumberFormat="1" applyFont="1" applyFill="1" applyBorder="1"/>
    <xf numFmtId="1" fontId="22" fillId="5" borderId="2" xfId="0" applyNumberFormat="1" applyFont="1" applyFill="1" applyBorder="1"/>
    <xf numFmtId="1" fontId="22" fillId="5" borderId="0" xfId="0" applyNumberFormat="1" applyFont="1" applyFill="1" applyBorder="1"/>
    <xf numFmtId="0" fontId="21" fillId="5" borderId="0" xfId="0" applyFont="1" applyFill="1"/>
    <xf numFmtId="0" fontId="23" fillId="0" borderId="2" xfId="0" applyFont="1" applyBorder="1"/>
    <xf numFmtId="0" fontId="15" fillId="0" borderId="4" xfId="0" applyFont="1" applyBorder="1"/>
    <xf numFmtId="0" fontId="23" fillId="0" borderId="2" xfId="0" applyFont="1" applyBorder="1" applyAlignment="1">
      <alignment shrinkToFit="1"/>
    </xf>
    <xf numFmtId="0" fontId="20" fillId="0" borderId="0" xfId="0" applyFont="1" applyAlignment="1">
      <alignment horizontal="center" wrapText="1"/>
    </xf>
    <xf numFmtId="0" fontId="2" fillId="6" borderId="3" xfId="0" applyFont="1" applyFill="1" applyBorder="1"/>
    <xf numFmtId="0" fontId="2" fillId="6" borderId="2" xfId="0" applyFont="1" applyFill="1" applyBorder="1"/>
    <xf numFmtId="0" fontId="2" fillId="6" borderId="4" xfId="0" applyFont="1" applyFill="1" applyBorder="1"/>
    <xf numFmtId="0" fontId="4" fillId="6" borderId="2" xfId="0" applyFont="1" applyFill="1" applyBorder="1"/>
    <xf numFmtId="0" fontId="4" fillId="6" borderId="4" xfId="0" applyFont="1" applyFill="1" applyBorder="1"/>
    <xf numFmtId="0" fontId="4" fillId="6" borderId="1" xfId="0" applyFont="1" applyFill="1" applyBorder="1"/>
    <xf numFmtId="3" fontId="0" fillId="3" borderId="0" xfId="0" applyNumberFormat="1" applyFill="1" applyBorder="1"/>
    <xf numFmtId="0" fontId="4" fillId="0" borderId="3" xfId="0" applyFont="1" applyFill="1" applyBorder="1" applyAlignment="1">
      <alignment horizontal="center" vertical="center"/>
    </xf>
    <xf numFmtId="0" fontId="0" fillId="0" borderId="4" xfId="0" applyFill="1" applyBorder="1" applyAlignment="1">
      <alignment vertical="center"/>
    </xf>
    <xf numFmtId="9" fontId="0" fillId="0" borderId="0" xfId="0" applyNumberFormat="1" applyFill="1"/>
    <xf numFmtId="3" fontId="0" fillId="0" borderId="0" xfId="0" applyNumberFormat="1" applyFill="1" applyBorder="1"/>
    <xf numFmtId="1" fontId="2" fillId="5" borderId="2" xfId="0" applyNumberFormat="1" applyFont="1" applyFill="1" applyBorder="1"/>
    <xf numFmtId="10" fontId="0" fillId="0" borderId="0" xfId="2" applyNumberFormat="1" applyFont="1"/>
    <xf numFmtId="1" fontId="4" fillId="7" borderId="4" xfId="0" applyNumberFormat="1" applyFont="1" applyFill="1" applyBorder="1"/>
    <xf numFmtId="1" fontId="2" fillId="7" borderId="2" xfId="0" applyNumberFormat="1" applyFont="1" applyFill="1" applyBorder="1"/>
    <xf numFmtId="1" fontId="4" fillId="7" borderId="2" xfId="0" applyNumberFormat="1" applyFont="1" applyFill="1" applyBorder="1"/>
    <xf numFmtId="1" fontId="2" fillId="7" borderId="4" xfId="0" applyNumberFormat="1" applyFont="1" applyFill="1" applyBorder="1"/>
    <xf numFmtId="1" fontId="2" fillId="7" borderId="1" xfId="0" applyNumberFormat="1" applyFont="1" applyFill="1" applyBorder="1"/>
    <xf numFmtId="1" fontId="2" fillId="7" borderId="3" xfId="0" applyNumberFormat="1" applyFont="1" applyFill="1" applyBorder="1"/>
    <xf numFmtId="1" fontId="2" fillId="7" borderId="2" xfId="0" applyNumberFormat="1" applyFont="1" applyFill="1" applyBorder="1" applyAlignment="1">
      <alignment horizontal="center" wrapText="1"/>
    </xf>
    <xf numFmtId="1" fontId="22" fillId="7" borderId="4" xfId="0" applyNumberFormat="1" applyFont="1" applyFill="1" applyBorder="1" applyAlignment="1">
      <alignment horizontal="center"/>
    </xf>
    <xf numFmtId="1" fontId="25" fillId="7" borderId="2" xfId="0" applyNumberFormat="1" applyFont="1" applyFill="1" applyBorder="1"/>
    <xf numFmtId="1" fontId="25" fillId="7" borderId="2" xfId="0" applyNumberFormat="1" applyFont="1" applyFill="1" applyBorder="1" applyAlignment="1">
      <alignment horizontal="center" vertical="center"/>
    </xf>
    <xf numFmtId="1" fontId="2" fillId="3" borderId="3" xfId="0" applyNumberFormat="1" applyFont="1" applyFill="1" applyBorder="1" applyAlignment="1">
      <alignment horizontal="right" vertical="center"/>
    </xf>
    <xf numFmtId="1" fontId="2" fillId="3" borderId="4" xfId="0" applyNumberFormat="1" applyFont="1" applyFill="1" applyBorder="1" applyAlignment="1">
      <alignment horizontal="right" vertical="center"/>
    </xf>
    <xf numFmtId="1" fontId="2" fillId="6" borderId="2" xfId="0" applyNumberFormat="1" applyFont="1" applyFill="1" applyBorder="1"/>
    <xf numFmtId="1" fontId="2" fillId="6" borderId="3" xfId="0" applyNumberFormat="1" applyFont="1" applyFill="1" applyBorder="1"/>
    <xf numFmtId="1" fontId="2" fillId="6" borderId="4" xfId="0" applyNumberFormat="1" applyFont="1" applyFill="1" applyBorder="1"/>
    <xf numFmtId="1" fontId="22" fillId="6" borderId="4" xfId="0" applyNumberFormat="1" applyFont="1" applyFill="1" applyBorder="1"/>
    <xf numFmtId="1" fontId="2" fillId="6" borderId="1" xfId="0" applyNumberFormat="1" applyFont="1" applyFill="1" applyBorder="1"/>
    <xf numFmtId="9" fontId="20" fillId="0" borderId="0" xfId="0" applyNumberFormat="1" applyFont="1"/>
    <xf numFmtId="3" fontId="20" fillId="0" borderId="0" xfId="0" applyNumberFormat="1" applyFont="1"/>
    <xf numFmtId="1" fontId="2" fillId="3" borderId="2" xfId="0" applyNumberFormat="1" applyFont="1" applyFill="1" applyBorder="1" applyAlignment="1">
      <alignment horizontal="right" vertical="center"/>
    </xf>
    <xf numFmtId="1" fontId="2" fillId="5" borderId="4" xfId="0" applyNumberFormat="1" applyFont="1" applyFill="1" applyBorder="1"/>
    <xf numFmtId="0" fontId="4" fillId="6" borderId="3" xfId="0" applyFont="1" applyFill="1" applyBorder="1" applyAlignment="1">
      <alignment horizontal="center" vertical="center"/>
    </xf>
    <xf numFmtId="0" fontId="0" fillId="6" borderId="4" xfId="0" applyFill="1" applyBorder="1" applyAlignment="1">
      <alignment vertical="center"/>
    </xf>
    <xf numFmtId="9" fontId="0" fillId="6" borderId="0" xfId="0" applyNumberFormat="1" applyFill="1"/>
    <xf numFmtId="3" fontId="0" fillId="6" borderId="0" xfId="0" applyNumberFormat="1" applyFill="1" applyBorder="1"/>
    <xf numFmtId="164" fontId="0" fillId="0" borderId="0" xfId="0" applyNumberFormat="1"/>
    <xf numFmtId="10" fontId="0" fillId="6" borderId="0" xfId="0" applyNumberFormat="1" applyFill="1"/>
    <xf numFmtId="1" fontId="0" fillId="6" borderId="0" xfId="0" applyNumberFormat="1" applyFill="1"/>
    <xf numFmtId="9" fontId="20" fillId="6" borderId="0" xfId="0" applyNumberFormat="1" applyFont="1" applyFill="1"/>
    <xf numFmtId="10" fontId="0" fillId="6" borderId="0" xfId="0" applyNumberFormat="1" applyFill="1" applyAlignment="1">
      <alignment shrinkToFit="1"/>
    </xf>
    <xf numFmtId="0" fontId="2" fillId="0" borderId="0" xfId="0" applyFont="1"/>
    <xf numFmtId="0" fontId="0" fillId="6" borderId="1" xfId="0" applyFill="1" applyBorder="1" applyAlignment="1">
      <alignment vertical="center"/>
    </xf>
    <xf numFmtId="1" fontId="28" fillId="0" borderId="2" xfId="3" applyNumberFormat="1" applyFont="1" applyBorder="1"/>
    <xf numFmtId="0" fontId="0" fillId="0" borderId="2" xfId="0" applyBorder="1"/>
    <xf numFmtId="0" fontId="2" fillId="5" borderId="4" xfId="0" applyFont="1" applyFill="1" applyBorder="1" applyAlignment="1">
      <alignment horizontal="center"/>
    </xf>
    <xf numFmtId="0" fontId="5" fillId="5" borderId="4" xfId="0" applyFont="1" applyFill="1" applyBorder="1"/>
    <xf numFmtId="2" fontId="2" fillId="5" borderId="4" xfId="0" applyNumberFormat="1" applyFont="1" applyFill="1" applyBorder="1"/>
    <xf numFmtId="1" fontId="4" fillId="5" borderId="4" xfId="0" applyNumberFormat="1" applyFont="1" applyFill="1" applyBorder="1"/>
    <xf numFmtId="1" fontId="12" fillId="5" borderId="4" xfId="0" applyNumberFormat="1" applyFont="1" applyFill="1" applyBorder="1"/>
    <xf numFmtId="0" fontId="4" fillId="5" borderId="2" xfId="0" applyFont="1" applyFill="1" applyBorder="1"/>
    <xf numFmtId="1" fontId="4" fillId="5" borderId="2" xfId="0" applyNumberFormat="1" applyFont="1" applyFill="1" applyBorder="1"/>
    <xf numFmtId="0" fontId="4" fillId="5" borderId="4" xfId="0" applyFont="1" applyFill="1" applyBorder="1"/>
    <xf numFmtId="1" fontId="2" fillId="5" borderId="0" xfId="0" applyNumberFormat="1" applyFont="1" applyFill="1" applyBorder="1"/>
    <xf numFmtId="0" fontId="0" fillId="5" borderId="0" xfId="0" applyFill="1"/>
    <xf numFmtId="10" fontId="3" fillId="5" borderId="2" xfId="0" applyNumberFormat="1" applyFont="1" applyFill="1" applyBorder="1"/>
    <xf numFmtId="10" fontId="3" fillId="5" borderId="4" xfId="0" applyNumberFormat="1" applyFont="1" applyFill="1" applyBorder="1"/>
    <xf numFmtId="10" fontId="2" fillId="5" borderId="4" xfId="0" applyNumberFormat="1" applyFont="1" applyFill="1" applyBorder="1"/>
    <xf numFmtId="0" fontId="2" fillId="5" borderId="2" xfId="0" applyFont="1" applyFill="1" applyBorder="1" applyAlignment="1">
      <alignment horizontal="center"/>
    </xf>
    <xf numFmtId="2" fontId="2" fillId="5" borderId="2" xfId="0" applyNumberFormat="1" applyFont="1" applyFill="1" applyBorder="1"/>
    <xf numFmtId="3" fontId="4" fillId="5" borderId="2" xfId="1" applyNumberFormat="1" applyFont="1" applyFill="1" applyBorder="1"/>
    <xf numFmtId="3" fontId="4" fillId="5" borderId="2" xfId="0" applyNumberFormat="1" applyFont="1" applyFill="1" applyBorder="1"/>
    <xf numFmtId="0" fontId="2" fillId="5" borderId="5" xfId="0" applyFont="1" applyFill="1" applyBorder="1" applyAlignment="1">
      <alignment horizontal="center"/>
    </xf>
    <xf numFmtId="0" fontId="2" fillId="5" borderId="0" xfId="0" applyFont="1" applyFill="1" applyBorder="1" applyAlignment="1">
      <alignment horizontal="center"/>
    </xf>
    <xf numFmtId="0" fontId="4" fillId="5" borderId="6" xfId="0" applyFont="1" applyFill="1" applyBorder="1" applyAlignment="1">
      <alignment horizontal="left"/>
    </xf>
    <xf numFmtId="0" fontId="4" fillId="5" borderId="7" xfId="0" applyFont="1" applyFill="1" applyBorder="1" applyAlignment="1">
      <alignment horizontal="left"/>
    </xf>
    <xf numFmtId="0" fontId="3" fillId="5" borderId="1" xfId="0" applyFont="1" applyFill="1" applyBorder="1"/>
    <xf numFmtId="1" fontId="3" fillId="5" borderId="1" xfId="0" applyNumberFormat="1" applyFont="1" applyFill="1" applyBorder="1"/>
    <xf numFmtId="10" fontId="3" fillId="5" borderId="1" xfId="0" applyNumberFormat="1" applyFont="1" applyFill="1" applyBorder="1"/>
    <xf numFmtId="10" fontId="3" fillId="5" borderId="4" xfId="0" applyNumberFormat="1" applyFont="1" applyFill="1" applyBorder="1" applyAlignment="1"/>
    <xf numFmtId="10" fontId="2" fillId="5" borderId="2" xfId="0" applyNumberFormat="1" applyFont="1" applyFill="1" applyBorder="1"/>
    <xf numFmtId="0" fontId="5" fillId="5" borderId="8" xfId="0" applyFont="1" applyFill="1" applyBorder="1" applyAlignment="1">
      <alignment horizontal="right"/>
    </xf>
    <xf numFmtId="0" fontId="2" fillId="5" borderId="6" xfId="0" applyFont="1" applyFill="1" applyBorder="1" applyAlignment="1">
      <alignment horizontal="right"/>
    </xf>
    <xf numFmtId="0" fontId="2" fillId="5" borderId="7" xfId="0" applyFont="1" applyFill="1" applyBorder="1" applyAlignment="1">
      <alignment horizontal="right"/>
    </xf>
    <xf numFmtId="1" fontId="0" fillId="5" borderId="0" xfId="0" applyNumberFormat="1" applyFill="1"/>
    <xf numFmtId="49" fontId="4" fillId="6" borderId="3" xfId="0" applyNumberFormat="1" applyFont="1" applyFill="1" applyBorder="1" applyAlignment="1">
      <alignment horizontal="center" vertical="center"/>
    </xf>
    <xf numFmtId="0" fontId="0" fillId="0" borderId="4" xfId="0" applyBorder="1" applyAlignment="1">
      <alignment horizontal="center" vertical="center"/>
    </xf>
    <xf numFmtId="49" fontId="4" fillId="3" borderId="3" xfId="0" applyNumberFormat="1" applyFont="1" applyFill="1" applyBorder="1" applyAlignment="1">
      <alignment horizontal="center" vertical="center"/>
    </xf>
    <xf numFmtId="49" fontId="4" fillId="6" borderId="4"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3" borderId="3"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0" borderId="3" xfId="0" applyNumberFormat="1" applyFont="1" applyBorder="1" applyAlignment="1">
      <alignment horizontal="center" vertical="center"/>
    </xf>
    <xf numFmtId="49" fontId="4" fillId="0" borderId="4" xfId="0" applyNumberFormat="1" applyFont="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3" borderId="3" xfId="0" applyNumberFormat="1" applyFont="1" applyFill="1" applyBorder="1" applyAlignment="1">
      <alignment vertical="center"/>
    </xf>
    <xf numFmtId="49" fontId="4" fillId="3" borderId="4" xfId="0" applyNumberFormat="1" applyFont="1" applyFill="1" applyBorder="1" applyAlignment="1">
      <alignment vertical="center"/>
    </xf>
    <xf numFmtId="49" fontId="4" fillId="2" borderId="3"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0" fillId="3" borderId="4" xfId="0" applyNumberFormat="1" applyFill="1" applyBorder="1" applyAlignment="1">
      <alignment vertical="center" wrapText="1"/>
    </xf>
    <xf numFmtId="49" fontId="0" fillId="0" borderId="4" xfId="0" applyNumberFormat="1" applyBorder="1" applyAlignment="1">
      <alignment vertical="center"/>
    </xf>
    <xf numFmtId="49" fontId="0" fillId="3" borderId="4" xfId="0" applyNumberFormat="1" applyFill="1" applyBorder="1" applyAlignment="1">
      <alignment vertical="center"/>
    </xf>
    <xf numFmtId="49" fontId="0" fillId="0" borderId="4" xfId="0" applyNumberFormat="1" applyBorder="1" applyAlignment="1">
      <alignment vertical="center" wrapText="1"/>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1" fontId="4" fillId="7" borderId="3" xfId="0" applyNumberFormat="1" applyFont="1" applyFill="1" applyBorder="1" applyAlignment="1">
      <alignment horizontal="center" vertical="center" wrapText="1"/>
    </xf>
    <xf numFmtId="1" fontId="4" fillId="7" borderId="4" xfId="0" applyNumberFormat="1" applyFont="1" applyFill="1" applyBorder="1" applyAlignment="1">
      <alignment horizontal="center" vertical="center" wrapText="1"/>
    </xf>
    <xf numFmtId="1" fontId="22" fillId="7" borderId="3" xfId="0" applyNumberFormat="1" applyFont="1" applyFill="1" applyBorder="1" applyAlignment="1">
      <alignment horizontal="center" vertical="center"/>
    </xf>
    <xf numFmtId="1" fontId="22" fillId="7" borderId="4" xfId="0" applyNumberFormat="1" applyFont="1" applyFill="1" applyBorder="1" applyAlignment="1">
      <alignment horizontal="center" vertical="center"/>
    </xf>
    <xf numFmtId="1" fontId="25" fillId="0" borderId="3" xfId="0" applyNumberFormat="1" applyFont="1" applyBorder="1" applyAlignment="1">
      <alignment horizontal="center" vertical="center"/>
    </xf>
    <xf numFmtId="1" fontId="25" fillId="0" borderId="4" xfId="0" applyNumberFormat="1" applyFont="1" applyBorder="1" applyAlignment="1">
      <alignment horizontal="center" vertical="center"/>
    </xf>
    <xf numFmtId="0" fontId="13" fillId="0" borderId="0" xfId="0" applyFont="1" applyAlignment="1">
      <alignment horizontal="right" wrapText="1"/>
    </xf>
    <xf numFmtId="0" fontId="0" fillId="0" borderId="0" xfId="0" applyAlignment="1">
      <alignment wrapText="1"/>
    </xf>
    <xf numFmtId="1" fontId="13" fillId="0" borderId="0" xfId="0" applyNumberFormat="1" applyFont="1" applyAlignment="1">
      <alignment horizontal="right" wrapText="1"/>
    </xf>
    <xf numFmtId="1" fontId="13" fillId="0" borderId="9" xfId="0" applyNumberFormat="1" applyFont="1" applyBorder="1" applyAlignment="1">
      <alignment horizontal="right" wrapText="1"/>
    </xf>
    <xf numFmtId="0" fontId="0" fillId="0" borderId="9" xfId="0" applyBorder="1" applyAlignment="1">
      <alignment horizontal="right" wrapText="1"/>
    </xf>
    <xf numFmtId="0" fontId="13" fillId="0" borderId="0" xfId="0" applyFont="1" applyFill="1" applyBorder="1" applyAlignment="1">
      <alignment horizontal="right" wrapText="1"/>
    </xf>
    <xf numFmtId="0" fontId="0" fillId="0" borderId="0" xfId="0" applyAlignment="1">
      <alignment horizontal="right"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1" fontId="4" fillId="0" borderId="3" xfId="0" applyNumberFormat="1" applyFont="1" applyBorder="1" applyAlignment="1">
      <alignment horizontal="center" vertical="center" wrapText="1"/>
    </xf>
    <xf numFmtId="1" fontId="4" fillId="0" borderId="4" xfId="0" applyNumberFormat="1" applyFont="1" applyBorder="1" applyAlignment="1">
      <alignment horizontal="center" vertical="center" wrapText="1"/>
    </xf>
    <xf numFmtId="1" fontId="4" fillId="3" borderId="3" xfId="0" applyNumberFormat="1" applyFont="1" applyFill="1" applyBorder="1" applyAlignment="1">
      <alignment horizontal="center" vertical="center" wrapText="1"/>
    </xf>
    <xf numFmtId="1" fontId="4" fillId="3" borderId="4"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vertical="center"/>
    </xf>
    <xf numFmtId="0" fontId="4" fillId="0" borderId="4" xfId="0" applyFont="1" applyBorder="1" applyAlignment="1">
      <alignment vertical="center"/>
    </xf>
    <xf numFmtId="0" fontId="29" fillId="0" borderId="0" xfId="0" applyFont="1"/>
    <xf numFmtId="0" fontId="20" fillId="0" borderId="0" xfId="0" applyFont="1"/>
    <xf numFmtId="1" fontId="20" fillId="0" borderId="0" xfId="0" applyNumberFormat="1" applyFont="1"/>
    <xf numFmtId="0" fontId="0" fillId="8" borderId="4" xfId="0" applyFill="1" applyBorder="1" applyAlignment="1">
      <alignment horizontal="center" vertical="center" wrapText="1"/>
    </xf>
    <xf numFmtId="1" fontId="2" fillId="8" borderId="2" xfId="0" applyNumberFormat="1" applyFont="1" applyFill="1" applyBorder="1"/>
    <xf numFmtId="1" fontId="2" fillId="8" borderId="3" xfId="0" applyNumberFormat="1" applyFont="1" applyFill="1" applyBorder="1"/>
    <xf numFmtId="1" fontId="2" fillId="8" borderId="4" xfId="0" applyNumberFormat="1" applyFont="1" applyFill="1" applyBorder="1"/>
    <xf numFmtId="1" fontId="22" fillId="8" borderId="4" xfId="0" applyNumberFormat="1" applyFont="1" applyFill="1" applyBorder="1"/>
    <xf numFmtId="1" fontId="2" fillId="8" borderId="1" xfId="0" applyNumberFormat="1" applyFont="1" applyFill="1" applyBorder="1"/>
    <xf numFmtId="1" fontId="4" fillId="0" borderId="11" xfId="0" applyNumberFormat="1" applyFont="1" applyBorder="1" applyAlignment="1">
      <alignment horizontal="center" vertical="center" wrapText="1"/>
    </xf>
    <xf numFmtId="0" fontId="0" fillId="0" borderId="12" xfId="0" applyBorder="1" applyAlignment="1">
      <alignment horizontal="center" vertical="center" wrapText="1"/>
    </xf>
    <xf numFmtId="1" fontId="2" fillId="0" borderId="8" xfId="0" applyNumberFormat="1" applyFont="1" applyBorder="1"/>
    <xf numFmtId="1" fontId="2" fillId="0" borderId="11" xfId="0" applyNumberFormat="1" applyFont="1" applyBorder="1"/>
    <xf numFmtId="1" fontId="2" fillId="0" borderId="12" xfId="0" applyNumberFormat="1" applyFont="1" applyBorder="1"/>
    <xf numFmtId="1" fontId="22" fillId="5" borderId="12" xfId="0" applyNumberFormat="1" applyFont="1" applyFill="1" applyBorder="1"/>
    <xf numFmtId="1" fontId="2" fillId="0" borderId="5" xfId="0" applyNumberFormat="1" applyFont="1" applyBorder="1"/>
    <xf numFmtId="1" fontId="2" fillId="2" borderId="8" xfId="0" applyNumberFormat="1" applyFont="1" applyFill="1" applyBorder="1"/>
    <xf numFmtId="1" fontId="4" fillId="7" borderId="13" xfId="0" applyNumberFormat="1" applyFont="1" applyFill="1" applyBorder="1" applyAlignment="1">
      <alignment horizontal="center" vertical="center" wrapText="1"/>
    </xf>
    <xf numFmtId="0" fontId="0" fillId="0" borderId="14" xfId="0" applyBorder="1" applyAlignment="1">
      <alignment horizontal="center" vertical="center" wrapText="1"/>
    </xf>
    <xf numFmtId="1" fontId="2" fillId="0" borderId="7" xfId="0" applyNumberFormat="1" applyFont="1" applyBorder="1"/>
    <xf numFmtId="1" fontId="2" fillId="0" borderId="14" xfId="0" applyNumberFormat="1" applyFont="1" applyBorder="1"/>
    <xf numFmtId="1" fontId="22" fillId="5" borderId="14" xfId="0" applyNumberFormat="1" applyFont="1" applyFill="1" applyBorder="1"/>
    <xf numFmtId="1" fontId="2" fillId="2" borderId="7" xfId="0" applyNumberFormat="1" applyFont="1" applyFill="1" applyBorder="1"/>
    <xf numFmtId="1" fontId="2" fillId="0" borderId="10" xfId="0" applyNumberFormat="1" applyFont="1" applyBorder="1"/>
    <xf numFmtId="1" fontId="2" fillId="0" borderId="13" xfId="0" applyNumberFormat="1" applyFont="1" applyBorder="1"/>
    <xf numFmtId="1" fontId="4" fillId="8" borderId="15" xfId="0" applyNumberFormat="1" applyFont="1" applyFill="1" applyBorder="1" applyAlignment="1">
      <alignment horizontal="center" vertical="center" wrapText="1"/>
    </xf>
    <xf numFmtId="1" fontId="4" fillId="8" borderId="16" xfId="0" applyNumberFormat="1" applyFont="1" applyFill="1" applyBorder="1" applyAlignment="1">
      <alignment horizontal="center" vertical="center" wrapText="1"/>
    </xf>
    <xf numFmtId="0" fontId="0" fillId="8" borderId="17" xfId="0" applyFill="1" applyBorder="1" applyAlignment="1">
      <alignment horizontal="center" vertical="center" wrapText="1"/>
    </xf>
    <xf numFmtId="0" fontId="0" fillId="8" borderId="18" xfId="0" applyFill="1" applyBorder="1" applyAlignment="1">
      <alignment horizontal="center" vertical="center" wrapText="1"/>
    </xf>
    <xf numFmtId="1" fontId="2" fillId="8" borderId="19" xfId="0" applyNumberFormat="1" applyFont="1" applyFill="1" applyBorder="1"/>
    <xf numFmtId="0" fontId="29" fillId="8" borderId="0" xfId="0" applyFont="1" applyFill="1" applyBorder="1"/>
    <xf numFmtId="0" fontId="29" fillId="8" borderId="20" xfId="0" applyFont="1" applyFill="1" applyBorder="1"/>
    <xf numFmtId="1" fontId="2" fillId="8" borderId="21" xfId="0" applyNumberFormat="1" applyFont="1" applyFill="1" applyBorder="1"/>
    <xf numFmtId="1" fontId="2" fillId="8" borderId="22" xfId="0" applyNumberFormat="1" applyFont="1" applyFill="1" applyBorder="1"/>
    <xf numFmtId="0" fontId="20" fillId="8" borderId="0" xfId="0" applyFont="1" applyFill="1" applyBorder="1"/>
    <xf numFmtId="0" fontId="20" fillId="8" borderId="20" xfId="0" applyFont="1" applyFill="1" applyBorder="1"/>
    <xf numFmtId="1" fontId="2" fillId="8" borderId="17" xfId="0" applyNumberFormat="1" applyFont="1" applyFill="1" applyBorder="1"/>
    <xf numFmtId="0" fontId="0" fillId="8" borderId="0" xfId="0" applyFill="1" applyBorder="1"/>
    <xf numFmtId="0" fontId="0" fillId="8" borderId="20" xfId="0" applyFill="1" applyBorder="1"/>
    <xf numFmtId="1" fontId="2" fillId="8" borderId="18" xfId="0" applyNumberFormat="1" applyFont="1" applyFill="1" applyBorder="1"/>
    <xf numFmtId="1" fontId="20" fillId="8" borderId="23" xfId="0" applyNumberFormat="1" applyFont="1" applyFill="1" applyBorder="1"/>
    <xf numFmtId="1" fontId="20" fillId="8" borderId="20" xfId="0" applyNumberFormat="1" applyFont="1" applyFill="1" applyBorder="1"/>
    <xf numFmtId="1" fontId="22" fillId="8" borderId="17" xfId="0" applyNumberFormat="1" applyFont="1" applyFill="1" applyBorder="1"/>
    <xf numFmtId="1" fontId="22" fillId="8" borderId="18" xfId="0" applyNumberFormat="1" applyFont="1" applyFill="1" applyBorder="1"/>
    <xf numFmtId="1" fontId="2" fillId="8" borderId="24" xfId="0" applyNumberFormat="1" applyFont="1" applyFill="1" applyBorder="1"/>
    <xf numFmtId="1" fontId="2" fillId="8" borderId="25" xfId="0" applyNumberFormat="1" applyFont="1" applyFill="1" applyBorder="1"/>
    <xf numFmtId="1" fontId="0" fillId="8" borderId="0" xfId="0" applyNumberFormat="1" applyFill="1" applyBorder="1"/>
    <xf numFmtId="1" fontId="0" fillId="8" borderId="20" xfId="0" applyNumberFormat="1" applyFill="1" applyBorder="1"/>
    <xf numFmtId="1" fontId="2" fillId="8" borderId="26" xfId="0" applyNumberFormat="1" applyFont="1" applyFill="1" applyBorder="1"/>
    <xf numFmtId="1" fontId="2" fillId="8" borderId="27" xfId="0" applyNumberFormat="1" applyFont="1" applyFill="1" applyBorder="1"/>
    <xf numFmtId="1" fontId="2" fillId="8" borderId="28" xfId="0" applyNumberFormat="1" applyFont="1" applyFill="1" applyBorder="1"/>
    <xf numFmtId="1" fontId="2" fillId="8" borderId="29" xfId="0" applyNumberFormat="1" applyFont="1" applyFill="1" applyBorder="1"/>
    <xf numFmtId="0" fontId="30" fillId="8" borderId="2" xfId="0" applyFont="1" applyFill="1" applyBorder="1" applyAlignment="1">
      <alignment wrapText="1"/>
    </xf>
    <xf numFmtId="1" fontId="4" fillId="0" borderId="11" xfId="0" applyNumberFormat="1" applyFont="1" applyBorder="1" applyAlignment="1">
      <alignment horizontal="center" vertical="center" wrapText="1"/>
    </xf>
    <xf numFmtId="1" fontId="4" fillId="0" borderId="12" xfId="0" applyNumberFormat="1" applyFont="1" applyBorder="1" applyAlignment="1">
      <alignment horizontal="center" vertical="center" wrapText="1"/>
    </xf>
    <xf numFmtId="1" fontId="15" fillId="0" borderId="8" xfId="0" applyNumberFormat="1" applyFont="1" applyBorder="1"/>
    <xf numFmtId="1" fontId="15" fillId="0" borderId="12" xfId="0" applyNumberFormat="1" applyFont="1" applyBorder="1"/>
    <xf numFmtId="1" fontId="15" fillId="0" borderId="11" xfId="0" applyNumberFormat="1" applyFont="1" applyBorder="1"/>
    <xf numFmtId="1" fontId="14" fillId="0" borderId="8" xfId="0" applyNumberFormat="1" applyFont="1" applyBorder="1"/>
    <xf numFmtId="1" fontId="4" fillId="0" borderId="12" xfId="0" applyNumberFormat="1" applyFont="1" applyBorder="1"/>
    <xf numFmtId="1" fontId="4" fillId="0" borderId="8" xfId="0" applyNumberFormat="1" applyFont="1" applyBorder="1"/>
    <xf numFmtId="1" fontId="4" fillId="0" borderId="13" xfId="0" applyNumberFormat="1" applyFont="1" applyBorder="1" applyAlignment="1">
      <alignment horizontal="center" vertical="center" wrapText="1"/>
    </xf>
    <xf numFmtId="1" fontId="4" fillId="0" borderId="14" xfId="0" applyNumberFormat="1" applyFont="1" applyBorder="1" applyAlignment="1">
      <alignment horizontal="center" vertical="center" wrapText="1"/>
    </xf>
    <xf numFmtId="1" fontId="2" fillId="0" borderId="13" xfId="0" applyNumberFormat="1" applyFont="1" applyBorder="1" applyAlignment="1">
      <alignment horizontal="center" wrapText="1"/>
    </xf>
    <xf numFmtId="1" fontId="22" fillId="0" borderId="7" xfId="0" applyNumberFormat="1" applyFont="1" applyBorder="1" applyAlignment="1">
      <alignment horizontal="center"/>
    </xf>
    <xf numFmtId="1" fontId="22" fillId="0" borderId="13" xfId="0" applyNumberFormat="1" applyFont="1" applyBorder="1" applyAlignment="1">
      <alignment horizontal="center" vertical="center"/>
    </xf>
    <xf numFmtId="1" fontId="22" fillId="0" borderId="14" xfId="0" applyNumberFormat="1" applyFont="1" applyBorder="1" applyAlignment="1">
      <alignment horizontal="center" vertical="center"/>
    </xf>
    <xf numFmtId="1" fontId="4" fillId="0" borderId="7" xfId="0" applyNumberFormat="1" applyFont="1" applyBorder="1" applyAlignment="1">
      <alignment horizontal="center" wrapText="1"/>
    </xf>
    <xf numFmtId="1" fontId="2" fillId="0" borderId="13" xfId="0" applyNumberFormat="1" applyFont="1" applyBorder="1" applyAlignment="1">
      <alignment horizontal="center" vertical="center"/>
    </xf>
    <xf numFmtId="1" fontId="2" fillId="0" borderId="10" xfId="0" applyNumberFormat="1" applyFont="1" applyBorder="1" applyAlignment="1">
      <alignment horizontal="center" vertical="center"/>
    </xf>
    <xf numFmtId="1" fontId="2" fillId="0" borderId="14" xfId="0" applyNumberFormat="1" applyFont="1" applyBorder="1" applyAlignment="1">
      <alignment horizontal="center" vertical="center"/>
    </xf>
    <xf numFmtId="1" fontId="4" fillId="8" borderId="17" xfId="0" applyNumberFormat="1" applyFont="1" applyFill="1" applyBorder="1" applyAlignment="1">
      <alignment horizontal="center" vertical="center" wrapText="1"/>
    </xf>
    <xf numFmtId="1" fontId="14" fillId="8" borderId="19" xfId="0" applyNumberFormat="1" applyFont="1" applyFill="1" applyBorder="1"/>
    <xf numFmtId="1" fontId="0" fillId="8" borderId="30" xfId="0" applyNumberFormat="1" applyFill="1" applyBorder="1"/>
    <xf numFmtId="1" fontId="0" fillId="8" borderId="31" xfId="0" applyNumberFormat="1" applyFill="1" applyBorder="1"/>
    <xf numFmtId="1" fontId="20" fillId="5" borderId="0" xfId="0" applyNumberFormat="1" applyFont="1" applyFill="1" applyBorder="1"/>
    <xf numFmtId="1" fontId="2" fillId="5" borderId="3" xfId="0" applyNumberFormat="1" applyFont="1" applyFill="1" applyBorder="1"/>
    <xf numFmtId="0" fontId="29" fillId="8" borderId="2" xfId="0" applyFont="1" applyFill="1" applyBorder="1" applyAlignment="1">
      <alignment wrapText="1"/>
    </xf>
  </cellXfs>
  <cellStyles count="4">
    <cellStyle name="Comma" xfId="1" builtinId="3"/>
    <cellStyle name="Normal" xfId="0" builtinId="0"/>
    <cellStyle name="Normal 2" xfId="3" xr:uid="{00000000-0005-0000-0000-00002F000000}"/>
    <cellStyle name="Percent" xfId="2"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28"/>
  <sheetViews>
    <sheetView tabSelected="1" zoomScale="120" zoomScaleNormal="120" zoomScaleSheetLayoutView="100" workbookViewId="0">
      <pane xSplit="5" topLeftCell="F1" activePane="topRight" state="frozen"/>
      <selection pane="topRight" activeCell="K19" sqref="K19"/>
    </sheetView>
  </sheetViews>
  <sheetFormatPr defaultRowHeight="12.75" x14ac:dyDescent="0.2"/>
  <cols>
    <col min="1" max="1" width="5" bestFit="1" customWidth="1"/>
    <col min="2" max="2" width="5" customWidth="1"/>
    <col min="3" max="3" width="2.7109375" customWidth="1"/>
    <col min="4" max="4" width="23" customWidth="1"/>
    <col min="5" max="5" width="7.42578125" customWidth="1"/>
    <col min="6" max="6" width="7.28515625" customWidth="1"/>
    <col min="7" max="7" width="9.5703125" style="5" customWidth="1"/>
    <col min="8" max="8" width="8.140625" style="5" customWidth="1"/>
    <col min="9" max="9" width="7.28515625" style="5" hidden="1" customWidth="1"/>
    <col min="10" max="10" width="7.28515625" style="5" customWidth="1"/>
    <col min="11" max="11" width="13.28515625" style="5" bestFit="1" customWidth="1"/>
    <col min="12" max="14" width="13.28515625" style="5" customWidth="1"/>
    <col min="15" max="15" width="16" style="5" customWidth="1"/>
    <col min="16" max="16" width="51.7109375" style="5" customWidth="1"/>
    <col min="17" max="18" width="7.7109375" style="5" hidden="1" customWidth="1"/>
    <col min="19" max="19" width="7.85546875" style="5" hidden="1" customWidth="1"/>
    <col min="20" max="21" width="8.28515625" style="5" hidden="1" customWidth="1"/>
    <col min="22" max="24" width="8.7109375" style="5" hidden="1" customWidth="1"/>
    <col min="25" max="25" width="8.85546875" style="5" hidden="1" customWidth="1"/>
    <col min="26" max="26" width="8.7109375" style="5" hidden="1" customWidth="1"/>
    <col min="27" max="27" width="8.85546875" style="5" hidden="1" customWidth="1"/>
    <col min="28" max="28" width="8.7109375" style="5" hidden="1" customWidth="1"/>
    <col min="29" max="29" width="8.42578125" style="5" hidden="1" customWidth="1"/>
    <col min="30" max="31" width="8.5703125" style="5" hidden="1" customWidth="1"/>
    <col min="32" max="34" width="9.28515625" style="5" hidden="1" customWidth="1"/>
    <col min="35" max="35" width="10.28515625" style="5" hidden="1" customWidth="1"/>
    <col min="36" max="37" width="9.7109375" style="5" hidden="1" customWidth="1"/>
    <col min="38" max="38" width="9.5703125" style="5" hidden="1" customWidth="1"/>
    <col min="39" max="39" width="9.5703125" style="26" hidden="1" customWidth="1"/>
    <col min="40" max="40" width="10" style="5" hidden="1" customWidth="1"/>
    <col min="41" max="41" width="9.5703125" hidden="1" customWidth="1"/>
    <col min="42" max="42" width="9.28515625" style="5" hidden="1" customWidth="1"/>
    <col min="43" max="43" width="9.140625" hidden="1" customWidth="1"/>
    <col min="44" max="44" width="9.28515625" style="5" hidden="1" customWidth="1"/>
    <col min="45" max="45" width="8.7109375" hidden="1" customWidth="1"/>
    <col min="46" max="46" width="8.5703125" style="5" hidden="1" customWidth="1"/>
    <col min="47" max="47" width="7.85546875" hidden="1" customWidth="1"/>
    <col min="48" max="48" width="8" style="5" hidden="1" customWidth="1"/>
    <col min="49" max="49" width="8.42578125" hidden="1" customWidth="1"/>
    <col min="50" max="51" width="8.28515625" style="5" hidden="1" customWidth="1"/>
    <col min="52" max="52" width="8.5703125" style="5" hidden="1" customWidth="1"/>
    <col min="53" max="54" width="8.28515625" style="5" hidden="1" customWidth="1"/>
    <col min="55" max="55" width="8.42578125" style="5" hidden="1" customWidth="1"/>
    <col min="56" max="57" width="8.5703125" style="5" hidden="1" customWidth="1"/>
    <col min="58" max="58" width="7.28515625" style="5" bestFit="1" customWidth="1"/>
    <col min="59" max="62" width="7.5703125" style="5" customWidth="1"/>
    <col min="63" max="63" width="7.5703125" style="190" customWidth="1"/>
    <col min="64" max="64" width="7.5703125" style="5" customWidth="1"/>
    <col min="65" max="65" width="7.5703125" style="190" customWidth="1"/>
    <col min="66" max="66" width="7.5703125" style="5" customWidth="1"/>
    <col min="67" max="67" width="7.5703125" style="190" customWidth="1"/>
    <col min="68" max="68" width="7.5703125" style="5" customWidth="1"/>
    <col min="69" max="69" width="7.5703125" style="190" customWidth="1"/>
    <col min="70" max="70" width="7.5703125" style="5" customWidth="1"/>
    <col min="71" max="71" width="8.5703125" style="5" customWidth="1"/>
    <col min="72" max="72" width="9.28515625" customWidth="1"/>
    <col min="73" max="73" width="9.28515625" style="37" customWidth="1"/>
    <col min="74" max="74" width="6.28515625" style="37" customWidth="1"/>
  </cols>
  <sheetData>
    <row r="1" spans="1:75" ht="24.75" customHeight="1" thickBot="1" x14ac:dyDescent="0.25"/>
    <row r="2" spans="1:75" s="6" customFormat="1" ht="54" customHeight="1" x14ac:dyDescent="0.2">
      <c r="A2" s="43" t="s">
        <v>0</v>
      </c>
      <c r="B2" s="43" t="s">
        <v>95</v>
      </c>
      <c r="C2" s="271"/>
      <c r="D2" s="136" t="s">
        <v>166</v>
      </c>
      <c r="E2" s="135" t="s">
        <v>142</v>
      </c>
      <c r="F2" s="126" t="s">
        <v>1</v>
      </c>
      <c r="G2" s="129" t="s">
        <v>115</v>
      </c>
      <c r="H2" s="131" t="s">
        <v>103</v>
      </c>
      <c r="I2" s="282"/>
      <c r="J2" s="298" t="s">
        <v>198</v>
      </c>
      <c r="K2" s="298" t="s">
        <v>202</v>
      </c>
      <c r="L2" s="299" t="s">
        <v>208</v>
      </c>
      <c r="N2" s="290"/>
      <c r="P2" s="129" t="s">
        <v>158</v>
      </c>
      <c r="Q2" s="123">
        <v>1994</v>
      </c>
      <c r="R2" s="125" t="s">
        <v>157</v>
      </c>
      <c r="S2" s="131">
        <v>1995</v>
      </c>
      <c r="T2" s="129" t="s">
        <v>121</v>
      </c>
      <c r="U2" s="131">
        <v>1996</v>
      </c>
      <c r="V2" s="129" t="s">
        <v>122</v>
      </c>
      <c r="W2" s="131">
        <v>1997</v>
      </c>
      <c r="X2" s="129" t="s">
        <v>123</v>
      </c>
      <c r="Y2" s="131">
        <v>1998</v>
      </c>
      <c r="Z2" s="129" t="s">
        <v>124</v>
      </c>
      <c r="AA2" s="131">
        <v>1999</v>
      </c>
      <c r="AB2" s="129" t="s">
        <v>125</v>
      </c>
      <c r="AC2" s="131">
        <v>2000</v>
      </c>
      <c r="AD2" s="129" t="s">
        <v>126</v>
      </c>
      <c r="AE2" s="131">
        <v>2001</v>
      </c>
      <c r="AF2" s="129" t="s">
        <v>127</v>
      </c>
      <c r="AG2" s="131">
        <v>2002</v>
      </c>
      <c r="AH2" s="129" t="s">
        <v>128</v>
      </c>
      <c r="AI2" s="131">
        <v>2003</v>
      </c>
      <c r="AJ2" s="129" t="s">
        <v>129</v>
      </c>
      <c r="AK2" s="134">
        <v>2004</v>
      </c>
      <c r="AL2" s="133" t="s">
        <v>130</v>
      </c>
      <c r="AM2" s="128">
        <v>2005</v>
      </c>
      <c r="AN2" s="129" t="s">
        <v>131</v>
      </c>
      <c r="AO2" s="126">
        <v>2006</v>
      </c>
      <c r="AP2" s="127" t="s">
        <v>132</v>
      </c>
      <c r="AQ2" s="126">
        <v>2007</v>
      </c>
      <c r="AR2" s="127" t="s">
        <v>133</v>
      </c>
      <c r="AS2" s="126">
        <v>2008</v>
      </c>
      <c r="AT2" s="127" t="s">
        <v>134</v>
      </c>
      <c r="AU2" s="126">
        <v>2009</v>
      </c>
      <c r="AV2" s="127" t="s">
        <v>135</v>
      </c>
      <c r="AW2" s="126">
        <v>2010</v>
      </c>
      <c r="AX2" s="127" t="s">
        <v>136</v>
      </c>
      <c r="AY2" s="126">
        <v>2011</v>
      </c>
      <c r="AZ2" s="132" t="s">
        <v>144</v>
      </c>
      <c r="BA2" s="126">
        <v>2012</v>
      </c>
      <c r="BB2" s="132" t="s">
        <v>145</v>
      </c>
      <c r="BC2" s="126">
        <v>2013</v>
      </c>
      <c r="BD2" s="132" t="s">
        <v>146</v>
      </c>
      <c r="BE2" s="157">
        <v>2014</v>
      </c>
      <c r="BF2" s="132" t="s">
        <v>137</v>
      </c>
      <c r="BG2" s="184">
        <v>2015</v>
      </c>
      <c r="BH2" s="132" t="s">
        <v>179</v>
      </c>
      <c r="BI2" s="184">
        <v>2016</v>
      </c>
      <c r="BJ2" s="132" t="s">
        <v>182</v>
      </c>
      <c r="BK2" s="184">
        <v>2017</v>
      </c>
      <c r="BL2" s="132" t="s">
        <v>184</v>
      </c>
      <c r="BM2" s="184">
        <v>2018</v>
      </c>
      <c r="BN2" s="132" t="s">
        <v>190</v>
      </c>
      <c r="BO2" s="184">
        <v>2019</v>
      </c>
      <c r="BP2" s="132" t="s">
        <v>192</v>
      </c>
      <c r="BQ2" s="184">
        <v>2020</v>
      </c>
      <c r="BR2" s="132" t="s">
        <v>194</v>
      </c>
      <c r="BS2" s="131" t="s">
        <v>177</v>
      </c>
      <c r="BT2" s="125" t="s">
        <v>178</v>
      </c>
      <c r="BU2" s="130" t="s">
        <v>114</v>
      </c>
      <c r="BV2" s="100"/>
      <c r="BW2" s="32"/>
    </row>
    <row r="3" spans="1:75" s="6" customFormat="1" ht="21" customHeight="1" x14ac:dyDescent="0.2">
      <c r="A3" s="44"/>
      <c r="B3" s="43"/>
      <c r="C3" s="272"/>
      <c r="D3" s="53" t="s">
        <v>116</v>
      </c>
      <c r="E3" s="42"/>
      <c r="F3" s="45"/>
      <c r="G3" s="66"/>
      <c r="H3" s="46"/>
      <c r="I3" s="283"/>
      <c r="J3" s="300"/>
      <c r="K3" s="276"/>
      <c r="L3" s="301"/>
      <c r="N3" s="291"/>
      <c r="P3" s="65"/>
      <c r="Q3" s="113"/>
      <c r="R3" s="65"/>
      <c r="S3" s="40"/>
      <c r="T3" s="48"/>
      <c r="U3" s="40"/>
      <c r="V3" s="48"/>
      <c r="W3" s="40"/>
      <c r="X3" s="48"/>
      <c r="Y3" s="40"/>
      <c r="Z3" s="48"/>
      <c r="AA3" s="40"/>
      <c r="AB3" s="48"/>
      <c r="AC3" s="40"/>
      <c r="AD3" s="48"/>
      <c r="AE3" s="40"/>
      <c r="AF3" s="48"/>
      <c r="AG3" s="40"/>
      <c r="AH3" s="48"/>
      <c r="AI3" s="40"/>
      <c r="AJ3" s="48"/>
      <c r="AK3" s="47"/>
      <c r="AL3" s="50"/>
      <c r="AM3" s="41"/>
      <c r="AN3" s="50"/>
      <c r="AO3" s="41"/>
      <c r="AP3" s="50"/>
      <c r="AQ3" s="41"/>
      <c r="AR3" s="50"/>
      <c r="AS3" s="41"/>
      <c r="AT3" s="50"/>
      <c r="AU3" s="41"/>
      <c r="AV3" s="50"/>
      <c r="AW3" s="41"/>
      <c r="AX3" s="50"/>
      <c r="AY3" s="41"/>
      <c r="AZ3" s="50"/>
      <c r="BA3" s="41"/>
      <c r="BB3" s="50"/>
      <c r="BC3" s="41"/>
      <c r="BD3" s="50"/>
      <c r="BE3" s="158"/>
      <c r="BF3" s="50"/>
      <c r="BG3" s="185"/>
      <c r="BH3" s="50"/>
      <c r="BI3" s="185"/>
      <c r="BJ3" s="50"/>
      <c r="BK3" s="194"/>
      <c r="BL3" s="50"/>
      <c r="BM3" s="194"/>
      <c r="BN3" s="50"/>
      <c r="BO3" s="185"/>
      <c r="BP3" s="50"/>
      <c r="BQ3" s="185"/>
      <c r="BR3" s="50"/>
      <c r="BS3" s="41"/>
      <c r="BT3" s="50"/>
      <c r="BU3" s="61"/>
      <c r="BV3" s="101"/>
      <c r="BW3" s="32"/>
    </row>
    <row r="4" spans="1:75" ht="13.5" x14ac:dyDescent="0.25">
      <c r="A4" s="7">
        <v>1</v>
      </c>
      <c r="B4" s="7">
        <v>1</v>
      </c>
      <c r="C4" s="7"/>
      <c r="D4" s="2" t="s">
        <v>3</v>
      </c>
      <c r="E4" s="2">
        <v>0.17</v>
      </c>
      <c r="F4" s="2">
        <v>272</v>
      </c>
      <c r="G4" s="70">
        <f t="shared" ref="G4:G35" si="0">(E4*F4)</f>
        <v>46.24</v>
      </c>
      <c r="H4" s="8">
        <v>99</v>
      </c>
      <c r="I4" s="284"/>
      <c r="J4" s="302" t="s">
        <v>199</v>
      </c>
      <c r="K4" s="303" t="s">
        <v>207</v>
      </c>
      <c r="L4" s="304"/>
      <c r="N4" s="273"/>
      <c r="P4" s="49">
        <f t="shared" ref="P4:P35" si="1">PRODUCT(E4,H4)</f>
        <v>16.830000000000002</v>
      </c>
      <c r="Q4" s="21"/>
      <c r="R4" s="49">
        <f t="shared" ref="R4:R35" si="2">(Q4*E4)</f>
        <v>0</v>
      </c>
      <c r="S4" s="8">
        <v>214</v>
      </c>
      <c r="T4" s="49">
        <f t="shared" ref="T4:T42" si="3">PRODUCT(E4*S4)</f>
        <v>36.380000000000003</v>
      </c>
      <c r="U4" s="8">
        <v>265</v>
      </c>
      <c r="V4" s="49">
        <f t="shared" ref="V4:V42" si="4">PRODUCT(E4*U4)</f>
        <v>45.050000000000004</v>
      </c>
      <c r="W4" s="8">
        <v>251</v>
      </c>
      <c r="X4" s="49">
        <f t="shared" ref="X4:X42" si="5">PRODUCT(E4*W4)</f>
        <v>42.67</v>
      </c>
      <c r="Y4" s="8">
        <v>276</v>
      </c>
      <c r="Z4" s="49">
        <f t="shared" ref="Z4:Z42" si="6">PRODUCT(E4*Y4)</f>
        <v>46.92</v>
      </c>
      <c r="AA4" s="8">
        <v>315</v>
      </c>
      <c r="AB4" s="49">
        <f t="shared" ref="AB4:AB42" si="7">PRODUCT(AA4*E4)</f>
        <v>53.550000000000004</v>
      </c>
      <c r="AC4" s="8">
        <v>176</v>
      </c>
      <c r="AD4" s="49">
        <f t="shared" ref="AD4:AD42" si="8">PRODUCT(AC4*E4)</f>
        <v>29.92</v>
      </c>
      <c r="AE4" s="8">
        <v>171</v>
      </c>
      <c r="AF4" s="49">
        <f t="shared" ref="AF4:AF42" si="9">PRODUCT(AE4*E4)</f>
        <v>29.070000000000004</v>
      </c>
      <c r="AG4" s="55">
        <v>210</v>
      </c>
      <c r="AH4" s="49">
        <f t="shared" ref="AH4:AH42" si="10">PRODUCT(AG4*E4)</f>
        <v>35.700000000000003</v>
      </c>
      <c r="AI4" s="8">
        <v>162</v>
      </c>
      <c r="AJ4" s="49">
        <f t="shared" ref="AJ4:AJ42" si="11">PRODUCT(AI4*E4)</f>
        <v>27.540000000000003</v>
      </c>
      <c r="AK4" s="8">
        <v>179</v>
      </c>
      <c r="AL4" s="49">
        <f t="shared" ref="AL4:AL42" si="12">PRODUCT(E4,AK4)</f>
        <v>30.430000000000003</v>
      </c>
      <c r="AM4" s="22">
        <v>132</v>
      </c>
      <c r="AN4" s="49">
        <f t="shared" ref="AN4:AN42" si="13">PRODUCT(E4,AM4)</f>
        <v>22.44</v>
      </c>
      <c r="AO4" s="2">
        <v>118</v>
      </c>
      <c r="AP4" s="49">
        <f t="shared" ref="AP4:AP42" si="14">PRODUCT(E4,AO4)</f>
        <v>20.060000000000002</v>
      </c>
      <c r="AQ4" s="73">
        <v>129</v>
      </c>
      <c r="AR4" s="49">
        <f t="shared" ref="AR4:AR42" si="15">PRODUCT(E4,AQ4)</f>
        <v>21.930000000000003</v>
      </c>
      <c r="AS4" s="2">
        <v>110</v>
      </c>
      <c r="AT4" s="49">
        <f t="shared" ref="AT4:AT42" si="16">PRODUCT(E4,AS4)</f>
        <v>18.700000000000003</v>
      </c>
      <c r="AU4" s="2">
        <v>114</v>
      </c>
      <c r="AV4" s="49">
        <f t="shared" ref="AV4:AV35" si="17">PRODUCT( E4*AU4)</f>
        <v>19.380000000000003</v>
      </c>
      <c r="AW4" s="2">
        <v>107</v>
      </c>
      <c r="AX4" s="49">
        <f t="shared" ref="AX4:AX35" si="18">PRODUCT( E4*AW4)</f>
        <v>18.190000000000001</v>
      </c>
      <c r="AY4" s="8">
        <v>99</v>
      </c>
      <c r="AZ4" s="49">
        <f t="shared" ref="AZ4:AZ35" si="19">PRODUCT( E4*AY4)</f>
        <v>16.830000000000002</v>
      </c>
      <c r="BA4" s="8">
        <v>76</v>
      </c>
      <c r="BB4" s="49">
        <f t="shared" ref="BB4:BB35" si="20">PRODUCT( E4*BA4)</f>
        <v>12.920000000000002</v>
      </c>
      <c r="BC4" s="8">
        <v>98</v>
      </c>
      <c r="BD4" s="49">
        <f t="shared" ref="BD4:BD42" si="21">PRODUCT(E4*BC4)</f>
        <v>16.66</v>
      </c>
      <c r="BE4" s="175">
        <v>98</v>
      </c>
      <c r="BF4" s="49">
        <f t="shared" ref="BF4:BF35" si="22">PRODUCT(E4*BE4)</f>
        <v>16.66</v>
      </c>
      <c r="BG4" s="175">
        <v>80</v>
      </c>
      <c r="BH4" s="49">
        <f>PRODUCT(E4*BG4)</f>
        <v>13.600000000000001</v>
      </c>
      <c r="BI4" s="175">
        <v>80</v>
      </c>
      <c r="BJ4" s="49">
        <f>PRODUCT(E4*BI4)</f>
        <v>13.600000000000001</v>
      </c>
      <c r="BK4" s="2">
        <v>83</v>
      </c>
      <c r="BL4" s="49">
        <f>PRODUCT(E4*BK4)</f>
        <v>14.110000000000001</v>
      </c>
      <c r="BM4" s="2">
        <v>80</v>
      </c>
      <c r="BN4" s="49">
        <f t="shared" ref="BN4:BN48" si="23">PRODUCT(E4*BM4)</f>
        <v>13.600000000000001</v>
      </c>
      <c r="BO4" s="2">
        <v>77</v>
      </c>
      <c r="BP4" s="49">
        <f>PRODUCT(E4*BO4)</f>
        <v>13.090000000000002</v>
      </c>
      <c r="BQ4" s="175">
        <v>72</v>
      </c>
      <c r="BR4" s="49">
        <f>PRODUCT(E4*BQ4)</f>
        <v>12.24</v>
      </c>
      <c r="BS4" s="8">
        <f t="shared" ref="BS4:BS35" si="24">H4</f>
        <v>99</v>
      </c>
      <c r="BT4" s="49">
        <f t="shared" ref="BT4:BT35" si="25">P4</f>
        <v>16.830000000000002</v>
      </c>
      <c r="BU4" s="8"/>
      <c r="BV4" s="102"/>
      <c r="BW4" s="31"/>
    </row>
    <row r="5" spans="1:75" ht="13.5" x14ac:dyDescent="0.25">
      <c r="A5" s="7">
        <v>1</v>
      </c>
      <c r="B5" s="7">
        <v>1</v>
      </c>
      <c r="C5" s="7"/>
      <c r="D5" s="71" t="s">
        <v>165</v>
      </c>
      <c r="E5" s="2">
        <v>0.17</v>
      </c>
      <c r="F5" s="2">
        <v>420</v>
      </c>
      <c r="G5" s="70">
        <f t="shared" si="0"/>
        <v>71.400000000000006</v>
      </c>
      <c r="H5" s="8">
        <v>153</v>
      </c>
      <c r="I5" s="284"/>
      <c r="J5" s="302" t="s">
        <v>199</v>
      </c>
      <c r="K5" s="350" t="s">
        <v>197</v>
      </c>
      <c r="L5" s="304"/>
      <c r="N5" s="273"/>
      <c r="O5" s="8"/>
      <c r="P5" s="49">
        <f t="shared" si="1"/>
        <v>26.01</v>
      </c>
      <c r="Q5" s="21"/>
      <c r="R5" s="49">
        <f t="shared" si="2"/>
        <v>0</v>
      </c>
      <c r="S5" s="8">
        <v>737</v>
      </c>
      <c r="T5" s="49">
        <f t="shared" si="3"/>
        <v>125.29</v>
      </c>
      <c r="U5" s="8">
        <v>607</v>
      </c>
      <c r="V5" s="49">
        <f t="shared" si="4"/>
        <v>103.19000000000001</v>
      </c>
      <c r="W5" s="8">
        <v>473</v>
      </c>
      <c r="X5" s="49">
        <f t="shared" si="5"/>
        <v>80.410000000000011</v>
      </c>
      <c r="Y5" s="8">
        <v>492</v>
      </c>
      <c r="Z5" s="49">
        <f t="shared" si="6"/>
        <v>83.64</v>
      </c>
      <c r="AA5" s="8">
        <v>512</v>
      </c>
      <c r="AB5" s="49">
        <f t="shared" si="7"/>
        <v>87.04</v>
      </c>
      <c r="AC5" s="8">
        <v>531</v>
      </c>
      <c r="AD5" s="49">
        <f t="shared" si="8"/>
        <v>90.27000000000001</v>
      </c>
      <c r="AE5" s="8">
        <v>587</v>
      </c>
      <c r="AF5" s="49">
        <f t="shared" si="9"/>
        <v>99.79</v>
      </c>
      <c r="AG5" s="60">
        <v>566</v>
      </c>
      <c r="AH5" s="49">
        <f t="shared" si="10"/>
        <v>96.220000000000013</v>
      </c>
      <c r="AI5" s="8">
        <v>464</v>
      </c>
      <c r="AJ5" s="49">
        <f t="shared" si="11"/>
        <v>78.88000000000001</v>
      </c>
      <c r="AK5" s="8">
        <v>444</v>
      </c>
      <c r="AL5" s="49">
        <f t="shared" si="12"/>
        <v>75.48</v>
      </c>
      <c r="AM5" s="22">
        <v>445</v>
      </c>
      <c r="AN5" s="49">
        <f t="shared" si="13"/>
        <v>75.650000000000006</v>
      </c>
      <c r="AO5" s="2">
        <v>471</v>
      </c>
      <c r="AP5" s="49">
        <f t="shared" si="14"/>
        <v>80.070000000000007</v>
      </c>
      <c r="AQ5" s="73">
        <v>421</v>
      </c>
      <c r="AR5" s="49">
        <f t="shared" si="15"/>
        <v>71.570000000000007</v>
      </c>
      <c r="AS5" s="2">
        <v>451</v>
      </c>
      <c r="AT5" s="49">
        <f t="shared" si="16"/>
        <v>76.67</v>
      </c>
      <c r="AU5" s="2">
        <v>353</v>
      </c>
      <c r="AV5" s="49">
        <f t="shared" si="17"/>
        <v>60.010000000000005</v>
      </c>
      <c r="AW5" s="2">
        <v>278</v>
      </c>
      <c r="AX5" s="49">
        <f t="shared" si="18"/>
        <v>47.260000000000005</v>
      </c>
      <c r="AY5" s="8">
        <v>260</v>
      </c>
      <c r="AZ5" s="49">
        <f t="shared" si="19"/>
        <v>44.2</v>
      </c>
      <c r="BA5" s="8">
        <v>246</v>
      </c>
      <c r="BB5" s="49">
        <f t="shared" si="20"/>
        <v>41.82</v>
      </c>
      <c r="BC5" s="8">
        <v>199</v>
      </c>
      <c r="BD5" s="49">
        <f t="shared" si="21"/>
        <v>33.830000000000005</v>
      </c>
      <c r="BE5" s="175">
        <v>220</v>
      </c>
      <c r="BF5" s="49">
        <f t="shared" si="22"/>
        <v>37.400000000000006</v>
      </c>
      <c r="BG5" s="175">
        <v>240</v>
      </c>
      <c r="BH5" s="49">
        <f t="shared" ref="BH5:BH68" si="26">PRODUCT(E5*BG5)</f>
        <v>40.800000000000004</v>
      </c>
      <c r="BI5" s="175">
        <v>244</v>
      </c>
      <c r="BJ5" s="49">
        <f t="shared" ref="BJ5:BJ68" si="27">PRODUCT(E5*BI5)</f>
        <v>41.480000000000004</v>
      </c>
      <c r="BK5" s="2">
        <v>266</v>
      </c>
      <c r="BL5" s="49">
        <f t="shared" ref="BL5:BL68" si="28">PRODUCT(E5*BK5)</f>
        <v>45.220000000000006</v>
      </c>
      <c r="BM5" s="2">
        <v>211</v>
      </c>
      <c r="BN5" s="49">
        <f t="shared" si="23"/>
        <v>35.870000000000005</v>
      </c>
      <c r="BO5" s="2">
        <v>152</v>
      </c>
      <c r="BP5" s="49">
        <f>PRODUCT(E5*BO5)</f>
        <v>25.840000000000003</v>
      </c>
      <c r="BQ5" s="175">
        <v>128</v>
      </c>
      <c r="BR5" s="49">
        <f>PRODUCT(E5*BQ5)</f>
        <v>21.76</v>
      </c>
      <c r="BS5" s="8">
        <f t="shared" si="24"/>
        <v>153</v>
      </c>
      <c r="BT5" s="49">
        <f t="shared" si="25"/>
        <v>26.01</v>
      </c>
      <c r="BU5" s="8"/>
      <c r="BV5" s="102"/>
    </row>
    <row r="6" spans="1:75" ht="13.5" x14ac:dyDescent="0.25">
      <c r="A6" s="7">
        <v>1</v>
      </c>
      <c r="B6" s="7">
        <v>1</v>
      </c>
      <c r="C6" s="7"/>
      <c r="D6" s="2" t="s">
        <v>5</v>
      </c>
      <c r="E6" s="2">
        <v>0.17</v>
      </c>
      <c r="F6" s="2">
        <v>20</v>
      </c>
      <c r="G6" s="70">
        <f t="shared" si="0"/>
        <v>3.4000000000000004</v>
      </c>
      <c r="H6" s="8">
        <v>7</v>
      </c>
      <c r="I6" s="284"/>
      <c r="J6" s="302" t="s">
        <v>200</v>
      </c>
      <c r="K6" s="303" t="s">
        <v>209</v>
      </c>
      <c r="L6" s="304"/>
      <c r="N6" s="273"/>
      <c r="O6" s="8"/>
      <c r="P6" s="49">
        <f t="shared" si="1"/>
        <v>1.1900000000000002</v>
      </c>
      <c r="Q6" s="21"/>
      <c r="R6" s="49">
        <f t="shared" si="2"/>
        <v>0</v>
      </c>
      <c r="S6" s="8">
        <v>22</v>
      </c>
      <c r="T6" s="49">
        <f t="shared" si="3"/>
        <v>3.74</v>
      </c>
      <c r="U6" s="8">
        <v>22</v>
      </c>
      <c r="V6" s="49">
        <f t="shared" si="4"/>
        <v>3.74</v>
      </c>
      <c r="W6" s="8">
        <v>22</v>
      </c>
      <c r="X6" s="49">
        <f t="shared" si="5"/>
        <v>3.74</v>
      </c>
      <c r="Y6" s="8">
        <v>21</v>
      </c>
      <c r="Z6" s="49">
        <f t="shared" si="6"/>
        <v>3.5700000000000003</v>
      </c>
      <c r="AA6" s="8">
        <v>9</v>
      </c>
      <c r="AB6" s="49">
        <f t="shared" si="7"/>
        <v>1.53</v>
      </c>
      <c r="AC6" s="8">
        <v>7</v>
      </c>
      <c r="AD6" s="49">
        <f t="shared" si="8"/>
        <v>1.1900000000000002</v>
      </c>
      <c r="AE6" s="8">
        <v>6</v>
      </c>
      <c r="AF6" s="49">
        <f t="shared" si="9"/>
        <v>1.02</v>
      </c>
      <c r="AG6" s="8">
        <v>5</v>
      </c>
      <c r="AH6" s="49">
        <f t="shared" si="10"/>
        <v>0.85000000000000009</v>
      </c>
      <c r="AI6" s="8">
        <v>3</v>
      </c>
      <c r="AJ6" s="49">
        <f t="shared" si="11"/>
        <v>0.51</v>
      </c>
      <c r="AK6" s="8">
        <v>4</v>
      </c>
      <c r="AL6" s="49">
        <f t="shared" si="12"/>
        <v>0.68</v>
      </c>
      <c r="AM6" s="22">
        <v>5</v>
      </c>
      <c r="AN6" s="49">
        <f t="shared" si="13"/>
        <v>0.85000000000000009</v>
      </c>
      <c r="AO6" s="2">
        <v>7</v>
      </c>
      <c r="AP6" s="49">
        <f t="shared" si="14"/>
        <v>1.1900000000000002</v>
      </c>
      <c r="AQ6" s="73">
        <v>5</v>
      </c>
      <c r="AR6" s="49">
        <f t="shared" si="15"/>
        <v>0.85000000000000009</v>
      </c>
      <c r="AS6" s="2">
        <v>7</v>
      </c>
      <c r="AT6" s="49">
        <f t="shared" si="16"/>
        <v>1.1900000000000002</v>
      </c>
      <c r="AU6" s="2">
        <v>5</v>
      </c>
      <c r="AV6" s="49">
        <f t="shared" si="17"/>
        <v>0.85000000000000009</v>
      </c>
      <c r="AW6" s="2">
        <v>5</v>
      </c>
      <c r="AX6" s="49">
        <f t="shared" si="18"/>
        <v>0.85000000000000009</v>
      </c>
      <c r="AY6" s="8">
        <v>6</v>
      </c>
      <c r="AZ6" s="49">
        <f t="shared" si="19"/>
        <v>1.02</v>
      </c>
      <c r="BA6" s="8">
        <v>6</v>
      </c>
      <c r="BB6" s="49">
        <f t="shared" si="20"/>
        <v>1.02</v>
      </c>
      <c r="BC6" s="8">
        <v>6</v>
      </c>
      <c r="BD6" s="49">
        <f t="shared" si="21"/>
        <v>1.02</v>
      </c>
      <c r="BE6" s="175">
        <v>7</v>
      </c>
      <c r="BF6" s="49">
        <f t="shared" si="22"/>
        <v>1.1900000000000002</v>
      </c>
      <c r="BG6" s="175">
        <v>4</v>
      </c>
      <c r="BH6" s="49">
        <f t="shared" si="26"/>
        <v>0.68</v>
      </c>
      <c r="BI6" s="175">
        <v>6</v>
      </c>
      <c r="BJ6" s="49">
        <f t="shared" si="27"/>
        <v>1.02</v>
      </c>
      <c r="BK6" s="2">
        <v>6</v>
      </c>
      <c r="BL6" s="49">
        <f t="shared" si="28"/>
        <v>1.02</v>
      </c>
      <c r="BM6" s="2">
        <v>7</v>
      </c>
      <c r="BN6" s="49">
        <f t="shared" si="23"/>
        <v>1.1900000000000002</v>
      </c>
      <c r="BO6" s="2">
        <v>4</v>
      </c>
      <c r="BP6" s="49">
        <f t="shared" ref="BP6:BP69" si="29">PRODUCT(E6*BO6)</f>
        <v>0.68</v>
      </c>
      <c r="BQ6" s="175">
        <v>3</v>
      </c>
      <c r="BR6" s="49">
        <f t="shared" ref="BR6:BR69" si="30">PRODUCT(E6*BQ6)</f>
        <v>0.51</v>
      </c>
      <c r="BS6" s="8">
        <f t="shared" si="24"/>
        <v>7</v>
      </c>
      <c r="BT6" s="49">
        <f t="shared" si="25"/>
        <v>1.1900000000000002</v>
      </c>
      <c r="BU6" s="8"/>
      <c r="BV6" s="102"/>
    </row>
    <row r="7" spans="1:75" ht="13.5" x14ac:dyDescent="0.25">
      <c r="A7" s="9">
        <v>1</v>
      </c>
      <c r="B7" s="9">
        <v>1</v>
      </c>
      <c r="C7" s="9"/>
      <c r="D7" s="3" t="s">
        <v>6</v>
      </c>
      <c r="E7" s="2">
        <v>0.17</v>
      </c>
      <c r="F7" s="3">
        <v>323</v>
      </c>
      <c r="G7" s="70">
        <f t="shared" si="0"/>
        <v>54.910000000000004</v>
      </c>
      <c r="H7" s="18">
        <v>118</v>
      </c>
      <c r="I7" s="285"/>
      <c r="J7" s="305" t="s">
        <v>200</v>
      </c>
      <c r="K7" s="303" t="s">
        <v>211</v>
      </c>
      <c r="L7" s="304"/>
      <c r="N7" s="273"/>
      <c r="O7" s="18"/>
      <c r="P7" s="49">
        <f t="shared" si="1"/>
        <v>20.060000000000002</v>
      </c>
      <c r="Q7" s="114"/>
      <c r="R7" s="63">
        <f t="shared" si="2"/>
        <v>0</v>
      </c>
      <c r="S7" s="18">
        <v>54</v>
      </c>
      <c r="T7" s="49">
        <f t="shared" si="3"/>
        <v>9.1800000000000015</v>
      </c>
      <c r="U7" s="18">
        <v>103</v>
      </c>
      <c r="V7" s="49">
        <f t="shared" si="4"/>
        <v>17.510000000000002</v>
      </c>
      <c r="W7" s="18">
        <v>262</v>
      </c>
      <c r="X7" s="49">
        <f t="shared" si="5"/>
        <v>44.540000000000006</v>
      </c>
      <c r="Y7" s="18">
        <v>355</v>
      </c>
      <c r="Z7" s="49">
        <f t="shared" si="6"/>
        <v>60.35</v>
      </c>
      <c r="AA7" s="18">
        <v>477</v>
      </c>
      <c r="AB7" s="49">
        <f t="shared" si="7"/>
        <v>81.09</v>
      </c>
      <c r="AC7" s="18">
        <v>373</v>
      </c>
      <c r="AD7" s="49">
        <f t="shared" si="8"/>
        <v>63.410000000000004</v>
      </c>
      <c r="AE7" s="18">
        <v>244</v>
      </c>
      <c r="AF7" s="49">
        <f t="shared" si="9"/>
        <v>41.480000000000004</v>
      </c>
      <c r="AG7" s="18">
        <v>187</v>
      </c>
      <c r="AH7" s="49">
        <f t="shared" si="10"/>
        <v>31.790000000000003</v>
      </c>
      <c r="AI7" s="18">
        <v>151</v>
      </c>
      <c r="AJ7" s="49">
        <f t="shared" si="11"/>
        <v>25.67</v>
      </c>
      <c r="AK7" s="18">
        <v>226</v>
      </c>
      <c r="AL7" s="49">
        <f t="shared" si="12"/>
        <v>38.42</v>
      </c>
      <c r="AM7" s="23">
        <v>92</v>
      </c>
      <c r="AN7" s="49">
        <f t="shared" si="13"/>
        <v>15.64</v>
      </c>
      <c r="AO7" s="3">
        <v>97</v>
      </c>
      <c r="AP7" s="49">
        <f t="shared" si="14"/>
        <v>16.490000000000002</v>
      </c>
      <c r="AQ7" s="74">
        <v>69</v>
      </c>
      <c r="AR7" s="49">
        <f t="shared" si="15"/>
        <v>11.73</v>
      </c>
      <c r="AS7" s="3">
        <v>82</v>
      </c>
      <c r="AT7" s="49">
        <f t="shared" si="16"/>
        <v>13.940000000000001</v>
      </c>
      <c r="AU7" s="3">
        <v>91</v>
      </c>
      <c r="AV7" s="63">
        <f t="shared" si="17"/>
        <v>15.47</v>
      </c>
      <c r="AW7" s="3">
        <v>82</v>
      </c>
      <c r="AX7" s="49">
        <f t="shared" si="18"/>
        <v>13.940000000000001</v>
      </c>
      <c r="AY7" s="18">
        <v>115</v>
      </c>
      <c r="AZ7" s="49">
        <f t="shared" si="19"/>
        <v>19.55</v>
      </c>
      <c r="BA7" s="18">
        <v>63</v>
      </c>
      <c r="BB7" s="49">
        <f t="shared" si="20"/>
        <v>10.71</v>
      </c>
      <c r="BC7" s="18">
        <v>54</v>
      </c>
      <c r="BD7" s="49">
        <f t="shared" si="21"/>
        <v>9.1800000000000015</v>
      </c>
      <c r="BE7" s="176">
        <v>62</v>
      </c>
      <c r="BF7" s="49">
        <f t="shared" si="22"/>
        <v>10.540000000000001</v>
      </c>
      <c r="BG7" s="176">
        <v>55</v>
      </c>
      <c r="BH7" s="63">
        <f t="shared" si="26"/>
        <v>9.3500000000000014</v>
      </c>
      <c r="BI7" s="176">
        <v>51</v>
      </c>
      <c r="BJ7" s="63">
        <f t="shared" si="27"/>
        <v>8.67</v>
      </c>
      <c r="BK7" s="2">
        <v>45</v>
      </c>
      <c r="BL7" s="49">
        <f t="shared" si="28"/>
        <v>7.65</v>
      </c>
      <c r="BM7" s="2">
        <v>63</v>
      </c>
      <c r="BN7" s="49">
        <f t="shared" si="23"/>
        <v>10.71</v>
      </c>
      <c r="BO7" s="8">
        <v>67</v>
      </c>
      <c r="BP7" s="49">
        <f t="shared" si="29"/>
        <v>11.39</v>
      </c>
      <c r="BQ7" s="176">
        <v>52</v>
      </c>
      <c r="BR7" s="49">
        <f t="shared" si="30"/>
        <v>8.84</v>
      </c>
      <c r="BS7" s="18">
        <f t="shared" si="24"/>
        <v>118</v>
      </c>
      <c r="BT7" s="63">
        <f t="shared" si="25"/>
        <v>20.060000000000002</v>
      </c>
      <c r="BU7" s="18"/>
      <c r="BV7" s="102"/>
    </row>
    <row r="8" spans="1:75" ht="13.5" x14ac:dyDescent="0.25">
      <c r="A8" s="7">
        <v>1</v>
      </c>
      <c r="B8" s="7">
        <v>1</v>
      </c>
      <c r="C8" s="7"/>
      <c r="D8" s="2" t="s">
        <v>7</v>
      </c>
      <c r="E8" s="2">
        <v>0.17</v>
      </c>
      <c r="F8" s="2">
        <v>1057</v>
      </c>
      <c r="G8" s="70">
        <f t="shared" si="0"/>
        <v>179.69000000000003</v>
      </c>
      <c r="H8" s="8">
        <v>386</v>
      </c>
      <c r="I8" s="284"/>
      <c r="J8" s="302" t="s">
        <v>200</v>
      </c>
      <c r="K8" s="350" t="s">
        <v>300</v>
      </c>
      <c r="L8" s="306"/>
      <c r="N8" s="292"/>
      <c r="O8" s="8"/>
      <c r="P8" s="49">
        <f t="shared" si="1"/>
        <v>65.62</v>
      </c>
      <c r="Q8" s="21"/>
      <c r="R8" s="49">
        <f t="shared" si="2"/>
        <v>0</v>
      </c>
      <c r="S8" s="8">
        <v>979</v>
      </c>
      <c r="T8" s="49">
        <f t="shared" si="3"/>
        <v>166.43</v>
      </c>
      <c r="U8" s="8">
        <v>1057</v>
      </c>
      <c r="V8" s="49">
        <f t="shared" si="4"/>
        <v>179.69000000000003</v>
      </c>
      <c r="W8" s="8">
        <v>860</v>
      </c>
      <c r="X8" s="49">
        <f t="shared" si="5"/>
        <v>146.20000000000002</v>
      </c>
      <c r="Y8" s="8">
        <v>1263</v>
      </c>
      <c r="Z8" s="49">
        <f t="shared" si="6"/>
        <v>214.71</v>
      </c>
      <c r="AA8" s="8">
        <v>748</v>
      </c>
      <c r="AB8" s="49">
        <f t="shared" si="7"/>
        <v>127.16000000000001</v>
      </c>
      <c r="AC8" s="8">
        <v>838</v>
      </c>
      <c r="AD8" s="49">
        <f t="shared" si="8"/>
        <v>142.46</v>
      </c>
      <c r="AE8" s="8">
        <v>796</v>
      </c>
      <c r="AF8" s="49">
        <f t="shared" si="9"/>
        <v>135.32000000000002</v>
      </c>
      <c r="AG8" s="8">
        <v>449</v>
      </c>
      <c r="AH8" s="49">
        <f t="shared" si="10"/>
        <v>76.330000000000013</v>
      </c>
      <c r="AI8" s="8">
        <v>405</v>
      </c>
      <c r="AJ8" s="49">
        <f t="shared" si="11"/>
        <v>68.850000000000009</v>
      </c>
      <c r="AK8" s="8">
        <v>330</v>
      </c>
      <c r="AL8" s="49">
        <f t="shared" si="12"/>
        <v>56.1</v>
      </c>
      <c r="AM8" s="22">
        <v>440</v>
      </c>
      <c r="AN8" s="49">
        <f t="shared" si="13"/>
        <v>74.800000000000011</v>
      </c>
      <c r="AO8" s="2">
        <v>421</v>
      </c>
      <c r="AP8" s="49">
        <f t="shared" si="14"/>
        <v>71.570000000000007</v>
      </c>
      <c r="AQ8" s="73">
        <v>414</v>
      </c>
      <c r="AR8" s="49">
        <f t="shared" si="15"/>
        <v>70.38000000000001</v>
      </c>
      <c r="AS8" s="2">
        <v>377</v>
      </c>
      <c r="AT8" s="49">
        <f t="shared" si="16"/>
        <v>64.09</v>
      </c>
      <c r="AU8" s="2">
        <v>391</v>
      </c>
      <c r="AV8" s="49">
        <f t="shared" si="17"/>
        <v>66.47</v>
      </c>
      <c r="AW8" s="2">
        <v>335</v>
      </c>
      <c r="AX8" s="49">
        <f t="shared" si="18"/>
        <v>56.95</v>
      </c>
      <c r="AY8" s="8">
        <v>304</v>
      </c>
      <c r="AZ8" s="49">
        <f t="shared" si="19"/>
        <v>51.680000000000007</v>
      </c>
      <c r="BA8" s="8">
        <v>243</v>
      </c>
      <c r="BB8" s="49">
        <f t="shared" si="20"/>
        <v>41.31</v>
      </c>
      <c r="BC8" s="8">
        <v>296</v>
      </c>
      <c r="BD8" s="49">
        <f t="shared" si="21"/>
        <v>50.32</v>
      </c>
      <c r="BE8" s="175">
        <v>281</v>
      </c>
      <c r="BF8" s="49">
        <f t="shared" si="22"/>
        <v>47.77</v>
      </c>
      <c r="BG8" s="175">
        <v>280</v>
      </c>
      <c r="BH8" s="49">
        <f t="shared" si="26"/>
        <v>47.6</v>
      </c>
      <c r="BI8" s="175">
        <v>380</v>
      </c>
      <c r="BJ8" s="49">
        <f t="shared" si="27"/>
        <v>64.600000000000009</v>
      </c>
      <c r="BK8" s="2">
        <v>373</v>
      </c>
      <c r="BL8" s="49">
        <f t="shared" si="28"/>
        <v>63.410000000000004</v>
      </c>
      <c r="BM8" s="2">
        <v>346</v>
      </c>
      <c r="BN8" s="49">
        <f t="shared" si="23"/>
        <v>58.820000000000007</v>
      </c>
      <c r="BO8" s="2">
        <v>301</v>
      </c>
      <c r="BP8" s="49">
        <f t="shared" si="29"/>
        <v>51.17</v>
      </c>
      <c r="BQ8" s="175">
        <v>270</v>
      </c>
      <c r="BR8" s="49">
        <f t="shared" si="30"/>
        <v>45.900000000000006</v>
      </c>
      <c r="BS8" s="8">
        <f t="shared" si="24"/>
        <v>386</v>
      </c>
      <c r="BT8" s="49">
        <f t="shared" si="25"/>
        <v>65.62</v>
      </c>
      <c r="BU8" s="8"/>
      <c r="BV8" s="102"/>
    </row>
    <row r="9" spans="1:75" ht="13.5" x14ac:dyDescent="0.25">
      <c r="A9" s="7">
        <v>1</v>
      </c>
      <c r="B9" s="7">
        <v>1</v>
      </c>
      <c r="C9" s="7"/>
      <c r="D9" s="2" t="s">
        <v>8</v>
      </c>
      <c r="E9" s="2">
        <v>0.17</v>
      </c>
      <c r="F9" s="2">
        <v>550</v>
      </c>
      <c r="G9" s="70">
        <f t="shared" si="0"/>
        <v>93.5</v>
      </c>
      <c r="H9" s="8">
        <v>201</v>
      </c>
      <c r="I9" s="284"/>
      <c r="J9" s="302" t="s">
        <v>200</v>
      </c>
      <c r="K9" s="303" t="s">
        <v>210</v>
      </c>
      <c r="L9" s="304"/>
      <c r="N9" s="273"/>
      <c r="O9" s="8"/>
      <c r="P9" s="49">
        <f t="shared" si="1"/>
        <v>34.17</v>
      </c>
      <c r="Q9" s="21"/>
      <c r="R9" s="49">
        <f t="shared" si="2"/>
        <v>0</v>
      </c>
      <c r="S9" s="8">
        <v>607</v>
      </c>
      <c r="T9" s="49">
        <f t="shared" si="3"/>
        <v>103.19000000000001</v>
      </c>
      <c r="U9" s="8">
        <v>233</v>
      </c>
      <c r="V9" s="49">
        <f t="shared" si="4"/>
        <v>39.61</v>
      </c>
      <c r="W9" s="8">
        <v>785</v>
      </c>
      <c r="X9" s="49">
        <f t="shared" si="5"/>
        <v>133.45000000000002</v>
      </c>
      <c r="Y9" s="8">
        <v>715</v>
      </c>
      <c r="Z9" s="49">
        <f t="shared" si="6"/>
        <v>121.55000000000001</v>
      </c>
      <c r="AA9" s="8">
        <v>835</v>
      </c>
      <c r="AB9" s="49">
        <f t="shared" si="7"/>
        <v>141.95000000000002</v>
      </c>
      <c r="AC9" s="8">
        <v>771</v>
      </c>
      <c r="AD9" s="49">
        <f t="shared" si="8"/>
        <v>131.07000000000002</v>
      </c>
      <c r="AE9" s="8">
        <v>734</v>
      </c>
      <c r="AF9" s="49">
        <f t="shared" si="9"/>
        <v>124.78000000000002</v>
      </c>
      <c r="AG9" s="8">
        <v>758</v>
      </c>
      <c r="AH9" s="49">
        <f t="shared" si="10"/>
        <v>128.86000000000001</v>
      </c>
      <c r="AI9" s="8">
        <v>983</v>
      </c>
      <c r="AJ9" s="49">
        <f t="shared" si="11"/>
        <v>167.11</v>
      </c>
      <c r="AK9" s="8">
        <v>768</v>
      </c>
      <c r="AL9" s="49">
        <f t="shared" si="12"/>
        <v>130.56</v>
      </c>
      <c r="AM9" s="22">
        <v>748</v>
      </c>
      <c r="AN9" s="49">
        <f t="shared" si="13"/>
        <v>127.16000000000001</v>
      </c>
      <c r="AO9" s="2">
        <v>829</v>
      </c>
      <c r="AP9" s="49">
        <f t="shared" si="14"/>
        <v>140.93</v>
      </c>
      <c r="AQ9" s="73">
        <v>684</v>
      </c>
      <c r="AR9" s="49">
        <f t="shared" si="15"/>
        <v>116.28000000000002</v>
      </c>
      <c r="AS9" s="2">
        <v>673</v>
      </c>
      <c r="AT9" s="49">
        <f t="shared" si="16"/>
        <v>114.41000000000001</v>
      </c>
      <c r="AU9" s="2">
        <v>612</v>
      </c>
      <c r="AV9" s="49">
        <f t="shared" si="17"/>
        <v>104.04</v>
      </c>
      <c r="AW9" s="2">
        <v>481</v>
      </c>
      <c r="AX9" s="49">
        <f t="shared" si="18"/>
        <v>81.77000000000001</v>
      </c>
      <c r="AY9" s="8">
        <v>470</v>
      </c>
      <c r="AZ9" s="49">
        <f t="shared" si="19"/>
        <v>79.900000000000006</v>
      </c>
      <c r="BA9" s="8">
        <v>457</v>
      </c>
      <c r="BB9" s="49">
        <f t="shared" si="20"/>
        <v>77.690000000000012</v>
      </c>
      <c r="BC9" s="8">
        <v>535</v>
      </c>
      <c r="BD9" s="49">
        <f t="shared" si="21"/>
        <v>90.95</v>
      </c>
      <c r="BE9" s="175">
        <v>562</v>
      </c>
      <c r="BF9" s="49">
        <f t="shared" si="22"/>
        <v>95.54</v>
      </c>
      <c r="BG9" s="175">
        <v>452</v>
      </c>
      <c r="BH9" s="49">
        <f t="shared" si="26"/>
        <v>76.84</v>
      </c>
      <c r="BI9" s="175">
        <v>512</v>
      </c>
      <c r="BJ9" s="49">
        <f t="shared" si="27"/>
        <v>87.04</v>
      </c>
      <c r="BK9" s="2">
        <v>515</v>
      </c>
      <c r="BL9" s="49">
        <f t="shared" si="28"/>
        <v>87.550000000000011</v>
      </c>
      <c r="BM9" s="2">
        <v>507</v>
      </c>
      <c r="BN9" s="49">
        <f t="shared" si="23"/>
        <v>86.190000000000012</v>
      </c>
      <c r="BO9" s="2">
        <v>535</v>
      </c>
      <c r="BP9" s="49">
        <f t="shared" si="29"/>
        <v>90.95</v>
      </c>
      <c r="BQ9" s="175">
        <v>546</v>
      </c>
      <c r="BR9" s="49">
        <f t="shared" si="30"/>
        <v>92.820000000000007</v>
      </c>
      <c r="BS9" s="8">
        <f t="shared" si="24"/>
        <v>201</v>
      </c>
      <c r="BT9" s="49">
        <f t="shared" si="25"/>
        <v>34.17</v>
      </c>
      <c r="BU9" s="8"/>
      <c r="BV9" s="102"/>
    </row>
    <row r="10" spans="1:75" ht="13.5" x14ac:dyDescent="0.25">
      <c r="A10" s="7">
        <v>1</v>
      </c>
      <c r="B10" s="7">
        <v>1</v>
      </c>
      <c r="C10" s="7"/>
      <c r="D10" s="2" t="s">
        <v>15</v>
      </c>
      <c r="E10" s="2">
        <v>0.17</v>
      </c>
      <c r="F10" s="2">
        <v>37</v>
      </c>
      <c r="G10" s="70">
        <f t="shared" si="0"/>
        <v>6.29</v>
      </c>
      <c r="H10" s="8">
        <v>14</v>
      </c>
      <c r="I10" s="284"/>
      <c r="J10" s="302" t="s">
        <v>200</v>
      </c>
      <c r="K10" s="303" t="s">
        <v>204</v>
      </c>
      <c r="L10" s="304"/>
      <c r="N10" s="273"/>
      <c r="O10" s="8"/>
      <c r="P10" s="49">
        <f t="shared" si="1"/>
        <v>2.3800000000000003</v>
      </c>
      <c r="Q10" s="21"/>
      <c r="R10" s="49">
        <f t="shared" si="2"/>
        <v>0</v>
      </c>
      <c r="S10" s="8">
        <v>24</v>
      </c>
      <c r="T10" s="49">
        <f t="shared" si="3"/>
        <v>4.08</v>
      </c>
      <c r="U10" s="8">
        <v>24</v>
      </c>
      <c r="V10" s="49">
        <f t="shared" si="4"/>
        <v>4.08</v>
      </c>
      <c r="W10" s="8">
        <v>111</v>
      </c>
      <c r="X10" s="49">
        <f t="shared" si="5"/>
        <v>18.87</v>
      </c>
      <c r="Y10" s="8">
        <v>8</v>
      </c>
      <c r="Z10" s="49">
        <f t="shared" si="6"/>
        <v>1.36</v>
      </c>
      <c r="AA10" s="92">
        <v>8</v>
      </c>
      <c r="AB10" s="56">
        <f t="shared" si="7"/>
        <v>1.36</v>
      </c>
      <c r="AC10" s="8">
        <v>61</v>
      </c>
      <c r="AD10" s="49">
        <f t="shared" si="8"/>
        <v>10.370000000000001</v>
      </c>
      <c r="AE10" s="8">
        <v>99</v>
      </c>
      <c r="AF10" s="49">
        <f t="shared" si="9"/>
        <v>16.830000000000002</v>
      </c>
      <c r="AG10" s="8">
        <v>56</v>
      </c>
      <c r="AH10" s="49">
        <f t="shared" si="10"/>
        <v>9.5200000000000014</v>
      </c>
      <c r="AI10" s="8">
        <v>54</v>
      </c>
      <c r="AJ10" s="49">
        <f t="shared" si="11"/>
        <v>9.1800000000000015</v>
      </c>
      <c r="AK10" s="8">
        <v>42</v>
      </c>
      <c r="AL10" s="49">
        <f t="shared" si="12"/>
        <v>7.1400000000000006</v>
      </c>
      <c r="AM10" s="22">
        <v>47</v>
      </c>
      <c r="AN10" s="49">
        <f t="shared" si="13"/>
        <v>7.99</v>
      </c>
      <c r="AO10" s="2">
        <v>37</v>
      </c>
      <c r="AP10" s="49">
        <f t="shared" si="14"/>
        <v>6.29</v>
      </c>
      <c r="AQ10" s="73">
        <v>22</v>
      </c>
      <c r="AR10" s="49">
        <f t="shared" si="15"/>
        <v>3.74</v>
      </c>
      <c r="AS10" s="2">
        <v>19</v>
      </c>
      <c r="AT10" s="49">
        <f t="shared" si="16"/>
        <v>3.2300000000000004</v>
      </c>
      <c r="AU10" s="2">
        <v>13</v>
      </c>
      <c r="AV10" s="49">
        <f t="shared" si="17"/>
        <v>2.21</v>
      </c>
      <c r="AW10" s="2">
        <v>11</v>
      </c>
      <c r="AX10" s="49">
        <f t="shared" si="18"/>
        <v>1.87</v>
      </c>
      <c r="AY10" s="8">
        <v>8</v>
      </c>
      <c r="AZ10" s="49">
        <f t="shared" si="19"/>
        <v>1.36</v>
      </c>
      <c r="BA10" s="8">
        <v>7</v>
      </c>
      <c r="BB10" s="49">
        <f t="shared" si="20"/>
        <v>1.1900000000000002</v>
      </c>
      <c r="BC10" s="8">
        <v>11</v>
      </c>
      <c r="BD10" s="49">
        <f t="shared" si="21"/>
        <v>1.87</v>
      </c>
      <c r="BE10" s="175">
        <v>14</v>
      </c>
      <c r="BF10" s="49">
        <f t="shared" si="22"/>
        <v>2.3800000000000003</v>
      </c>
      <c r="BG10" s="175">
        <v>4</v>
      </c>
      <c r="BH10" s="49">
        <f t="shared" si="26"/>
        <v>0.68</v>
      </c>
      <c r="BI10" s="175">
        <v>5</v>
      </c>
      <c r="BJ10" s="49">
        <f t="shared" si="27"/>
        <v>0.85000000000000009</v>
      </c>
      <c r="BK10" s="2">
        <v>7</v>
      </c>
      <c r="BL10" s="49">
        <f t="shared" si="28"/>
        <v>1.1900000000000002</v>
      </c>
      <c r="BM10" s="2">
        <v>8</v>
      </c>
      <c r="BN10" s="49">
        <f t="shared" si="23"/>
        <v>1.36</v>
      </c>
      <c r="BO10" s="2">
        <v>6</v>
      </c>
      <c r="BP10" s="49">
        <f t="shared" si="29"/>
        <v>1.02</v>
      </c>
      <c r="BQ10" s="175">
        <v>9</v>
      </c>
      <c r="BR10" s="49">
        <f t="shared" si="30"/>
        <v>1.53</v>
      </c>
      <c r="BS10" s="8">
        <f t="shared" si="24"/>
        <v>14</v>
      </c>
      <c r="BT10" s="49">
        <f t="shared" si="25"/>
        <v>2.3800000000000003</v>
      </c>
      <c r="BU10" s="8"/>
      <c r="BV10" s="102"/>
    </row>
    <row r="11" spans="1:75" ht="13.5" x14ac:dyDescent="0.25">
      <c r="A11" s="7">
        <v>1</v>
      </c>
      <c r="B11" s="7">
        <v>1</v>
      </c>
      <c r="C11" s="7"/>
      <c r="D11" s="2" t="s">
        <v>14</v>
      </c>
      <c r="E11" s="2">
        <v>0.17</v>
      </c>
      <c r="F11" s="2">
        <v>74</v>
      </c>
      <c r="G11" s="70">
        <f t="shared" si="0"/>
        <v>12.58</v>
      </c>
      <c r="H11" s="8">
        <v>27</v>
      </c>
      <c r="I11" s="284"/>
      <c r="J11" s="302" t="s">
        <v>200</v>
      </c>
      <c r="K11" s="350" t="s">
        <v>272</v>
      </c>
      <c r="L11" s="308"/>
      <c r="N11" s="274"/>
      <c r="O11" s="8"/>
      <c r="P11" s="49">
        <f t="shared" si="1"/>
        <v>4.5900000000000007</v>
      </c>
      <c r="Q11" s="21"/>
      <c r="R11" s="49">
        <f t="shared" si="2"/>
        <v>0</v>
      </c>
      <c r="S11" s="8">
        <v>63</v>
      </c>
      <c r="T11" s="49">
        <f t="shared" si="3"/>
        <v>10.71</v>
      </c>
      <c r="U11" s="8">
        <v>63</v>
      </c>
      <c r="V11" s="49">
        <f t="shared" si="4"/>
        <v>10.71</v>
      </c>
      <c r="W11" s="8">
        <v>133</v>
      </c>
      <c r="X11" s="49">
        <f t="shared" si="5"/>
        <v>22.610000000000003</v>
      </c>
      <c r="Y11" s="8">
        <v>63</v>
      </c>
      <c r="Z11" s="49">
        <f t="shared" si="6"/>
        <v>10.71</v>
      </c>
      <c r="AA11" s="8">
        <v>74</v>
      </c>
      <c r="AB11" s="49">
        <f t="shared" si="7"/>
        <v>12.58</v>
      </c>
      <c r="AC11" s="8">
        <v>74</v>
      </c>
      <c r="AD11" s="49">
        <f t="shared" si="8"/>
        <v>12.58</v>
      </c>
      <c r="AE11" s="8">
        <v>52</v>
      </c>
      <c r="AF11" s="49">
        <f t="shared" si="9"/>
        <v>8.84</v>
      </c>
      <c r="AG11" s="8">
        <v>37</v>
      </c>
      <c r="AH11" s="49">
        <f t="shared" si="10"/>
        <v>6.29</v>
      </c>
      <c r="AI11" s="8">
        <v>43</v>
      </c>
      <c r="AJ11" s="49">
        <f t="shared" si="11"/>
        <v>7.3100000000000005</v>
      </c>
      <c r="AK11" s="8">
        <v>49</v>
      </c>
      <c r="AL11" s="49">
        <f t="shared" si="12"/>
        <v>8.33</v>
      </c>
      <c r="AM11" s="22">
        <v>48</v>
      </c>
      <c r="AN11" s="49">
        <f t="shared" si="13"/>
        <v>8.16</v>
      </c>
      <c r="AO11" s="2">
        <v>50</v>
      </c>
      <c r="AP11" s="49">
        <f t="shared" si="14"/>
        <v>8.5</v>
      </c>
      <c r="AQ11" s="73">
        <v>31</v>
      </c>
      <c r="AR11" s="49">
        <f t="shared" si="15"/>
        <v>5.2700000000000005</v>
      </c>
      <c r="AS11" s="2">
        <v>30</v>
      </c>
      <c r="AT11" s="49">
        <f t="shared" si="16"/>
        <v>5.1000000000000005</v>
      </c>
      <c r="AU11" s="2">
        <v>25</v>
      </c>
      <c r="AV11" s="49">
        <f t="shared" si="17"/>
        <v>4.25</v>
      </c>
      <c r="AW11" s="2">
        <v>32</v>
      </c>
      <c r="AX11" s="49">
        <f t="shared" si="18"/>
        <v>5.44</v>
      </c>
      <c r="AY11" s="8">
        <v>28</v>
      </c>
      <c r="AZ11" s="49">
        <f t="shared" si="19"/>
        <v>4.7600000000000007</v>
      </c>
      <c r="BA11" s="8">
        <v>30</v>
      </c>
      <c r="BB11" s="49">
        <f t="shared" si="20"/>
        <v>5.1000000000000005</v>
      </c>
      <c r="BC11" s="8">
        <v>41</v>
      </c>
      <c r="BD11" s="49">
        <f t="shared" si="21"/>
        <v>6.9700000000000006</v>
      </c>
      <c r="BE11" s="175">
        <v>30</v>
      </c>
      <c r="BF11" s="49">
        <f t="shared" si="22"/>
        <v>5.1000000000000005</v>
      </c>
      <c r="BG11" s="175">
        <v>15</v>
      </c>
      <c r="BH11" s="49">
        <f t="shared" si="26"/>
        <v>2.5500000000000003</v>
      </c>
      <c r="BI11" s="175">
        <v>20</v>
      </c>
      <c r="BJ11" s="49">
        <f t="shared" si="27"/>
        <v>3.4000000000000004</v>
      </c>
      <c r="BK11" s="2">
        <v>41</v>
      </c>
      <c r="BL11" s="49">
        <f t="shared" si="28"/>
        <v>6.9700000000000006</v>
      </c>
      <c r="BM11" s="2">
        <v>60</v>
      </c>
      <c r="BN11" s="49">
        <f t="shared" si="23"/>
        <v>10.200000000000001</v>
      </c>
      <c r="BO11" s="2">
        <v>26</v>
      </c>
      <c r="BP11" s="49">
        <f t="shared" si="29"/>
        <v>4.42</v>
      </c>
      <c r="BQ11" s="175">
        <v>27</v>
      </c>
      <c r="BR11" s="49">
        <f t="shared" si="30"/>
        <v>4.5900000000000007</v>
      </c>
      <c r="BS11" s="8">
        <f t="shared" si="24"/>
        <v>27</v>
      </c>
      <c r="BT11" s="49">
        <f t="shared" si="25"/>
        <v>4.5900000000000007</v>
      </c>
      <c r="BU11" s="8"/>
      <c r="BV11" s="102"/>
    </row>
    <row r="12" spans="1:75" x14ac:dyDescent="0.2">
      <c r="A12" s="7">
        <v>1</v>
      </c>
      <c r="B12" s="7">
        <v>1</v>
      </c>
      <c r="C12" s="7"/>
      <c r="D12" s="146" t="s">
        <v>140</v>
      </c>
      <c r="E12" s="2">
        <v>0.17</v>
      </c>
      <c r="F12" s="2">
        <v>2900</v>
      </c>
      <c r="G12" s="70">
        <f t="shared" si="0"/>
        <v>493.00000000000006</v>
      </c>
      <c r="H12" s="8">
        <v>1059</v>
      </c>
      <c r="I12" s="284"/>
      <c r="J12" s="302"/>
      <c r="K12" s="277"/>
      <c r="L12" s="306"/>
      <c r="N12" s="292"/>
      <c r="O12" s="8"/>
      <c r="P12" s="49">
        <f t="shared" si="1"/>
        <v>180.03</v>
      </c>
      <c r="Q12" s="21"/>
      <c r="R12" s="49">
        <f t="shared" si="2"/>
        <v>0</v>
      </c>
      <c r="S12" s="8">
        <v>926</v>
      </c>
      <c r="T12" s="49">
        <f t="shared" si="3"/>
        <v>157.42000000000002</v>
      </c>
      <c r="U12" s="8">
        <v>510</v>
      </c>
      <c r="V12" s="49">
        <f t="shared" si="4"/>
        <v>86.7</v>
      </c>
      <c r="W12" s="8">
        <v>203</v>
      </c>
      <c r="X12" s="49">
        <f t="shared" si="5"/>
        <v>34.510000000000005</v>
      </c>
      <c r="Y12" s="8">
        <v>211</v>
      </c>
      <c r="Z12" s="49">
        <f t="shared" si="6"/>
        <v>35.870000000000005</v>
      </c>
      <c r="AA12" s="8">
        <v>160</v>
      </c>
      <c r="AB12" s="49">
        <f t="shared" si="7"/>
        <v>27.200000000000003</v>
      </c>
      <c r="AC12" s="8">
        <v>146</v>
      </c>
      <c r="AD12" s="49">
        <f t="shared" si="8"/>
        <v>24.82</v>
      </c>
      <c r="AE12" s="81">
        <v>115</v>
      </c>
      <c r="AF12" s="56">
        <f t="shared" si="9"/>
        <v>19.55</v>
      </c>
      <c r="AG12" s="81">
        <v>128</v>
      </c>
      <c r="AH12" s="56">
        <f t="shared" si="10"/>
        <v>21.76</v>
      </c>
      <c r="AI12" s="81">
        <v>154</v>
      </c>
      <c r="AJ12" s="56">
        <f t="shared" si="11"/>
        <v>26.180000000000003</v>
      </c>
      <c r="AK12" s="81">
        <v>84</v>
      </c>
      <c r="AL12" s="56">
        <f t="shared" si="12"/>
        <v>14.280000000000001</v>
      </c>
      <c r="AM12" s="80">
        <v>72</v>
      </c>
      <c r="AN12" s="49">
        <f t="shared" si="13"/>
        <v>12.24</v>
      </c>
      <c r="AO12" s="2">
        <v>82</v>
      </c>
      <c r="AP12" s="49">
        <f t="shared" si="14"/>
        <v>13.940000000000001</v>
      </c>
      <c r="AQ12" s="73">
        <v>92</v>
      </c>
      <c r="AR12" s="49">
        <f t="shared" si="15"/>
        <v>15.64</v>
      </c>
      <c r="AS12" s="2">
        <v>8</v>
      </c>
      <c r="AT12" s="49">
        <f t="shared" si="16"/>
        <v>1.36</v>
      </c>
      <c r="AU12" s="2">
        <v>0</v>
      </c>
      <c r="AV12" s="49">
        <f t="shared" si="17"/>
        <v>0</v>
      </c>
      <c r="AW12" s="2">
        <v>0</v>
      </c>
      <c r="AX12" s="49">
        <f t="shared" si="18"/>
        <v>0</v>
      </c>
      <c r="AY12" s="8">
        <v>30</v>
      </c>
      <c r="AZ12" s="49">
        <f t="shared" si="19"/>
        <v>5.1000000000000005</v>
      </c>
      <c r="BA12" s="8">
        <v>11</v>
      </c>
      <c r="BB12" s="49">
        <f t="shared" si="20"/>
        <v>1.87</v>
      </c>
      <c r="BC12" s="8">
        <v>4.5</v>
      </c>
      <c r="BD12" s="49">
        <f t="shared" si="21"/>
        <v>0.76500000000000001</v>
      </c>
      <c r="BE12" s="175">
        <v>0</v>
      </c>
      <c r="BF12" s="49">
        <f t="shared" si="22"/>
        <v>0</v>
      </c>
      <c r="BG12" s="175">
        <v>0</v>
      </c>
      <c r="BH12" s="49">
        <f t="shared" si="26"/>
        <v>0</v>
      </c>
      <c r="BI12" s="175"/>
      <c r="BJ12" s="49">
        <f t="shared" si="27"/>
        <v>0</v>
      </c>
      <c r="BK12" s="175"/>
      <c r="BL12" s="49">
        <f t="shared" si="28"/>
        <v>0</v>
      </c>
      <c r="BM12" s="175"/>
      <c r="BN12" s="49">
        <f t="shared" si="23"/>
        <v>0</v>
      </c>
      <c r="BO12" s="2"/>
      <c r="BP12" s="49">
        <f t="shared" si="29"/>
        <v>0</v>
      </c>
      <c r="BQ12" s="175"/>
      <c r="BR12" s="49">
        <f t="shared" si="30"/>
        <v>0</v>
      </c>
      <c r="BS12" s="8">
        <f t="shared" si="24"/>
        <v>1059</v>
      </c>
      <c r="BT12" s="49">
        <f t="shared" si="25"/>
        <v>180.03</v>
      </c>
      <c r="BU12" s="8"/>
      <c r="BV12" s="102"/>
    </row>
    <row r="13" spans="1:75" ht="13.5" x14ac:dyDescent="0.25">
      <c r="A13" s="7">
        <v>1</v>
      </c>
      <c r="B13" s="7">
        <v>2</v>
      </c>
      <c r="C13" s="7"/>
      <c r="D13" s="2" t="s">
        <v>2</v>
      </c>
      <c r="E13" s="2">
        <v>0.15</v>
      </c>
      <c r="F13" s="2">
        <v>42</v>
      </c>
      <c r="G13" s="70">
        <f t="shared" si="0"/>
        <v>6.3</v>
      </c>
      <c r="H13" s="8">
        <v>15</v>
      </c>
      <c r="I13" s="284"/>
      <c r="J13" s="302" t="s">
        <v>199</v>
      </c>
      <c r="K13" s="303" t="s">
        <v>201</v>
      </c>
      <c r="L13" s="304"/>
      <c r="N13" s="273"/>
      <c r="O13" s="8"/>
      <c r="P13" s="49">
        <f t="shared" si="1"/>
        <v>2.25</v>
      </c>
      <c r="Q13" s="21"/>
      <c r="R13" s="49">
        <f t="shared" si="2"/>
        <v>0</v>
      </c>
      <c r="S13" s="8">
        <v>68</v>
      </c>
      <c r="T13" s="49">
        <f t="shared" si="3"/>
        <v>10.199999999999999</v>
      </c>
      <c r="U13" s="8">
        <v>68</v>
      </c>
      <c r="V13" s="49">
        <f t="shared" si="4"/>
        <v>10.199999999999999</v>
      </c>
      <c r="W13" s="8">
        <v>68</v>
      </c>
      <c r="X13" s="49">
        <f t="shared" si="5"/>
        <v>10.199999999999999</v>
      </c>
      <c r="Y13" s="8">
        <v>68</v>
      </c>
      <c r="Z13" s="49">
        <f t="shared" si="6"/>
        <v>10.199999999999999</v>
      </c>
      <c r="AA13" s="92">
        <v>68</v>
      </c>
      <c r="AB13" s="56">
        <f t="shared" si="7"/>
        <v>10.199999999999999</v>
      </c>
      <c r="AC13" s="8">
        <v>31</v>
      </c>
      <c r="AD13" s="49">
        <f t="shared" si="8"/>
        <v>4.6499999999999995</v>
      </c>
      <c r="AE13" s="8">
        <v>31</v>
      </c>
      <c r="AF13" s="49">
        <f t="shared" si="9"/>
        <v>4.6499999999999995</v>
      </c>
      <c r="AG13" s="8">
        <v>36</v>
      </c>
      <c r="AH13" s="49">
        <f t="shared" si="10"/>
        <v>5.3999999999999995</v>
      </c>
      <c r="AI13" s="8">
        <v>39</v>
      </c>
      <c r="AJ13" s="49">
        <f t="shared" si="11"/>
        <v>5.85</v>
      </c>
      <c r="AK13" s="8">
        <v>38</v>
      </c>
      <c r="AL13" s="49">
        <f t="shared" si="12"/>
        <v>5.7</v>
      </c>
      <c r="AM13" s="22">
        <v>13</v>
      </c>
      <c r="AN13" s="49">
        <f t="shared" si="13"/>
        <v>1.95</v>
      </c>
      <c r="AO13" s="2">
        <v>10</v>
      </c>
      <c r="AP13" s="51">
        <f t="shared" si="14"/>
        <v>1.5</v>
      </c>
      <c r="AQ13" s="73">
        <v>11</v>
      </c>
      <c r="AR13" s="49">
        <f t="shared" si="15"/>
        <v>1.65</v>
      </c>
      <c r="AS13" s="2">
        <v>13</v>
      </c>
      <c r="AT13" s="49">
        <f t="shared" si="16"/>
        <v>1.95</v>
      </c>
      <c r="AU13" s="2">
        <v>8</v>
      </c>
      <c r="AV13" s="49">
        <f t="shared" si="17"/>
        <v>1.2</v>
      </c>
      <c r="AW13" s="2">
        <v>6</v>
      </c>
      <c r="AX13" s="49">
        <f t="shared" si="18"/>
        <v>0.89999999999999991</v>
      </c>
      <c r="AY13" s="8">
        <v>6</v>
      </c>
      <c r="AZ13" s="49">
        <f t="shared" si="19"/>
        <v>0.89999999999999991</v>
      </c>
      <c r="BA13" s="8">
        <v>5</v>
      </c>
      <c r="BB13" s="49">
        <f t="shared" si="20"/>
        <v>0.75</v>
      </c>
      <c r="BC13" s="8">
        <v>11</v>
      </c>
      <c r="BD13" s="49">
        <f t="shared" si="21"/>
        <v>1.65</v>
      </c>
      <c r="BE13" s="175">
        <v>7</v>
      </c>
      <c r="BF13" s="49">
        <f t="shared" si="22"/>
        <v>1.05</v>
      </c>
      <c r="BG13" s="175">
        <v>9</v>
      </c>
      <c r="BH13" s="49">
        <f t="shared" si="26"/>
        <v>1.3499999999999999</v>
      </c>
      <c r="BI13" s="175">
        <v>7</v>
      </c>
      <c r="BJ13" s="49">
        <f t="shared" si="27"/>
        <v>1.05</v>
      </c>
      <c r="BK13" s="2">
        <v>14</v>
      </c>
      <c r="BL13" s="49">
        <f t="shared" si="28"/>
        <v>2.1</v>
      </c>
      <c r="BM13" s="2">
        <v>7</v>
      </c>
      <c r="BN13" s="49">
        <f t="shared" si="23"/>
        <v>1.05</v>
      </c>
      <c r="BO13" s="2">
        <v>12</v>
      </c>
      <c r="BP13" s="49">
        <f t="shared" si="29"/>
        <v>1.7999999999999998</v>
      </c>
      <c r="BQ13" s="175">
        <v>5</v>
      </c>
      <c r="BR13" s="49">
        <f t="shared" si="30"/>
        <v>0.75</v>
      </c>
      <c r="BS13" s="8">
        <f t="shared" si="24"/>
        <v>15</v>
      </c>
      <c r="BT13" s="49">
        <f t="shared" si="25"/>
        <v>2.25</v>
      </c>
      <c r="BU13" s="8"/>
      <c r="BV13" s="102"/>
    </row>
    <row r="14" spans="1:75" ht="13.5" x14ac:dyDescent="0.25">
      <c r="A14" s="7">
        <v>1</v>
      </c>
      <c r="B14" s="7">
        <v>2</v>
      </c>
      <c r="C14" s="7"/>
      <c r="D14" s="2" t="s">
        <v>163</v>
      </c>
      <c r="E14" s="2">
        <v>0.15</v>
      </c>
      <c r="F14" s="2">
        <v>66</v>
      </c>
      <c r="G14" s="70">
        <f t="shared" si="0"/>
        <v>9.9</v>
      </c>
      <c r="H14" s="8">
        <v>24</v>
      </c>
      <c r="I14" s="284"/>
      <c r="J14" s="302" t="s">
        <v>200</v>
      </c>
      <c r="K14" s="303" t="s">
        <v>205</v>
      </c>
      <c r="L14" s="304"/>
      <c r="N14" s="273"/>
      <c r="O14" s="8"/>
      <c r="P14" s="49">
        <f t="shared" si="1"/>
        <v>3.5999999999999996</v>
      </c>
      <c r="Q14" s="21"/>
      <c r="R14" s="49">
        <f t="shared" si="2"/>
        <v>0</v>
      </c>
      <c r="S14" s="8">
        <v>41</v>
      </c>
      <c r="T14" s="49">
        <f t="shared" si="3"/>
        <v>6.1499999999999995</v>
      </c>
      <c r="U14" s="8">
        <v>41</v>
      </c>
      <c r="V14" s="49">
        <f t="shared" si="4"/>
        <v>6.1499999999999995</v>
      </c>
      <c r="W14" s="8">
        <v>21</v>
      </c>
      <c r="X14" s="49">
        <f t="shared" si="5"/>
        <v>3.15</v>
      </c>
      <c r="Y14" s="8">
        <v>17</v>
      </c>
      <c r="Z14" s="49">
        <f t="shared" si="6"/>
        <v>2.5499999999999998</v>
      </c>
      <c r="AA14" s="8">
        <v>10</v>
      </c>
      <c r="AB14" s="49">
        <f t="shared" si="7"/>
        <v>1.5</v>
      </c>
      <c r="AC14" s="8">
        <v>57</v>
      </c>
      <c r="AD14" s="49">
        <f t="shared" si="8"/>
        <v>8.5499999999999989</v>
      </c>
      <c r="AE14" s="8">
        <v>57</v>
      </c>
      <c r="AF14" s="49">
        <f t="shared" si="9"/>
        <v>8.5499999999999989</v>
      </c>
      <c r="AG14" s="8">
        <v>41</v>
      </c>
      <c r="AH14" s="49">
        <f t="shared" si="10"/>
        <v>6.1499999999999995</v>
      </c>
      <c r="AI14" s="8">
        <v>34</v>
      </c>
      <c r="AJ14" s="49">
        <f t="shared" si="11"/>
        <v>5.0999999999999996</v>
      </c>
      <c r="AK14" s="8">
        <v>46</v>
      </c>
      <c r="AL14" s="49">
        <f t="shared" si="12"/>
        <v>6.8999999999999995</v>
      </c>
      <c r="AM14" s="22">
        <v>30</v>
      </c>
      <c r="AN14" s="49">
        <f t="shared" si="13"/>
        <v>4.5</v>
      </c>
      <c r="AO14" s="2">
        <v>24</v>
      </c>
      <c r="AP14" s="49">
        <f t="shared" si="14"/>
        <v>3.5999999999999996</v>
      </c>
      <c r="AQ14" s="73">
        <v>18</v>
      </c>
      <c r="AR14" s="49">
        <f t="shared" si="15"/>
        <v>2.6999999999999997</v>
      </c>
      <c r="AS14" s="2">
        <v>19</v>
      </c>
      <c r="AT14" s="49">
        <f t="shared" si="16"/>
        <v>2.85</v>
      </c>
      <c r="AU14" s="2">
        <v>25</v>
      </c>
      <c r="AV14" s="49">
        <f t="shared" si="17"/>
        <v>3.75</v>
      </c>
      <c r="AW14" s="2">
        <v>33</v>
      </c>
      <c r="AX14" s="49">
        <f t="shared" si="18"/>
        <v>4.95</v>
      </c>
      <c r="AY14" s="8">
        <v>32</v>
      </c>
      <c r="AZ14" s="49">
        <f t="shared" si="19"/>
        <v>4.8</v>
      </c>
      <c r="BA14" s="8">
        <v>23</v>
      </c>
      <c r="BB14" s="49">
        <f t="shared" si="20"/>
        <v>3.4499999999999997</v>
      </c>
      <c r="BC14" s="8">
        <v>18</v>
      </c>
      <c r="BD14" s="49">
        <f t="shared" si="21"/>
        <v>2.6999999999999997</v>
      </c>
      <c r="BE14" s="175">
        <v>16</v>
      </c>
      <c r="BF14" s="49">
        <f t="shared" si="22"/>
        <v>2.4</v>
      </c>
      <c r="BG14" s="175">
        <v>11</v>
      </c>
      <c r="BH14" s="49">
        <f t="shared" si="26"/>
        <v>1.65</v>
      </c>
      <c r="BI14" s="175">
        <v>16</v>
      </c>
      <c r="BJ14" s="49">
        <f t="shared" si="27"/>
        <v>2.4</v>
      </c>
      <c r="BK14" s="2">
        <v>19</v>
      </c>
      <c r="BL14" s="49">
        <f t="shared" si="28"/>
        <v>2.85</v>
      </c>
      <c r="BM14" s="2">
        <v>20</v>
      </c>
      <c r="BN14" s="49">
        <f t="shared" si="23"/>
        <v>3</v>
      </c>
      <c r="BO14" s="2">
        <v>23</v>
      </c>
      <c r="BP14" s="49">
        <f t="shared" si="29"/>
        <v>3.4499999999999997</v>
      </c>
      <c r="BQ14" s="175">
        <v>20</v>
      </c>
      <c r="BR14" s="49">
        <f t="shared" si="30"/>
        <v>3</v>
      </c>
      <c r="BS14" s="8">
        <f t="shared" si="24"/>
        <v>24</v>
      </c>
      <c r="BT14" s="49">
        <f t="shared" si="25"/>
        <v>3.5999999999999996</v>
      </c>
      <c r="BU14" s="8"/>
      <c r="BV14" s="102"/>
    </row>
    <row r="15" spans="1:75" ht="13.5" x14ac:dyDescent="0.25">
      <c r="A15" s="7">
        <v>1</v>
      </c>
      <c r="B15" s="7">
        <v>2</v>
      </c>
      <c r="C15" s="7"/>
      <c r="D15" s="2" t="s">
        <v>12</v>
      </c>
      <c r="E15" s="2">
        <v>0.15</v>
      </c>
      <c r="F15" s="2">
        <v>20</v>
      </c>
      <c r="G15" s="70">
        <f t="shared" si="0"/>
        <v>3</v>
      </c>
      <c r="H15" s="8">
        <v>7</v>
      </c>
      <c r="I15" s="284"/>
      <c r="J15" s="302" t="s">
        <v>199</v>
      </c>
      <c r="K15" s="303" t="s">
        <v>206</v>
      </c>
      <c r="L15" s="304"/>
      <c r="N15" s="273"/>
      <c r="O15" s="8"/>
      <c r="P15" s="49">
        <f t="shared" si="1"/>
        <v>1.05</v>
      </c>
      <c r="Q15" s="21"/>
      <c r="R15" s="49">
        <f t="shared" si="2"/>
        <v>0</v>
      </c>
      <c r="S15" s="8">
        <v>22</v>
      </c>
      <c r="T15" s="49">
        <f t="shared" si="3"/>
        <v>3.3</v>
      </c>
      <c r="U15" s="8">
        <v>22</v>
      </c>
      <c r="V15" s="49">
        <f t="shared" si="4"/>
        <v>3.3</v>
      </c>
      <c r="W15" s="8">
        <v>22</v>
      </c>
      <c r="X15" s="49">
        <f t="shared" si="5"/>
        <v>3.3</v>
      </c>
      <c r="Y15" s="8">
        <v>22</v>
      </c>
      <c r="Z15" s="49">
        <f t="shared" si="6"/>
        <v>3.3</v>
      </c>
      <c r="AA15" s="92">
        <v>22</v>
      </c>
      <c r="AB15" s="56">
        <f t="shared" si="7"/>
        <v>3.3</v>
      </c>
      <c r="AC15" s="8">
        <v>4</v>
      </c>
      <c r="AD15" s="49">
        <f t="shared" si="8"/>
        <v>0.6</v>
      </c>
      <c r="AE15" s="8">
        <v>13</v>
      </c>
      <c r="AF15" s="49">
        <f t="shared" si="9"/>
        <v>1.95</v>
      </c>
      <c r="AG15" s="8">
        <v>15</v>
      </c>
      <c r="AH15" s="49">
        <f t="shared" si="10"/>
        <v>2.25</v>
      </c>
      <c r="AI15" s="8">
        <v>7</v>
      </c>
      <c r="AJ15" s="49">
        <f t="shared" si="11"/>
        <v>1.05</v>
      </c>
      <c r="AK15" s="8">
        <v>10</v>
      </c>
      <c r="AL15" s="49">
        <f t="shared" si="12"/>
        <v>1.5</v>
      </c>
      <c r="AM15" s="22">
        <v>13</v>
      </c>
      <c r="AN15" s="49">
        <f t="shared" si="13"/>
        <v>1.95</v>
      </c>
      <c r="AO15" s="2">
        <v>22</v>
      </c>
      <c r="AP15" s="49">
        <f t="shared" si="14"/>
        <v>3.3</v>
      </c>
      <c r="AQ15" s="73">
        <v>14</v>
      </c>
      <c r="AR15" s="49">
        <f t="shared" si="15"/>
        <v>2.1</v>
      </c>
      <c r="AS15" s="2">
        <v>15</v>
      </c>
      <c r="AT15" s="49">
        <f t="shared" si="16"/>
        <v>2.25</v>
      </c>
      <c r="AU15" s="2">
        <v>21</v>
      </c>
      <c r="AV15" s="49">
        <f t="shared" si="17"/>
        <v>3.15</v>
      </c>
      <c r="AW15" s="2">
        <v>21</v>
      </c>
      <c r="AX15" s="49">
        <f t="shared" si="18"/>
        <v>3.15</v>
      </c>
      <c r="AY15" s="8">
        <v>16</v>
      </c>
      <c r="AZ15" s="49">
        <f t="shared" si="19"/>
        <v>2.4</v>
      </c>
      <c r="BA15" s="8">
        <v>7</v>
      </c>
      <c r="BB15" s="49">
        <f t="shared" si="20"/>
        <v>1.05</v>
      </c>
      <c r="BC15" s="8">
        <v>12</v>
      </c>
      <c r="BD15" s="49">
        <f t="shared" si="21"/>
        <v>1.7999999999999998</v>
      </c>
      <c r="BE15" s="175">
        <v>12</v>
      </c>
      <c r="BF15" s="49">
        <f t="shared" si="22"/>
        <v>1.7999999999999998</v>
      </c>
      <c r="BG15" s="175">
        <v>9</v>
      </c>
      <c r="BH15" s="49">
        <f t="shared" si="26"/>
        <v>1.3499999999999999</v>
      </c>
      <c r="BI15" s="175">
        <v>10</v>
      </c>
      <c r="BJ15" s="49">
        <f t="shared" si="27"/>
        <v>1.5</v>
      </c>
      <c r="BK15" s="2">
        <v>24</v>
      </c>
      <c r="BL15" s="49">
        <f t="shared" si="28"/>
        <v>3.5999999999999996</v>
      </c>
      <c r="BM15" s="2">
        <v>31</v>
      </c>
      <c r="BN15" s="49">
        <f t="shared" si="23"/>
        <v>4.6499999999999995</v>
      </c>
      <c r="BO15" s="2">
        <v>30</v>
      </c>
      <c r="BP15" s="49">
        <f t="shared" si="29"/>
        <v>4.5</v>
      </c>
      <c r="BQ15" s="175">
        <v>17</v>
      </c>
      <c r="BR15" s="49">
        <f t="shared" si="30"/>
        <v>2.5499999999999998</v>
      </c>
      <c r="BS15" s="8">
        <f t="shared" si="24"/>
        <v>7</v>
      </c>
      <c r="BT15" s="49">
        <f t="shared" si="25"/>
        <v>1.05</v>
      </c>
      <c r="BU15" s="8"/>
      <c r="BV15" s="102"/>
    </row>
    <row r="16" spans="1:75" ht="13.5" x14ac:dyDescent="0.25">
      <c r="A16" s="7">
        <v>1</v>
      </c>
      <c r="B16" s="7" t="s">
        <v>97</v>
      </c>
      <c r="C16" s="7"/>
      <c r="D16" s="2" t="s">
        <v>4</v>
      </c>
      <c r="E16" s="2">
        <v>0.13</v>
      </c>
      <c r="F16" s="2">
        <v>359</v>
      </c>
      <c r="G16" s="70">
        <f t="shared" si="0"/>
        <v>46.67</v>
      </c>
      <c r="H16" s="8">
        <v>131</v>
      </c>
      <c r="I16" s="284"/>
      <c r="J16" s="302" t="s">
        <v>199</v>
      </c>
      <c r="K16" s="303" t="s">
        <v>212</v>
      </c>
      <c r="L16" s="304"/>
      <c r="N16" s="273"/>
      <c r="O16" s="273"/>
      <c r="P16" s="49">
        <f t="shared" si="1"/>
        <v>17.03</v>
      </c>
      <c r="Q16" s="21"/>
      <c r="R16" s="49">
        <f t="shared" si="2"/>
        <v>0</v>
      </c>
      <c r="S16" s="8">
        <v>324</v>
      </c>
      <c r="T16" s="49">
        <f t="shared" si="3"/>
        <v>42.120000000000005</v>
      </c>
      <c r="U16" s="8">
        <v>324</v>
      </c>
      <c r="V16" s="49">
        <f t="shared" si="4"/>
        <v>42.120000000000005</v>
      </c>
      <c r="W16" s="8">
        <v>163</v>
      </c>
      <c r="X16" s="49">
        <f t="shared" si="5"/>
        <v>21.19</v>
      </c>
      <c r="Y16" s="8">
        <v>96</v>
      </c>
      <c r="Z16" s="49">
        <f t="shared" si="6"/>
        <v>12.48</v>
      </c>
      <c r="AA16" s="8">
        <v>146</v>
      </c>
      <c r="AB16" s="49">
        <f t="shared" si="7"/>
        <v>18.98</v>
      </c>
      <c r="AC16" s="8">
        <v>198</v>
      </c>
      <c r="AD16" s="49">
        <f t="shared" si="8"/>
        <v>25.740000000000002</v>
      </c>
      <c r="AE16" s="8">
        <v>169</v>
      </c>
      <c r="AF16" s="49">
        <f t="shared" si="9"/>
        <v>21.970000000000002</v>
      </c>
      <c r="AG16" s="8">
        <v>162</v>
      </c>
      <c r="AH16" s="49">
        <f t="shared" si="10"/>
        <v>21.060000000000002</v>
      </c>
      <c r="AI16" s="8">
        <v>147</v>
      </c>
      <c r="AJ16" s="49">
        <f t="shared" si="11"/>
        <v>19.11</v>
      </c>
      <c r="AK16" s="8">
        <v>159</v>
      </c>
      <c r="AL16" s="49">
        <f t="shared" si="12"/>
        <v>20.67</v>
      </c>
      <c r="AM16" s="22">
        <v>176</v>
      </c>
      <c r="AN16" s="49">
        <f t="shared" si="13"/>
        <v>22.880000000000003</v>
      </c>
      <c r="AO16" s="2">
        <v>152</v>
      </c>
      <c r="AP16" s="49">
        <f t="shared" si="14"/>
        <v>19.760000000000002</v>
      </c>
      <c r="AQ16" s="73">
        <v>158</v>
      </c>
      <c r="AR16" s="49">
        <f t="shared" si="15"/>
        <v>20.54</v>
      </c>
      <c r="AS16" s="2">
        <v>191</v>
      </c>
      <c r="AT16" s="49">
        <f t="shared" si="16"/>
        <v>24.830000000000002</v>
      </c>
      <c r="AU16" s="2">
        <v>126</v>
      </c>
      <c r="AV16" s="49">
        <f t="shared" si="17"/>
        <v>16.38</v>
      </c>
      <c r="AW16" s="2">
        <v>221</v>
      </c>
      <c r="AX16" s="49">
        <f t="shared" si="18"/>
        <v>28.73</v>
      </c>
      <c r="AY16" s="8">
        <v>247</v>
      </c>
      <c r="AZ16" s="49">
        <f t="shared" si="19"/>
        <v>32.11</v>
      </c>
      <c r="BA16" s="8">
        <v>225</v>
      </c>
      <c r="BB16" s="49">
        <f t="shared" si="20"/>
        <v>29.25</v>
      </c>
      <c r="BC16" s="8">
        <v>277</v>
      </c>
      <c r="BD16" s="49">
        <f t="shared" si="21"/>
        <v>36.01</v>
      </c>
      <c r="BE16" s="175">
        <v>151</v>
      </c>
      <c r="BF16" s="49">
        <f t="shared" si="22"/>
        <v>19.63</v>
      </c>
      <c r="BG16" s="175">
        <v>129</v>
      </c>
      <c r="BH16" s="49">
        <f t="shared" si="26"/>
        <v>16.77</v>
      </c>
      <c r="BI16" s="175">
        <v>102</v>
      </c>
      <c r="BJ16" s="49">
        <f t="shared" si="27"/>
        <v>13.26</v>
      </c>
      <c r="BK16" s="2">
        <v>128</v>
      </c>
      <c r="BL16" s="49">
        <f t="shared" si="28"/>
        <v>16.64</v>
      </c>
      <c r="BM16" s="2">
        <v>223</v>
      </c>
      <c r="BN16" s="49">
        <f t="shared" si="23"/>
        <v>28.990000000000002</v>
      </c>
      <c r="BO16" s="2">
        <v>153</v>
      </c>
      <c r="BP16" s="49">
        <f t="shared" si="29"/>
        <v>19.89</v>
      </c>
      <c r="BQ16" s="175">
        <v>197</v>
      </c>
      <c r="BR16" s="49">
        <f t="shared" si="30"/>
        <v>25.61</v>
      </c>
      <c r="BS16" s="8">
        <f t="shared" si="24"/>
        <v>131</v>
      </c>
      <c r="BT16" s="49">
        <f t="shared" si="25"/>
        <v>17.03</v>
      </c>
      <c r="BU16" s="8"/>
      <c r="BV16" s="102"/>
    </row>
    <row r="17" spans="1:74" ht="13.5" x14ac:dyDescent="0.25">
      <c r="A17" s="7">
        <v>1</v>
      </c>
      <c r="B17" s="7" t="s">
        <v>97</v>
      </c>
      <c r="C17" s="7"/>
      <c r="D17" s="2" t="s">
        <v>9</v>
      </c>
      <c r="E17" s="2">
        <v>0.13</v>
      </c>
      <c r="F17" s="2">
        <v>94</v>
      </c>
      <c r="G17" s="70">
        <f t="shared" si="0"/>
        <v>12.22</v>
      </c>
      <c r="H17" s="8">
        <v>34</v>
      </c>
      <c r="I17" s="284"/>
      <c r="J17" s="302" t="s">
        <v>200</v>
      </c>
      <c r="K17" s="303" t="s">
        <v>213</v>
      </c>
      <c r="L17" s="304"/>
      <c r="N17" s="273"/>
      <c r="O17" s="8"/>
      <c r="P17" s="49">
        <f t="shared" si="1"/>
        <v>4.42</v>
      </c>
      <c r="Q17" s="21"/>
      <c r="R17" s="49">
        <f t="shared" si="2"/>
        <v>0</v>
      </c>
      <c r="S17" s="8">
        <v>94</v>
      </c>
      <c r="T17" s="49">
        <f t="shared" si="3"/>
        <v>12.22</v>
      </c>
      <c r="U17" s="8">
        <v>94</v>
      </c>
      <c r="V17" s="49">
        <f t="shared" si="4"/>
        <v>12.22</v>
      </c>
      <c r="W17" s="8">
        <v>71</v>
      </c>
      <c r="X17" s="49">
        <f t="shared" si="5"/>
        <v>9.23</v>
      </c>
      <c r="Y17" s="8">
        <v>114</v>
      </c>
      <c r="Z17" s="49">
        <f t="shared" si="6"/>
        <v>14.82</v>
      </c>
      <c r="AA17" s="8">
        <v>83</v>
      </c>
      <c r="AB17" s="49">
        <f t="shared" si="7"/>
        <v>10.790000000000001</v>
      </c>
      <c r="AC17" s="8">
        <v>85</v>
      </c>
      <c r="AD17" s="49">
        <f t="shared" si="8"/>
        <v>11.05</v>
      </c>
      <c r="AE17" s="8">
        <v>76</v>
      </c>
      <c r="AF17" s="49">
        <f t="shared" si="9"/>
        <v>9.8800000000000008</v>
      </c>
      <c r="AG17" s="8">
        <v>50</v>
      </c>
      <c r="AH17" s="49">
        <f t="shared" si="10"/>
        <v>6.5</v>
      </c>
      <c r="AI17" s="8">
        <v>87</v>
      </c>
      <c r="AJ17" s="49">
        <f t="shared" si="11"/>
        <v>11.31</v>
      </c>
      <c r="AK17" s="8">
        <v>77</v>
      </c>
      <c r="AL17" s="49">
        <f t="shared" si="12"/>
        <v>10.01</v>
      </c>
      <c r="AM17" s="22">
        <v>90</v>
      </c>
      <c r="AN17" s="49">
        <f t="shared" si="13"/>
        <v>11.700000000000001</v>
      </c>
      <c r="AO17" s="2">
        <v>117</v>
      </c>
      <c r="AP17" s="49">
        <f t="shared" si="14"/>
        <v>15.21</v>
      </c>
      <c r="AQ17" s="73">
        <v>108</v>
      </c>
      <c r="AR17" s="49">
        <f t="shared" si="15"/>
        <v>14.040000000000001</v>
      </c>
      <c r="AS17" s="2">
        <v>105</v>
      </c>
      <c r="AT17" s="49">
        <f t="shared" si="16"/>
        <v>13.65</v>
      </c>
      <c r="AU17" s="2">
        <v>88</v>
      </c>
      <c r="AV17" s="49">
        <f t="shared" si="17"/>
        <v>11.440000000000001</v>
      </c>
      <c r="AW17" s="2">
        <v>95</v>
      </c>
      <c r="AX17" s="49">
        <f t="shared" si="18"/>
        <v>12.35</v>
      </c>
      <c r="AY17" s="8">
        <v>65</v>
      </c>
      <c r="AZ17" s="49">
        <f t="shared" si="19"/>
        <v>8.4500000000000011</v>
      </c>
      <c r="BA17" s="8">
        <v>66</v>
      </c>
      <c r="BB17" s="49">
        <f t="shared" si="20"/>
        <v>8.58</v>
      </c>
      <c r="BC17" s="8">
        <v>108</v>
      </c>
      <c r="BD17" s="49">
        <f t="shared" si="21"/>
        <v>14.040000000000001</v>
      </c>
      <c r="BE17" s="175">
        <v>88</v>
      </c>
      <c r="BF17" s="49">
        <f t="shared" si="22"/>
        <v>11.440000000000001</v>
      </c>
      <c r="BG17" s="175">
        <v>63</v>
      </c>
      <c r="BH17" s="49">
        <f t="shared" si="26"/>
        <v>8.19</v>
      </c>
      <c r="BI17" s="175">
        <v>68</v>
      </c>
      <c r="BJ17" s="49">
        <f t="shared" si="27"/>
        <v>8.84</v>
      </c>
      <c r="BK17" s="2">
        <v>46</v>
      </c>
      <c r="BL17" s="49">
        <f t="shared" si="28"/>
        <v>5.98</v>
      </c>
      <c r="BM17" s="2">
        <v>50</v>
      </c>
      <c r="BN17" s="49">
        <f t="shared" si="23"/>
        <v>6.5</v>
      </c>
      <c r="BO17" s="2">
        <v>52</v>
      </c>
      <c r="BP17" s="49">
        <f t="shared" si="29"/>
        <v>6.76</v>
      </c>
      <c r="BQ17" s="175">
        <v>50</v>
      </c>
      <c r="BR17" s="49">
        <f t="shared" si="30"/>
        <v>6.5</v>
      </c>
      <c r="BS17" s="8">
        <f t="shared" si="24"/>
        <v>34</v>
      </c>
      <c r="BT17" s="49">
        <f t="shared" si="25"/>
        <v>4.42</v>
      </c>
      <c r="BU17" s="8"/>
      <c r="BV17" s="102"/>
    </row>
    <row r="18" spans="1:74" ht="13.5" x14ac:dyDescent="0.25">
      <c r="A18" s="7">
        <v>1</v>
      </c>
      <c r="B18" s="10" t="s">
        <v>97</v>
      </c>
      <c r="C18" s="10"/>
      <c r="D18" s="4" t="s">
        <v>10</v>
      </c>
      <c r="E18" s="2">
        <v>0.13</v>
      </c>
      <c r="F18" s="4">
        <v>65</v>
      </c>
      <c r="G18" s="70">
        <f t="shared" si="0"/>
        <v>8.4500000000000011</v>
      </c>
      <c r="H18" s="11">
        <v>24</v>
      </c>
      <c r="I18" s="286"/>
      <c r="J18" s="309" t="s">
        <v>200</v>
      </c>
      <c r="K18" s="303" t="s">
        <v>214</v>
      </c>
      <c r="L18" s="304"/>
      <c r="N18" s="273"/>
      <c r="O18" s="11"/>
      <c r="P18" s="49">
        <f t="shared" si="1"/>
        <v>3.12</v>
      </c>
      <c r="Q18" s="67"/>
      <c r="R18" s="52">
        <f t="shared" si="2"/>
        <v>0</v>
      </c>
      <c r="S18" s="11">
        <v>65</v>
      </c>
      <c r="T18" s="49">
        <f t="shared" si="3"/>
        <v>8.4500000000000011</v>
      </c>
      <c r="U18" s="11">
        <v>65</v>
      </c>
      <c r="V18" s="49">
        <f t="shared" si="4"/>
        <v>8.4500000000000011</v>
      </c>
      <c r="W18" s="11">
        <v>32</v>
      </c>
      <c r="X18" s="49">
        <f t="shared" si="5"/>
        <v>4.16</v>
      </c>
      <c r="Y18" s="11">
        <v>47</v>
      </c>
      <c r="Z18" s="49">
        <f t="shared" si="6"/>
        <v>6.11</v>
      </c>
      <c r="AA18" s="11">
        <v>32</v>
      </c>
      <c r="AB18" s="49">
        <f t="shared" si="7"/>
        <v>4.16</v>
      </c>
      <c r="AC18" s="11">
        <v>32</v>
      </c>
      <c r="AD18" s="49">
        <f t="shared" si="8"/>
        <v>4.16</v>
      </c>
      <c r="AE18" s="11">
        <v>29</v>
      </c>
      <c r="AF18" s="49">
        <f t="shared" si="9"/>
        <v>3.77</v>
      </c>
      <c r="AG18" s="11">
        <v>32</v>
      </c>
      <c r="AH18" s="49">
        <f t="shared" si="10"/>
        <v>4.16</v>
      </c>
      <c r="AI18" s="11">
        <v>44</v>
      </c>
      <c r="AJ18" s="49">
        <f t="shared" si="11"/>
        <v>5.7200000000000006</v>
      </c>
      <c r="AK18" s="11">
        <v>40</v>
      </c>
      <c r="AL18" s="49">
        <f t="shared" si="12"/>
        <v>5.2</v>
      </c>
      <c r="AM18" s="24">
        <v>49</v>
      </c>
      <c r="AN18" s="49">
        <f t="shared" si="13"/>
        <v>6.37</v>
      </c>
      <c r="AO18" s="4">
        <v>53</v>
      </c>
      <c r="AP18" s="49">
        <f t="shared" si="14"/>
        <v>6.8900000000000006</v>
      </c>
      <c r="AQ18" s="75">
        <v>42</v>
      </c>
      <c r="AR18" s="49">
        <f t="shared" si="15"/>
        <v>5.46</v>
      </c>
      <c r="AS18" s="4">
        <v>42</v>
      </c>
      <c r="AT18" s="49">
        <f t="shared" si="16"/>
        <v>5.46</v>
      </c>
      <c r="AU18" s="4">
        <v>43</v>
      </c>
      <c r="AV18" s="52">
        <f t="shared" si="17"/>
        <v>5.59</v>
      </c>
      <c r="AW18" s="4">
        <v>51</v>
      </c>
      <c r="AX18" s="49">
        <f t="shared" si="18"/>
        <v>6.63</v>
      </c>
      <c r="AY18" s="11">
        <v>31</v>
      </c>
      <c r="AZ18" s="49">
        <f t="shared" si="19"/>
        <v>4.03</v>
      </c>
      <c r="BA18" s="11">
        <v>28</v>
      </c>
      <c r="BB18" s="49">
        <f t="shared" si="20"/>
        <v>3.64</v>
      </c>
      <c r="BC18" s="11">
        <v>48</v>
      </c>
      <c r="BD18" s="49">
        <f t="shared" si="21"/>
        <v>6.24</v>
      </c>
      <c r="BE18" s="177">
        <v>49</v>
      </c>
      <c r="BF18" s="49">
        <f t="shared" si="22"/>
        <v>6.37</v>
      </c>
      <c r="BG18" s="177">
        <v>56</v>
      </c>
      <c r="BH18" s="52">
        <f t="shared" si="26"/>
        <v>7.28</v>
      </c>
      <c r="BI18" s="177">
        <v>29</v>
      </c>
      <c r="BJ18" s="52">
        <f t="shared" si="27"/>
        <v>3.77</v>
      </c>
      <c r="BK18" s="2">
        <v>31</v>
      </c>
      <c r="BL18" s="49">
        <f t="shared" si="28"/>
        <v>4.03</v>
      </c>
      <c r="BM18" s="2">
        <v>29</v>
      </c>
      <c r="BN18" s="49">
        <f t="shared" si="23"/>
        <v>3.77</v>
      </c>
      <c r="BO18" s="2">
        <v>30</v>
      </c>
      <c r="BP18" s="49">
        <f t="shared" si="29"/>
        <v>3.9000000000000004</v>
      </c>
      <c r="BQ18" s="177">
        <v>19</v>
      </c>
      <c r="BR18" s="49">
        <f t="shared" si="30"/>
        <v>2.4700000000000002</v>
      </c>
      <c r="BS18" s="11">
        <f t="shared" si="24"/>
        <v>24</v>
      </c>
      <c r="BT18" s="52">
        <f t="shared" si="25"/>
        <v>3.12</v>
      </c>
      <c r="BU18" s="11"/>
      <c r="BV18" s="102"/>
    </row>
    <row r="19" spans="1:74" ht="13.5" x14ac:dyDescent="0.25">
      <c r="A19" s="7">
        <v>1</v>
      </c>
      <c r="B19" s="7" t="s">
        <v>97</v>
      </c>
      <c r="C19" s="7"/>
      <c r="D19" s="2" t="s">
        <v>11</v>
      </c>
      <c r="E19" s="2">
        <v>0.13</v>
      </c>
      <c r="F19" s="2">
        <v>145</v>
      </c>
      <c r="G19" s="70">
        <f t="shared" si="0"/>
        <v>18.850000000000001</v>
      </c>
      <c r="H19" s="8">
        <v>53</v>
      </c>
      <c r="I19" s="284"/>
      <c r="J19" s="302" t="s">
        <v>200</v>
      </c>
      <c r="K19" s="303" t="s">
        <v>215</v>
      </c>
      <c r="L19" s="304"/>
      <c r="N19" s="273"/>
      <c r="O19" s="8"/>
      <c r="P19" s="49">
        <f t="shared" si="1"/>
        <v>6.8900000000000006</v>
      </c>
      <c r="Q19" s="21"/>
      <c r="R19" s="49">
        <f t="shared" si="2"/>
        <v>0</v>
      </c>
      <c r="S19" s="8">
        <v>90</v>
      </c>
      <c r="T19" s="49">
        <f t="shared" si="3"/>
        <v>11.700000000000001</v>
      </c>
      <c r="U19" s="8">
        <v>128</v>
      </c>
      <c r="V19" s="49">
        <f t="shared" si="4"/>
        <v>16.64</v>
      </c>
      <c r="W19" s="8">
        <v>136</v>
      </c>
      <c r="X19" s="49">
        <f t="shared" si="5"/>
        <v>17.68</v>
      </c>
      <c r="Y19" s="8">
        <v>128</v>
      </c>
      <c r="Z19" s="49">
        <f t="shared" si="6"/>
        <v>16.64</v>
      </c>
      <c r="AA19" s="8">
        <v>178</v>
      </c>
      <c r="AB19" s="49">
        <f t="shared" si="7"/>
        <v>23.14</v>
      </c>
      <c r="AC19" s="8">
        <v>147</v>
      </c>
      <c r="AD19" s="49">
        <f t="shared" si="8"/>
        <v>19.11</v>
      </c>
      <c r="AE19" s="8">
        <v>94</v>
      </c>
      <c r="AF19" s="49">
        <f t="shared" si="9"/>
        <v>12.22</v>
      </c>
      <c r="AG19" s="8">
        <v>164</v>
      </c>
      <c r="AH19" s="49">
        <f t="shared" si="10"/>
        <v>21.32</v>
      </c>
      <c r="AI19" s="8">
        <v>170</v>
      </c>
      <c r="AJ19" s="49">
        <f t="shared" si="11"/>
        <v>22.1</v>
      </c>
      <c r="AK19" s="8">
        <v>174</v>
      </c>
      <c r="AL19" s="49">
        <f t="shared" si="12"/>
        <v>22.62</v>
      </c>
      <c r="AM19" s="22">
        <v>193</v>
      </c>
      <c r="AN19" s="49">
        <f t="shared" si="13"/>
        <v>25.09</v>
      </c>
      <c r="AO19" s="2">
        <v>204</v>
      </c>
      <c r="AP19" s="49">
        <f t="shared" si="14"/>
        <v>26.52</v>
      </c>
      <c r="AQ19" s="73">
        <v>206</v>
      </c>
      <c r="AR19" s="49">
        <f t="shared" si="15"/>
        <v>26.78</v>
      </c>
      <c r="AS19" s="2">
        <v>206</v>
      </c>
      <c r="AT19" s="49">
        <f t="shared" si="16"/>
        <v>26.78</v>
      </c>
      <c r="AU19" s="2">
        <v>157</v>
      </c>
      <c r="AV19" s="49">
        <f t="shared" si="17"/>
        <v>20.41</v>
      </c>
      <c r="AW19" s="2">
        <v>140</v>
      </c>
      <c r="AX19" s="49">
        <f t="shared" si="18"/>
        <v>18.2</v>
      </c>
      <c r="AY19" s="8">
        <v>147</v>
      </c>
      <c r="AZ19" s="49">
        <f t="shared" si="19"/>
        <v>19.11</v>
      </c>
      <c r="BA19" s="8">
        <v>153</v>
      </c>
      <c r="BB19" s="49">
        <f t="shared" si="20"/>
        <v>19.89</v>
      </c>
      <c r="BC19" s="8">
        <v>68</v>
      </c>
      <c r="BD19" s="49">
        <f t="shared" si="21"/>
        <v>8.84</v>
      </c>
      <c r="BE19" s="175">
        <v>42</v>
      </c>
      <c r="BF19" s="49">
        <f t="shared" si="22"/>
        <v>5.46</v>
      </c>
      <c r="BG19" s="175">
        <v>43</v>
      </c>
      <c r="BH19" s="49">
        <f t="shared" si="26"/>
        <v>5.59</v>
      </c>
      <c r="BI19" s="175">
        <v>44</v>
      </c>
      <c r="BJ19" s="49">
        <f t="shared" si="27"/>
        <v>5.7200000000000006</v>
      </c>
      <c r="BK19" s="2">
        <v>35</v>
      </c>
      <c r="BL19" s="49">
        <f t="shared" si="28"/>
        <v>4.55</v>
      </c>
      <c r="BM19" s="2">
        <v>36</v>
      </c>
      <c r="BN19" s="49">
        <f t="shared" si="23"/>
        <v>4.68</v>
      </c>
      <c r="BO19" s="2">
        <v>44</v>
      </c>
      <c r="BP19" s="49">
        <f t="shared" si="29"/>
        <v>5.7200000000000006</v>
      </c>
      <c r="BQ19" s="175">
        <v>39</v>
      </c>
      <c r="BR19" s="49">
        <f t="shared" si="30"/>
        <v>5.07</v>
      </c>
      <c r="BS19" s="8">
        <f t="shared" si="24"/>
        <v>53</v>
      </c>
      <c r="BT19" s="49">
        <f t="shared" si="25"/>
        <v>6.8900000000000006</v>
      </c>
      <c r="BU19" s="8"/>
      <c r="BV19" s="102"/>
    </row>
    <row r="20" spans="1:74" x14ac:dyDescent="0.2">
      <c r="A20" s="7">
        <v>1</v>
      </c>
      <c r="B20" s="7" t="s">
        <v>97</v>
      </c>
      <c r="C20" s="7"/>
      <c r="D20" s="2" t="s">
        <v>16</v>
      </c>
      <c r="E20" s="2">
        <v>0.13</v>
      </c>
      <c r="F20" s="2">
        <v>28</v>
      </c>
      <c r="G20" s="70">
        <f t="shared" si="0"/>
        <v>3.64</v>
      </c>
      <c r="H20" s="8">
        <v>10</v>
      </c>
      <c r="I20" s="284"/>
      <c r="J20" s="302" t="s">
        <v>199</v>
      </c>
      <c r="K20" s="310" t="s">
        <v>217</v>
      </c>
      <c r="L20" s="311"/>
      <c r="N20"/>
      <c r="O20" s="8"/>
      <c r="P20" s="49">
        <f t="shared" si="1"/>
        <v>1.3</v>
      </c>
      <c r="Q20" s="21"/>
      <c r="R20" s="49">
        <f t="shared" si="2"/>
        <v>0</v>
      </c>
      <c r="S20" s="8">
        <v>28</v>
      </c>
      <c r="T20" s="49">
        <f t="shared" si="3"/>
        <v>3.64</v>
      </c>
      <c r="U20" s="8">
        <v>28</v>
      </c>
      <c r="V20" s="49">
        <f t="shared" si="4"/>
        <v>3.64</v>
      </c>
      <c r="W20" s="8">
        <v>26</v>
      </c>
      <c r="X20" s="49">
        <f t="shared" si="5"/>
        <v>3.38</v>
      </c>
      <c r="Y20" s="8">
        <v>26</v>
      </c>
      <c r="Z20" s="49">
        <f t="shared" si="6"/>
        <v>3.38</v>
      </c>
      <c r="AA20" s="8">
        <v>28</v>
      </c>
      <c r="AB20" s="49">
        <f t="shared" si="7"/>
        <v>3.64</v>
      </c>
      <c r="AC20" s="8">
        <v>28</v>
      </c>
      <c r="AD20" s="49">
        <f t="shared" si="8"/>
        <v>3.64</v>
      </c>
      <c r="AE20" s="8">
        <v>16</v>
      </c>
      <c r="AF20" s="49">
        <f t="shared" si="9"/>
        <v>2.08</v>
      </c>
      <c r="AG20" s="8">
        <v>22</v>
      </c>
      <c r="AH20" s="49">
        <f t="shared" si="10"/>
        <v>2.8600000000000003</v>
      </c>
      <c r="AI20" s="8">
        <v>35</v>
      </c>
      <c r="AJ20" s="49">
        <f t="shared" si="11"/>
        <v>4.55</v>
      </c>
      <c r="AK20" s="8">
        <v>29</v>
      </c>
      <c r="AL20" s="49">
        <f t="shared" si="12"/>
        <v>3.77</v>
      </c>
      <c r="AM20" s="22">
        <v>33</v>
      </c>
      <c r="AN20" s="49">
        <f t="shared" si="13"/>
        <v>4.29</v>
      </c>
      <c r="AO20" s="2">
        <v>28</v>
      </c>
      <c r="AP20" s="49">
        <f t="shared" si="14"/>
        <v>3.64</v>
      </c>
      <c r="AQ20" s="73">
        <v>28</v>
      </c>
      <c r="AR20" s="49">
        <f t="shared" si="15"/>
        <v>3.64</v>
      </c>
      <c r="AS20" s="2">
        <v>21</v>
      </c>
      <c r="AT20" s="49">
        <f t="shared" si="16"/>
        <v>2.73</v>
      </c>
      <c r="AU20" s="2">
        <v>18</v>
      </c>
      <c r="AV20" s="49">
        <f t="shared" si="17"/>
        <v>2.34</v>
      </c>
      <c r="AW20" s="2">
        <v>30</v>
      </c>
      <c r="AX20" s="49">
        <f t="shared" si="18"/>
        <v>3.9000000000000004</v>
      </c>
      <c r="AY20" s="8">
        <v>29</v>
      </c>
      <c r="AZ20" s="49">
        <f t="shared" si="19"/>
        <v>3.77</v>
      </c>
      <c r="BA20" s="8">
        <v>44</v>
      </c>
      <c r="BB20" s="49">
        <f t="shared" si="20"/>
        <v>5.7200000000000006</v>
      </c>
      <c r="BC20" s="8">
        <v>31</v>
      </c>
      <c r="BD20" s="49">
        <f t="shared" si="21"/>
        <v>4.03</v>
      </c>
      <c r="BE20" s="175">
        <v>47</v>
      </c>
      <c r="BF20" s="49">
        <f t="shared" si="22"/>
        <v>6.11</v>
      </c>
      <c r="BG20" s="175">
        <v>36</v>
      </c>
      <c r="BH20" s="49">
        <f t="shared" si="26"/>
        <v>4.68</v>
      </c>
      <c r="BI20" s="175">
        <v>41</v>
      </c>
      <c r="BJ20" s="49">
        <f t="shared" si="27"/>
        <v>5.33</v>
      </c>
      <c r="BK20" s="175">
        <v>45</v>
      </c>
      <c r="BL20" s="49">
        <f t="shared" si="28"/>
        <v>5.8500000000000005</v>
      </c>
      <c r="BM20" s="175">
        <v>48</v>
      </c>
      <c r="BN20" s="49">
        <f t="shared" si="23"/>
        <v>6.24</v>
      </c>
      <c r="BO20" s="2">
        <v>32</v>
      </c>
      <c r="BP20" s="49">
        <f t="shared" si="29"/>
        <v>4.16</v>
      </c>
      <c r="BQ20" s="175">
        <v>20</v>
      </c>
      <c r="BR20" s="49">
        <f t="shared" si="30"/>
        <v>2.6</v>
      </c>
      <c r="BS20" s="8">
        <f t="shared" si="24"/>
        <v>10</v>
      </c>
      <c r="BT20" s="49">
        <f t="shared" si="25"/>
        <v>1.3</v>
      </c>
      <c r="BU20" s="8"/>
      <c r="BV20" s="102"/>
    </row>
    <row r="21" spans="1:74" x14ac:dyDescent="0.2">
      <c r="A21" s="7">
        <v>1</v>
      </c>
      <c r="B21" s="7" t="s">
        <v>98</v>
      </c>
      <c r="C21" s="7"/>
      <c r="D21" s="2" t="s">
        <v>13</v>
      </c>
      <c r="E21" s="2">
        <v>0.14000000000000001</v>
      </c>
      <c r="F21" s="2">
        <v>164</v>
      </c>
      <c r="G21" s="70">
        <f t="shared" si="0"/>
        <v>22.96</v>
      </c>
      <c r="H21" s="8">
        <v>60</v>
      </c>
      <c r="I21" s="284"/>
      <c r="J21" s="302" t="s">
        <v>200</v>
      </c>
      <c r="K21" s="310" t="s">
        <v>218</v>
      </c>
      <c r="L21" s="311"/>
      <c r="N21"/>
      <c r="O21" s="8"/>
      <c r="P21" s="49">
        <f t="shared" si="1"/>
        <v>8.4</v>
      </c>
      <c r="Q21" s="21"/>
      <c r="R21" s="49">
        <f t="shared" si="2"/>
        <v>0</v>
      </c>
      <c r="S21" s="8">
        <v>166</v>
      </c>
      <c r="T21" s="49">
        <f t="shared" si="3"/>
        <v>23.240000000000002</v>
      </c>
      <c r="U21" s="8">
        <v>166</v>
      </c>
      <c r="V21" s="49">
        <f t="shared" si="4"/>
        <v>23.240000000000002</v>
      </c>
      <c r="W21" s="8">
        <v>237</v>
      </c>
      <c r="X21" s="49">
        <f t="shared" si="5"/>
        <v>33.18</v>
      </c>
      <c r="Y21" s="8">
        <v>221</v>
      </c>
      <c r="Z21" s="49">
        <f t="shared" si="6"/>
        <v>30.94</v>
      </c>
      <c r="AA21" s="8">
        <v>190</v>
      </c>
      <c r="AB21" s="49">
        <f t="shared" si="7"/>
        <v>26.6</v>
      </c>
      <c r="AC21" s="8">
        <v>194</v>
      </c>
      <c r="AD21" s="49">
        <f t="shared" si="8"/>
        <v>27.160000000000004</v>
      </c>
      <c r="AE21" s="8">
        <v>139</v>
      </c>
      <c r="AF21" s="49">
        <f t="shared" si="9"/>
        <v>19.46</v>
      </c>
      <c r="AG21" s="8">
        <v>136</v>
      </c>
      <c r="AH21" s="49">
        <f t="shared" si="10"/>
        <v>19.040000000000003</v>
      </c>
      <c r="AI21" s="8">
        <v>130</v>
      </c>
      <c r="AJ21" s="49">
        <f t="shared" si="11"/>
        <v>18.200000000000003</v>
      </c>
      <c r="AK21" s="8">
        <v>121</v>
      </c>
      <c r="AL21" s="49">
        <f t="shared" si="12"/>
        <v>16.940000000000001</v>
      </c>
      <c r="AM21" s="22">
        <v>131</v>
      </c>
      <c r="AN21" s="49">
        <f t="shared" si="13"/>
        <v>18.340000000000003</v>
      </c>
      <c r="AO21" s="2">
        <v>115</v>
      </c>
      <c r="AP21" s="49">
        <f t="shared" si="14"/>
        <v>16.100000000000001</v>
      </c>
      <c r="AQ21" s="73">
        <v>120</v>
      </c>
      <c r="AR21" s="49">
        <f t="shared" si="15"/>
        <v>16.8</v>
      </c>
      <c r="AS21" s="2">
        <v>160</v>
      </c>
      <c r="AT21" s="49">
        <f t="shared" si="16"/>
        <v>22.400000000000002</v>
      </c>
      <c r="AU21" s="2">
        <v>162</v>
      </c>
      <c r="AV21" s="49">
        <f t="shared" si="17"/>
        <v>22.680000000000003</v>
      </c>
      <c r="AW21" s="2">
        <v>129</v>
      </c>
      <c r="AX21" s="49">
        <f t="shared" si="18"/>
        <v>18.060000000000002</v>
      </c>
      <c r="AY21" s="8">
        <v>191</v>
      </c>
      <c r="AZ21" s="49">
        <f t="shared" si="19"/>
        <v>26.740000000000002</v>
      </c>
      <c r="BA21" s="8">
        <v>208</v>
      </c>
      <c r="BB21" s="49">
        <f t="shared" si="20"/>
        <v>29.120000000000005</v>
      </c>
      <c r="BC21" s="8">
        <v>164</v>
      </c>
      <c r="BD21" s="49">
        <f t="shared" si="21"/>
        <v>22.96</v>
      </c>
      <c r="BE21" s="175">
        <v>89</v>
      </c>
      <c r="BF21" s="49">
        <f t="shared" si="22"/>
        <v>12.46</v>
      </c>
      <c r="BG21" s="175">
        <v>74</v>
      </c>
      <c r="BH21" s="49">
        <f t="shared" si="26"/>
        <v>10.360000000000001</v>
      </c>
      <c r="BI21" s="175">
        <v>63</v>
      </c>
      <c r="BJ21" s="49">
        <f t="shared" si="27"/>
        <v>8.82</v>
      </c>
      <c r="BK21" s="193">
        <v>76</v>
      </c>
      <c r="BL21" s="49">
        <f t="shared" si="28"/>
        <v>10.64</v>
      </c>
      <c r="BM21" s="193">
        <v>88</v>
      </c>
      <c r="BN21" s="49">
        <f t="shared" si="23"/>
        <v>12.32</v>
      </c>
      <c r="BO21" s="2">
        <v>79</v>
      </c>
      <c r="BP21" s="49">
        <f t="shared" si="29"/>
        <v>11.06</v>
      </c>
      <c r="BQ21" s="175">
        <v>87</v>
      </c>
      <c r="BR21" s="49">
        <f t="shared" si="30"/>
        <v>12.180000000000001</v>
      </c>
      <c r="BS21" s="8">
        <f t="shared" si="24"/>
        <v>60</v>
      </c>
      <c r="BT21" s="49">
        <f t="shared" si="25"/>
        <v>8.4</v>
      </c>
      <c r="BU21" s="8"/>
      <c r="BV21" s="102"/>
    </row>
    <row r="22" spans="1:74" ht="13.5" x14ac:dyDescent="0.25">
      <c r="A22" s="9">
        <v>1</v>
      </c>
      <c r="B22" s="7" t="s">
        <v>98</v>
      </c>
      <c r="C22" s="9"/>
      <c r="D22" s="3" t="s">
        <v>17</v>
      </c>
      <c r="E22" s="2">
        <v>0.14000000000000001</v>
      </c>
      <c r="F22" s="3">
        <v>120</v>
      </c>
      <c r="G22" s="70">
        <f t="shared" si="0"/>
        <v>16.8</v>
      </c>
      <c r="H22" s="18">
        <v>44</v>
      </c>
      <c r="I22" s="285"/>
      <c r="J22" s="305" t="s">
        <v>200</v>
      </c>
      <c r="K22" s="303" t="s">
        <v>242</v>
      </c>
      <c r="L22" s="304"/>
      <c r="N22" s="273"/>
      <c r="O22" s="18"/>
      <c r="P22" s="49">
        <f t="shared" si="1"/>
        <v>6.16</v>
      </c>
      <c r="Q22" s="114"/>
      <c r="R22" s="63">
        <f t="shared" si="2"/>
        <v>0</v>
      </c>
      <c r="S22" s="18">
        <v>109</v>
      </c>
      <c r="T22" s="49">
        <f t="shared" si="3"/>
        <v>15.260000000000002</v>
      </c>
      <c r="U22" s="18">
        <v>34</v>
      </c>
      <c r="V22" s="49">
        <f t="shared" si="4"/>
        <v>4.7600000000000007</v>
      </c>
      <c r="W22" s="18">
        <v>56</v>
      </c>
      <c r="X22" s="49">
        <f t="shared" si="5"/>
        <v>7.8400000000000007</v>
      </c>
      <c r="Y22" s="18">
        <v>39</v>
      </c>
      <c r="Z22" s="49">
        <f t="shared" si="6"/>
        <v>5.4600000000000009</v>
      </c>
      <c r="AA22" s="18">
        <v>62</v>
      </c>
      <c r="AB22" s="49">
        <f t="shared" si="7"/>
        <v>8.6800000000000015</v>
      </c>
      <c r="AC22" s="18">
        <v>81</v>
      </c>
      <c r="AD22" s="49">
        <f t="shared" si="8"/>
        <v>11.340000000000002</v>
      </c>
      <c r="AE22" s="18">
        <v>61</v>
      </c>
      <c r="AF22" s="49">
        <f t="shared" si="9"/>
        <v>8.5400000000000009</v>
      </c>
      <c r="AG22" s="18">
        <v>78</v>
      </c>
      <c r="AH22" s="49">
        <f t="shared" si="10"/>
        <v>10.920000000000002</v>
      </c>
      <c r="AI22" s="18">
        <v>71</v>
      </c>
      <c r="AJ22" s="49">
        <f t="shared" si="11"/>
        <v>9.9400000000000013</v>
      </c>
      <c r="AK22" s="18">
        <v>108</v>
      </c>
      <c r="AL22" s="49">
        <f t="shared" si="12"/>
        <v>15.120000000000001</v>
      </c>
      <c r="AM22" s="23">
        <v>65</v>
      </c>
      <c r="AN22" s="49">
        <f t="shared" si="13"/>
        <v>9.1000000000000014</v>
      </c>
      <c r="AO22" s="3">
        <v>93</v>
      </c>
      <c r="AP22" s="49">
        <f t="shared" si="14"/>
        <v>13.020000000000001</v>
      </c>
      <c r="AQ22" s="74">
        <v>67</v>
      </c>
      <c r="AR22" s="49">
        <f t="shared" si="15"/>
        <v>9.3800000000000008</v>
      </c>
      <c r="AS22" s="3">
        <v>103</v>
      </c>
      <c r="AT22" s="63">
        <f t="shared" si="16"/>
        <v>14.420000000000002</v>
      </c>
      <c r="AU22" s="3">
        <v>83</v>
      </c>
      <c r="AV22" s="63">
        <f t="shared" si="17"/>
        <v>11.620000000000001</v>
      </c>
      <c r="AW22" s="3">
        <v>65</v>
      </c>
      <c r="AX22" s="49">
        <f t="shared" si="18"/>
        <v>9.1000000000000014</v>
      </c>
      <c r="AY22" s="18">
        <v>55</v>
      </c>
      <c r="AZ22" s="49">
        <f t="shared" si="19"/>
        <v>7.7000000000000011</v>
      </c>
      <c r="BA22" s="18">
        <v>52</v>
      </c>
      <c r="BB22" s="49">
        <f t="shared" si="20"/>
        <v>7.2800000000000011</v>
      </c>
      <c r="BC22" s="18">
        <v>60</v>
      </c>
      <c r="BD22" s="49">
        <f t="shared" si="21"/>
        <v>8.4</v>
      </c>
      <c r="BE22" s="176">
        <v>73</v>
      </c>
      <c r="BF22" s="49">
        <f t="shared" si="22"/>
        <v>10.220000000000001</v>
      </c>
      <c r="BG22" s="176">
        <v>57</v>
      </c>
      <c r="BH22" s="63">
        <f t="shared" si="26"/>
        <v>7.98</v>
      </c>
      <c r="BI22" s="176">
        <v>104</v>
      </c>
      <c r="BJ22" s="63">
        <f t="shared" si="27"/>
        <v>14.560000000000002</v>
      </c>
      <c r="BK22" s="176">
        <v>124</v>
      </c>
      <c r="BL22" s="49">
        <f t="shared" si="28"/>
        <v>17.360000000000003</v>
      </c>
      <c r="BM22" s="176">
        <v>103</v>
      </c>
      <c r="BN22" s="49">
        <f t="shared" si="23"/>
        <v>14.420000000000002</v>
      </c>
      <c r="BO22" s="2">
        <v>62</v>
      </c>
      <c r="BP22" s="49">
        <f t="shared" si="29"/>
        <v>8.6800000000000015</v>
      </c>
      <c r="BQ22" s="176">
        <v>28</v>
      </c>
      <c r="BR22" s="49">
        <f t="shared" si="30"/>
        <v>3.9200000000000004</v>
      </c>
      <c r="BS22" s="18">
        <f t="shared" si="24"/>
        <v>44</v>
      </c>
      <c r="BT22" s="63">
        <f t="shared" si="25"/>
        <v>6.16</v>
      </c>
      <c r="BU22" s="18"/>
      <c r="BV22" s="102"/>
    </row>
    <row r="23" spans="1:74" x14ac:dyDescent="0.2">
      <c r="A23" s="7">
        <v>1</v>
      </c>
      <c r="B23" s="7" t="s">
        <v>98</v>
      </c>
      <c r="C23" s="7"/>
      <c r="D23" s="2" t="s">
        <v>18</v>
      </c>
      <c r="E23" s="2">
        <v>0.14000000000000001</v>
      </c>
      <c r="F23" s="2">
        <v>344</v>
      </c>
      <c r="G23" s="70">
        <f t="shared" si="0"/>
        <v>48.160000000000004</v>
      </c>
      <c r="H23" s="8">
        <v>125</v>
      </c>
      <c r="I23" s="284"/>
      <c r="J23" s="302" t="s">
        <v>203</v>
      </c>
      <c r="K23" s="161" t="s">
        <v>203</v>
      </c>
      <c r="L23" s="306"/>
      <c r="N23" s="292"/>
      <c r="O23" s="8"/>
      <c r="P23" s="49">
        <f t="shared" si="1"/>
        <v>17.5</v>
      </c>
      <c r="Q23" s="21"/>
      <c r="R23" s="49">
        <f t="shared" si="2"/>
        <v>0</v>
      </c>
      <c r="S23" s="8">
        <v>344</v>
      </c>
      <c r="T23" s="49">
        <f t="shared" si="3"/>
        <v>48.160000000000004</v>
      </c>
      <c r="U23" s="8">
        <v>344</v>
      </c>
      <c r="V23" s="49">
        <f t="shared" si="4"/>
        <v>48.160000000000004</v>
      </c>
      <c r="W23" s="8">
        <v>295</v>
      </c>
      <c r="X23" s="49">
        <f t="shared" si="5"/>
        <v>41.300000000000004</v>
      </c>
      <c r="Y23" s="8">
        <v>332</v>
      </c>
      <c r="Z23" s="49">
        <f t="shared" si="6"/>
        <v>46.480000000000004</v>
      </c>
      <c r="AA23" s="8">
        <v>429</v>
      </c>
      <c r="AB23" s="49">
        <f t="shared" si="7"/>
        <v>60.06</v>
      </c>
      <c r="AC23" s="8">
        <v>395</v>
      </c>
      <c r="AD23" s="49">
        <f t="shared" si="8"/>
        <v>55.300000000000004</v>
      </c>
      <c r="AE23" s="8">
        <v>200</v>
      </c>
      <c r="AF23" s="49">
        <f t="shared" si="9"/>
        <v>28.000000000000004</v>
      </c>
      <c r="AG23" s="8">
        <v>265</v>
      </c>
      <c r="AH23" s="49">
        <f t="shared" si="10"/>
        <v>37.1</v>
      </c>
      <c r="AI23" s="8">
        <v>242</v>
      </c>
      <c r="AJ23" s="49">
        <f t="shared" si="11"/>
        <v>33.880000000000003</v>
      </c>
      <c r="AK23" s="8">
        <v>217</v>
      </c>
      <c r="AL23" s="49">
        <f t="shared" si="12"/>
        <v>30.380000000000003</v>
      </c>
      <c r="AM23" s="22">
        <v>166</v>
      </c>
      <c r="AN23" s="49">
        <f t="shared" si="13"/>
        <v>23.240000000000002</v>
      </c>
      <c r="AO23" s="2">
        <v>169</v>
      </c>
      <c r="AP23" s="49">
        <f t="shared" si="14"/>
        <v>23.660000000000004</v>
      </c>
      <c r="AQ23" s="73">
        <v>174</v>
      </c>
      <c r="AR23" s="49">
        <f t="shared" si="15"/>
        <v>24.360000000000003</v>
      </c>
      <c r="AS23" s="2">
        <v>258</v>
      </c>
      <c r="AT23" s="49">
        <f t="shared" si="16"/>
        <v>36.120000000000005</v>
      </c>
      <c r="AU23" s="2">
        <v>364</v>
      </c>
      <c r="AV23" s="49">
        <f t="shared" si="17"/>
        <v>50.960000000000008</v>
      </c>
      <c r="AW23" s="2">
        <v>340</v>
      </c>
      <c r="AX23" s="49">
        <f t="shared" si="18"/>
        <v>47.6</v>
      </c>
      <c r="AY23" s="8">
        <v>289</v>
      </c>
      <c r="AZ23" s="49">
        <f t="shared" si="19"/>
        <v>40.46</v>
      </c>
      <c r="BA23" s="8">
        <v>146</v>
      </c>
      <c r="BB23" s="49">
        <f t="shared" si="20"/>
        <v>20.440000000000001</v>
      </c>
      <c r="BC23" s="8">
        <v>112</v>
      </c>
      <c r="BD23" s="49">
        <f t="shared" si="21"/>
        <v>15.680000000000001</v>
      </c>
      <c r="BE23" s="175">
        <v>141</v>
      </c>
      <c r="BF23" s="49">
        <f t="shared" si="22"/>
        <v>19.740000000000002</v>
      </c>
      <c r="BG23" s="175">
        <v>92</v>
      </c>
      <c r="BH23" s="49">
        <f t="shared" si="26"/>
        <v>12.88</v>
      </c>
      <c r="BI23" s="175">
        <v>82</v>
      </c>
      <c r="BJ23" s="49">
        <f t="shared" si="27"/>
        <v>11.48</v>
      </c>
      <c r="BK23" s="175">
        <v>133</v>
      </c>
      <c r="BL23" s="49">
        <f t="shared" si="28"/>
        <v>18.62</v>
      </c>
      <c r="BM23" s="175">
        <v>202</v>
      </c>
      <c r="BN23" s="49">
        <f t="shared" si="23"/>
        <v>28.28</v>
      </c>
      <c r="BO23" s="175">
        <v>107</v>
      </c>
      <c r="BP23" s="49">
        <f t="shared" si="29"/>
        <v>14.980000000000002</v>
      </c>
      <c r="BQ23" s="175">
        <v>80</v>
      </c>
      <c r="BR23" s="49">
        <f t="shared" si="30"/>
        <v>11.200000000000001</v>
      </c>
      <c r="BS23" s="8">
        <f t="shared" si="24"/>
        <v>125</v>
      </c>
      <c r="BT23" s="49">
        <f t="shared" si="25"/>
        <v>17.5</v>
      </c>
      <c r="BU23" s="8"/>
      <c r="BV23" s="102"/>
    </row>
    <row r="24" spans="1:74" x14ac:dyDescent="0.2">
      <c r="A24" s="10">
        <v>2</v>
      </c>
      <c r="B24" s="10">
        <v>2</v>
      </c>
      <c r="C24" s="10"/>
      <c r="D24" s="4" t="s">
        <v>21</v>
      </c>
      <c r="E24" s="4">
        <v>0.19</v>
      </c>
      <c r="F24" s="4">
        <v>148</v>
      </c>
      <c r="G24" s="70">
        <f t="shared" si="0"/>
        <v>28.12</v>
      </c>
      <c r="H24" s="11">
        <v>54</v>
      </c>
      <c r="I24" s="286"/>
      <c r="J24" s="309" t="s">
        <v>203</v>
      </c>
      <c r="K24" s="183" t="s">
        <v>203</v>
      </c>
      <c r="L24" s="312"/>
      <c r="N24" s="293"/>
      <c r="O24" s="11"/>
      <c r="P24" s="49">
        <f t="shared" si="1"/>
        <v>10.26</v>
      </c>
      <c r="Q24" s="67"/>
      <c r="R24" s="52">
        <f t="shared" si="2"/>
        <v>0</v>
      </c>
      <c r="S24" s="11">
        <v>178</v>
      </c>
      <c r="T24" s="49">
        <f t="shared" si="3"/>
        <v>33.82</v>
      </c>
      <c r="U24" s="11">
        <v>205</v>
      </c>
      <c r="V24" s="49">
        <f t="shared" si="4"/>
        <v>38.950000000000003</v>
      </c>
      <c r="W24" s="11">
        <v>203</v>
      </c>
      <c r="X24" s="49">
        <f t="shared" si="5"/>
        <v>38.57</v>
      </c>
      <c r="Y24" s="11">
        <v>188</v>
      </c>
      <c r="Z24" s="49">
        <f t="shared" si="6"/>
        <v>35.72</v>
      </c>
      <c r="AA24" s="11">
        <v>238</v>
      </c>
      <c r="AB24" s="49">
        <f t="shared" si="7"/>
        <v>45.22</v>
      </c>
      <c r="AC24" s="11">
        <v>180</v>
      </c>
      <c r="AD24" s="49">
        <f t="shared" si="8"/>
        <v>34.200000000000003</v>
      </c>
      <c r="AE24" s="11">
        <v>177</v>
      </c>
      <c r="AF24" s="49">
        <f t="shared" si="9"/>
        <v>33.630000000000003</v>
      </c>
      <c r="AG24" s="11">
        <v>86</v>
      </c>
      <c r="AH24" s="49">
        <f t="shared" si="10"/>
        <v>16.34</v>
      </c>
      <c r="AI24" s="11">
        <v>119</v>
      </c>
      <c r="AJ24" s="49">
        <f t="shared" si="11"/>
        <v>22.61</v>
      </c>
      <c r="AK24" s="11">
        <v>94</v>
      </c>
      <c r="AL24" s="49">
        <f t="shared" si="12"/>
        <v>17.86</v>
      </c>
      <c r="AM24" s="24">
        <v>85</v>
      </c>
      <c r="AN24" s="49">
        <f t="shared" si="13"/>
        <v>16.149999999999999</v>
      </c>
      <c r="AO24" s="4">
        <v>138</v>
      </c>
      <c r="AP24" s="52">
        <f t="shared" si="14"/>
        <v>26.22</v>
      </c>
      <c r="AQ24" s="75">
        <v>110</v>
      </c>
      <c r="AR24" s="49">
        <f t="shared" si="15"/>
        <v>20.9</v>
      </c>
      <c r="AS24" s="4">
        <v>136</v>
      </c>
      <c r="AT24" s="52">
        <f t="shared" si="16"/>
        <v>25.84</v>
      </c>
      <c r="AU24" s="4">
        <v>121</v>
      </c>
      <c r="AV24" s="52">
        <f t="shared" si="17"/>
        <v>22.990000000000002</v>
      </c>
      <c r="AW24" s="4">
        <v>117</v>
      </c>
      <c r="AX24" s="49">
        <f t="shared" si="18"/>
        <v>22.23</v>
      </c>
      <c r="AY24" s="11">
        <v>127</v>
      </c>
      <c r="AZ24" s="49">
        <f t="shared" si="19"/>
        <v>24.13</v>
      </c>
      <c r="BA24" s="11">
        <v>82</v>
      </c>
      <c r="BB24" s="49">
        <f t="shared" si="20"/>
        <v>15.58</v>
      </c>
      <c r="BC24" s="11">
        <v>101</v>
      </c>
      <c r="BD24" s="49">
        <f t="shared" si="21"/>
        <v>19.190000000000001</v>
      </c>
      <c r="BE24" s="177">
        <v>83</v>
      </c>
      <c r="BF24" s="49">
        <f t="shared" si="22"/>
        <v>15.77</v>
      </c>
      <c r="BG24" s="177">
        <v>80</v>
      </c>
      <c r="BH24" s="52">
        <f t="shared" si="26"/>
        <v>15.2</v>
      </c>
      <c r="BI24" s="177">
        <v>80</v>
      </c>
      <c r="BJ24" s="52">
        <f t="shared" si="27"/>
        <v>15.2</v>
      </c>
      <c r="BK24" s="177">
        <v>92</v>
      </c>
      <c r="BL24" s="49">
        <f t="shared" si="28"/>
        <v>17.48</v>
      </c>
      <c r="BM24" s="177">
        <v>103</v>
      </c>
      <c r="BN24" s="49">
        <f t="shared" si="23"/>
        <v>19.57</v>
      </c>
      <c r="BO24" s="177">
        <v>102</v>
      </c>
      <c r="BP24" s="52">
        <f t="shared" si="29"/>
        <v>19.38</v>
      </c>
      <c r="BQ24" s="177">
        <v>89</v>
      </c>
      <c r="BR24" s="49">
        <f t="shared" si="30"/>
        <v>16.91</v>
      </c>
      <c r="BS24" s="11">
        <f t="shared" si="24"/>
        <v>54</v>
      </c>
      <c r="BT24" s="52">
        <f t="shared" si="25"/>
        <v>10.26</v>
      </c>
      <c r="BU24" s="11"/>
      <c r="BV24" s="102"/>
    </row>
    <row r="25" spans="1:74" x14ac:dyDescent="0.2">
      <c r="A25" s="10">
        <v>2</v>
      </c>
      <c r="B25" s="10">
        <v>2</v>
      </c>
      <c r="C25" s="10"/>
      <c r="D25" s="4" t="s">
        <v>26</v>
      </c>
      <c r="E25" s="4">
        <v>0.19</v>
      </c>
      <c r="F25" s="2">
        <v>268</v>
      </c>
      <c r="G25" s="70">
        <f t="shared" si="0"/>
        <v>50.92</v>
      </c>
      <c r="H25" s="8">
        <v>98</v>
      </c>
      <c r="I25" s="284"/>
      <c r="J25" s="302" t="s">
        <v>199</v>
      </c>
      <c r="K25" s="310" t="s">
        <v>219</v>
      </c>
      <c r="L25" s="311"/>
      <c r="N25"/>
      <c r="O25" s="8"/>
      <c r="P25" s="49">
        <f t="shared" si="1"/>
        <v>18.62</v>
      </c>
      <c r="Q25" s="21"/>
      <c r="R25" s="49">
        <f t="shared" si="2"/>
        <v>0</v>
      </c>
      <c r="S25" s="8">
        <v>241</v>
      </c>
      <c r="T25" s="49">
        <f t="shared" si="3"/>
        <v>45.79</v>
      </c>
      <c r="U25" s="8">
        <v>225</v>
      </c>
      <c r="V25" s="49">
        <f t="shared" si="4"/>
        <v>42.75</v>
      </c>
      <c r="W25" s="8">
        <v>244</v>
      </c>
      <c r="X25" s="49">
        <f t="shared" si="5"/>
        <v>46.36</v>
      </c>
      <c r="Y25" s="8">
        <v>268</v>
      </c>
      <c r="Z25" s="49">
        <f t="shared" si="6"/>
        <v>50.92</v>
      </c>
      <c r="AA25" s="8">
        <v>282</v>
      </c>
      <c r="AB25" s="49">
        <f t="shared" si="7"/>
        <v>53.58</v>
      </c>
      <c r="AC25" s="8">
        <v>302</v>
      </c>
      <c r="AD25" s="49">
        <f t="shared" si="8"/>
        <v>57.38</v>
      </c>
      <c r="AE25" s="8">
        <v>292</v>
      </c>
      <c r="AF25" s="49">
        <f t="shared" si="9"/>
        <v>55.480000000000004</v>
      </c>
      <c r="AG25" s="8">
        <v>263</v>
      </c>
      <c r="AH25" s="49">
        <f t="shared" si="10"/>
        <v>49.97</v>
      </c>
      <c r="AI25" s="8">
        <v>305</v>
      </c>
      <c r="AJ25" s="49">
        <f t="shared" si="11"/>
        <v>57.95</v>
      </c>
      <c r="AK25" s="8">
        <v>339</v>
      </c>
      <c r="AL25" s="49">
        <f t="shared" si="12"/>
        <v>64.41</v>
      </c>
      <c r="AM25" s="22">
        <v>214</v>
      </c>
      <c r="AN25" s="49">
        <f t="shared" si="13"/>
        <v>40.660000000000004</v>
      </c>
      <c r="AO25" s="2">
        <v>290</v>
      </c>
      <c r="AP25" s="49">
        <f t="shared" si="14"/>
        <v>55.1</v>
      </c>
      <c r="AQ25" s="73">
        <v>295</v>
      </c>
      <c r="AR25" s="49">
        <f t="shared" si="15"/>
        <v>56.05</v>
      </c>
      <c r="AS25" s="2">
        <v>364</v>
      </c>
      <c r="AT25" s="49">
        <f t="shared" si="16"/>
        <v>69.16</v>
      </c>
      <c r="AU25" s="2">
        <v>223</v>
      </c>
      <c r="AV25" s="49">
        <f t="shared" si="17"/>
        <v>42.37</v>
      </c>
      <c r="AW25" s="2">
        <v>118</v>
      </c>
      <c r="AX25" s="49">
        <f t="shared" si="18"/>
        <v>22.42</v>
      </c>
      <c r="AY25" s="8">
        <v>101</v>
      </c>
      <c r="AZ25" s="49">
        <f t="shared" si="19"/>
        <v>19.190000000000001</v>
      </c>
      <c r="BA25" s="8">
        <v>77</v>
      </c>
      <c r="BB25" s="49">
        <f t="shared" si="20"/>
        <v>14.63</v>
      </c>
      <c r="BC25" s="8">
        <v>51</v>
      </c>
      <c r="BD25" s="49">
        <f t="shared" si="21"/>
        <v>9.69</v>
      </c>
      <c r="BE25" s="175">
        <v>62</v>
      </c>
      <c r="BF25" s="49">
        <f t="shared" si="22"/>
        <v>11.78</v>
      </c>
      <c r="BG25" s="175">
        <v>49</v>
      </c>
      <c r="BH25" s="49">
        <f t="shared" si="26"/>
        <v>9.31</v>
      </c>
      <c r="BI25" s="175">
        <v>62</v>
      </c>
      <c r="BJ25" s="49">
        <f t="shared" si="27"/>
        <v>11.78</v>
      </c>
      <c r="BK25" s="175">
        <v>84</v>
      </c>
      <c r="BL25" s="49">
        <f t="shared" si="28"/>
        <v>15.96</v>
      </c>
      <c r="BM25" s="175">
        <v>75</v>
      </c>
      <c r="BN25" s="49">
        <f t="shared" si="23"/>
        <v>14.25</v>
      </c>
      <c r="BO25" s="175">
        <v>62</v>
      </c>
      <c r="BP25" s="49">
        <f t="shared" si="29"/>
        <v>11.78</v>
      </c>
      <c r="BQ25" s="175">
        <v>85</v>
      </c>
      <c r="BR25" s="49">
        <f t="shared" si="30"/>
        <v>16.149999999999999</v>
      </c>
      <c r="BS25" s="8">
        <f t="shared" si="24"/>
        <v>98</v>
      </c>
      <c r="BT25" s="49">
        <f t="shared" si="25"/>
        <v>18.62</v>
      </c>
      <c r="BU25" s="8"/>
      <c r="BV25" s="102"/>
    </row>
    <row r="26" spans="1:74" ht="13.5" x14ac:dyDescent="0.25">
      <c r="A26" s="10">
        <v>2</v>
      </c>
      <c r="B26" s="10">
        <v>2</v>
      </c>
      <c r="C26" s="10"/>
      <c r="D26" s="2" t="s">
        <v>27</v>
      </c>
      <c r="E26" s="4">
        <v>0.19</v>
      </c>
      <c r="F26" s="2">
        <v>6512</v>
      </c>
      <c r="G26" s="70">
        <f t="shared" si="0"/>
        <v>1237.28</v>
      </c>
      <c r="H26" s="8">
        <v>2377</v>
      </c>
      <c r="I26" s="284"/>
      <c r="J26" s="313" t="s">
        <v>199</v>
      </c>
      <c r="K26" s="303" t="s">
        <v>243</v>
      </c>
      <c r="L26" s="304"/>
      <c r="N26" s="273"/>
      <c r="O26" s="8"/>
      <c r="P26" s="49">
        <f t="shared" si="1"/>
        <v>451.63</v>
      </c>
      <c r="Q26" s="21"/>
      <c r="R26" s="49">
        <f t="shared" si="2"/>
        <v>0</v>
      </c>
      <c r="S26" s="8">
        <v>4945</v>
      </c>
      <c r="T26" s="49">
        <f t="shared" si="3"/>
        <v>939.55</v>
      </c>
      <c r="U26" s="8">
        <v>4194</v>
      </c>
      <c r="V26" s="49">
        <f t="shared" si="4"/>
        <v>796.86</v>
      </c>
      <c r="W26" s="8">
        <v>5258</v>
      </c>
      <c r="X26" s="49">
        <f t="shared" si="5"/>
        <v>999.02</v>
      </c>
      <c r="Y26" s="8">
        <v>5831</v>
      </c>
      <c r="Z26" s="49">
        <f t="shared" si="6"/>
        <v>1107.8900000000001</v>
      </c>
      <c r="AA26" s="8">
        <v>5763</v>
      </c>
      <c r="AB26" s="49">
        <f t="shared" si="7"/>
        <v>1094.97</v>
      </c>
      <c r="AC26" s="8">
        <v>6275</v>
      </c>
      <c r="AD26" s="49">
        <f t="shared" si="8"/>
        <v>1192.25</v>
      </c>
      <c r="AE26" s="8">
        <v>4755</v>
      </c>
      <c r="AF26" s="49">
        <f t="shared" si="9"/>
        <v>903.45</v>
      </c>
      <c r="AG26" s="8">
        <v>5991</v>
      </c>
      <c r="AH26" s="49">
        <f t="shared" si="10"/>
        <v>1138.29</v>
      </c>
      <c r="AI26" s="8">
        <v>5882</v>
      </c>
      <c r="AJ26" s="49">
        <f t="shared" si="11"/>
        <v>1117.58</v>
      </c>
      <c r="AK26" s="8">
        <v>6443</v>
      </c>
      <c r="AL26" s="49">
        <f t="shared" si="12"/>
        <v>1224.17</v>
      </c>
      <c r="AM26" s="22">
        <v>6795</v>
      </c>
      <c r="AN26" s="49">
        <f t="shared" si="13"/>
        <v>1291.05</v>
      </c>
      <c r="AO26" s="2">
        <v>7424</v>
      </c>
      <c r="AP26" s="49">
        <f t="shared" si="14"/>
        <v>1410.56</v>
      </c>
      <c r="AQ26" s="73">
        <v>5839</v>
      </c>
      <c r="AR26" s="49">
        <f t="shared" si="15"/>
        <v>1109.4100000000001</v>
      </c>
      <c r="AS26" s="2">
        <v>5326</v>
      </c>
      <c r="AT26" s="49">
        <f t="shared" si="16"/>
        <v>1011.94</v>
      </c>
      <c r="AU26" s="2">
        <v>4217</v>
      </c>
      <c r="AV26" s="49">
        <f t="shared" si="17"/>
        <v>801.23</v>
      </c>
      <c r="AW26" s="2">
        <v>3841</v>
      </c>
      <c r="AX26" s="49">
        <f t="shared" si="18"/>
        <v>729.79</v>
      </c>
      <c r="AY26" s="8">
        <v>5078</v>
      </c>
      <c r="AZ26" s="49">
        <f t="shared" si="19"/>
        <v>964.82</v>
      </c>
      <c r="BA26" s="8">
        <v>3282</v>
      </c>
      <c r="BB26" s="49">
        <f t="shared" si="20"/>
        <v>623.58000000000004</v>
      </c>
      <c r="BC26" s="8">
        <v>3888</v>
      </c>
      <c r="BD26" s="49">
        <f t="shared" si="21"/>
        <v>738.72</v>
      </c>
      <c r="BE26" s="175">
        <v>3194</v>
      </c>
      <c r="BF26" s="49">
        <f t="shared" si="22"/>
        <v>606.86</v>
      </c>
      <c r="BG26" s="175">
        <v>4360</v>
      </c>
      <c r="BH26" s="49">
        <f t="shared" si="26"/>
        <v>828.4</v>
      </c>
      <c r="BI26" s="175">
        <v>3563</v>
      </c>
      <c r="BJ26" s="49">
        <f t="shared" si="27"/>
        <v>676.97</v>
      </c>
      <c r="BK26" s="175">
        <v>3546</v>
      </c>
      <c r="BL26" s="49">
        <f t="shared" si="28"/>
        <v>673.74</v>
      </c>
      <c r="BM26" s="175">
        <v>3846</v>
      </c>
      <c r="BN26" s="49">
        <f t="shared" si="23"/>
        <v>730.74</v>
      </c>
      <c r="BO26" s="175">
        <v>4218</v>
      </c>
      <c r="BP26" s="49">
        <f t="shared" si="29"/>
        <v>801.42</v>
      </c>
      <c r="BQ26" s="175">
        <v>2882</v>
      </c>
      <c r="BR26" s="49">
        <f t="shared" si="30"/>
        <v>547.58000000000004</v>
      </c>
      <c r="BS26" s="8">
        <f t="shared" si="24"/>
        <v>2377</v>
      </c>
      <c r="BT26" s="49">
        <f t="shared" si="25"/>
        <v>451.63</v>
      </c>
      <c r="BU26" s="8"/>
      <c r="BV26" s="102"/>
    </row>
    <row r="27" spans="1:74" ht="13.5" x14ac:dyDescent="0.25">
      <c r="A27" s="10">
        <v>2</v>
      </c>
      <c r="B27" s="10">
        <v>2</v>
      </c>
      <c r="C27" s="10"/>
      <c r="D27" s="2" t="s">
        <v>29</v>
      </c>
      <c r="E27" s="4">
        <v>0.19</v>
      </c>
      <c r="F27" s="2">
        <v>2285</v>
      </c>
      <c r="G27" s="70">
        <f t="shared" si="0"/>
        <v>434.15</v>
      </c>
      <c r="H27" s="8">
        <v>834</v>
      </c>
      <c r="I27" s="284"/>
      <c r="J27" s="302" t="s">
        <v>199</v>
      </c>
      <c r="K27" s="303" t="s">
        <v>244</v>
      </c>
      <c r="L27" s="304"/>
      <c r="N27" s="273"/>
      <c r="O27" s="8"/>
      <c r="P27" s="49">
        <f t="shared" si="1"/>
        <v>158.46</v>
      </c>
      <c r="Q27" s="21"/>
      <c r="R27" s="49">
        <f t="shared" si="2"/>
        <v>0</v>
      </c>
      <c r="S27" s="8">
        <v>2118</v>
      </c>
      <c r="T27" s="49">
        <f t="shared" si="3"/>
        <v>402.42</v>
      </c>
      <c r="U27" s="8">
        <v>2189</v>
      </c>
      <c r="V27" s="49">
        <f t="shared" si="4"/>
        <v>415.91</v>
      </c>
      <c r="W27" s="8">
        <v>2483</v>
      </c>
      <c r="X27" s="49">
        <f t="shared" si="5"/>
        <v>471.77</v>
      </c>
      <c r="Y27" s="8">
        <v>2792</v>
      </c>
      <c r="Z27" s="49">
        <f t="shared" si="6"/>
        <v>530.48</v>
      </c>
      <c r="AA27" s="8">
        <v>2578</v>
      </c>
      <c r="AB27" s="49">
        <f t="shared" si="7"/>
        <v>489.82</v>
      </c>
      <c r="AC27" s="8">
        <v>2280</v>
      </c>
      <c r="AD27" s="49">
        <f t="shared" si="8"/>
        <v>433.2</v>
      </c>
      <c r="AE27" s="8">
        <v>2206</v>
      </c>
      <c r="AF27" s="49">
        <f t="shared" si="9"/>
        <v>419.14</v>
      </c>
      <c r="AG27" s="8">
        <v>2120</v>
      </c>
      <c r="AH27" s="49">
        <f t="shared" si="10"/>
        <v>402.8</v>
      </c>
      <c r="AI27" s="8">
        <v>1767</v>
      </c>
      <c r="AJ27" s="49">
        <f t="shared" si="11"/>
        <v>335.73</v>
      </c>
      <c r="AK27" s="8">
        <v>1450</v>
      </c>
      <c r="AL27" s="49">
        <f t="shared" si="12"/>
        <v>275.5</v>
      </c>
      <c r="AM27" s="22">
        <v>1413</v>
      </c>
      <c r="AN27" s="49">
        <f t="shared" si="13"/>
        <v>268.47000000000003</v>
      </c>
      <c r="AO27" s="2">
        <v>1205</v>
      </c>
      <c r="AP27" s="49">
        <f t="shared" si="14"/>
        <v>228.95</v>
      </c>
      <c r="AQ27" s="73">
        <v>1129</v>
      </c>
      <c r="AR27" s="49">
        <f t="shared" si="15"/>
        <v>214.51</v>
      </c>
      <c r="AS27" s="2">
        <v>1053</v>
      </c>
      <c r="AT27" s="49">
        <f t="shared" si="16"/>
        <v>200.07</v>
      </c>
      <c r="AU27" s="2">
        <v>1123</v>
      </c>
      <c r="AV27" s="49">
        <f t="shared" si="17"/>
        <v>213.37</v>
      </c>
      <c r="AW27" s="2">
        <v>1261</v>
      </c>
      <c r="AX27" s="49">
        <f t="shared" si="18"/>
        <v>239.59</v>
      </c>
      <c r="AY27" s="8">
        <v>1069</v>
      </c>
      <c r="AZ27" s="49">
        <f t="shared" si="19"/>
        <v>203.11</v>
      </c>
      <c r="BA27" s="8">
        <v>1200</v>
      </c>
      <c r="BB27" s="49">
        <f t="shared" si="20"/>
        <v>228</v>
      </c>
      <c r="BC27" s="8">
        <v>1127</v>
      </c>
      <c r="BD27" s="49">
        <f t="shared" si="21"/>
        <v>214.13</v>
      </c>
      <c r="BE27" s="175">
        <v>1198</v>
      </c>
      <c r="BF27" s="49">
        <f t="shared" si="22"/>
        <v>227.62</v>
      </c>
      <c r="BG27" s="175">
        <v>822</v>
      </c>
      <c r="BH27" s="49">
        <f t="shared" si="26"/>
        <v>156.18</v>
      </c>
      <c r="BI27" s="175">
        <v>402</v>
      </c>
      <c r="BJ27" s="49">
        <f t="shared" si="27"/>
        <v>76.38</v>
      </c>
      <c r="BK27" s="175">
        <v>529</v>
      </c>
      <c r="BL27" s="49">
        <f t="shared" si="28"/>
        <v>100.51</v>
      </c>
      <c r="BM27" s="175">
        <v>797</v>
      </c>
      <c r="BN27" s="49">
        <f t="shared" si="23"/>
        <v>151.43</v>
      </c>
      <c r="BO27" s="175">
        <v>535</v>
      </c>
      <c r="BP27" s="49">
        <f t="shared" si="29"/>
        <v>101.65</v>
      </c>
      <c r="BQ27" s="175">
        <v>758</v>
      </c>
      <c r="BR27" s="49">
        <f t="shared" si="30"/>
        <v>144.02000000000001</v>
      </c>
      <c r="BS27" s="8">
        <f t="shared" si="24"/>
        <v>834</v>
      </c>
      <c r="BT27" s="49">
        <f t="shared" si="25"/>
        <v>158.46</v>
      </c>
      <c r="BU27" s="8"/>
      <c r="BV27" s="102"/>
    </row>
    <row r="28" spans="1:74" x14ac:dyDescent="0.2">
      <c r="A28" s="10">
        <v>2</v>
      </c>
      <c r="B28" s="10">
        <v>2</v>
      </c>
      <c r="C28" s="10"/>
      <c r="D28" s="2" t="s">
        <v>30</v>
      </c>
      <c r="E28" s="4">
        <v>0.19</v>
      </c>
      <c r="F28" s="2">
        <v>569</v>
      </c>
      <c r="G28" s="70">
        <f t="shared" si="0"/>
        <v>108.11</v>
      </c>
      <c r="H28" s="8">
        <v>208</v>
      </c>
      <c r="I28" s="284"/>
      <c r="J28" s="313" t="s">
        <v>203</v>
      </c>
      <c r="K28" s="348" t="s">
        <v>203</v>
      </c>
      <c r="L28" s="314"/>
      <c r="N28" s="275"/>
      <c r="O28" s="8"/>
      <c r="P28" s="49">
        <f t="shared" si="1"/>
        <v>39.520000000000003</v>
      </c>
      <c r="Q28" s="21"/>
      <c r="R28" s="49">
        <f t="shared" si="2"/>
        <v>0</v>
      </c>
      <c r="S28" s="8">
        <v>419</v>
      </c>
      <c r="T28" s="49">
        <f t="shared" si="3"/>
        <v>79.61</v>
      </c>
      <c r="U28" s="8">
        <v>463</v>
      </c>
      <c r="V28" s="49">
        <f t="shared" si="4"/>
        <v>87.97</v>
      </c>
      <c r="W28" s="8">
        <v>364</v>
      </c>
      <c r="X28" s="49">
        <f t="shared" si="5"/>
        <v>69.16</v>
      </c>
      <c r="Y28" s="8">
        <v>399</v>
      </c>
      <c r="Z28" s="49">
        <f t="shared" si="6"/>
        <v>75.81</v>
      </c>
      <c r="AA28" s="8">
        <v>378</v>
      </c>
      <c r="AB28" s="49">
        <f t="shared" si="7"/>
        <v>71.820000000000007</v>
      </c>
      <c r="AC28" s="8">
        <v>395</v>
      </c>
      <c r="AD28" s="49">
        <f t="shared" si="8"/>
        <v>75.05</v>
      </c>
      <c r="AE28" s="8">
        <v>424</v>
      </c>
      <c r="AF28" s="49">
        <f t="shared" si="9"/>
        <v>80.56</v>
      </c>
      <c r="AG28" s="8">
        <v>392</v>
      </c>
      <c r="AH28" s="49">
        <f t="shared" si="10"/>
        <v>74.48</v>
      </c>
      <c r="AI28" s="8">
        <v>385</v>
      </c>
      <c r="AJ28" s="49">
        <f t="shared" si="11"/>
        <v>73.150000000000006</v>
      </c>
      <c r="AK28" s="8">
        <v>418</v>
      </c>
      <c r="AL28" s="49">
        <f t="shared" si="12"/>
        <v>79.42</v>
      </c>
      <c r="AM28" s="22">
        <v>485</v>
      </c>
      <c r="AN28" s="49">
        <f t="shared" si="13"/>
        <v>92.15</v>
      </c>
      <c r="AO28" s="2">
        <v>440</v>
      </c>
      <c r="AP28" s="49">
        <f t="shared" si="14"/>
        <v>83.6</v>
      </c>
      <c r="AQ28" s="73">
        <v>397</v>
      </c>
      <c r="AR28" s="49">
        <f t="shared" si="15"/>
        <v>75.430000000000007</v>
      </c>
      <c r="AS28" s="2">
        <v>446</v>
      </c>
      <c r="AT28" s="49">
        <f t="shared" si="16"/>
        <v>84.74</v>
      </c>
      <c r="AU28" s="2">
        <v>490</v>
      </c>
      <c r="AV28" s="49">
        <f t="shared" si="17"/>
        <v>93.1</v>
      </c>
      <c r="AW28" s="2">
        <v>497</v>
      </c>
      <c r="AX28" s="49">
        <f t="shared" si="18"/>
        <v>94.43</v>
      </c>
      <c r="AY28" s="8">
        <v>567</v>
      </c>
      <c r="AZ28" s="49">
        <f t="shared" si="19"/>
        <v>107.73</v>
      </c>
      <c r="BA28" s="8">
        <v>521</v>
      </c>
      <c r="BB28" s="49">
        <f t="shared" si="20"/>
        <v>98.99</v>
      </c>
      <c r="BC28" s="8">
        <v>581</v>
      </c>
      <c r="BD28" s="49">
        <f t="shared" si="21"/>
        <v>110.39</v>
      </c>
      <c r="BE28" s="175">
        <v>544</v>
      </c>
      <c r="BF28" s="49">
        <f t="shared" si="22"/>
        <v>103.36</v>
      </c>
      <c r="BG28" s="175">
        <v>501</v>
      </c>
      <c r="BH28" s="49">
        <f t="shared" si="26"/>
        <v>95.19</v>
      </c>
      <c r="BI28" s="175">
        <v>503</v>
      </c>
      <c r="BJ28" s="49">
        <f t="shared" si="27"/>
        <v>95.570000000000007</v>
      </c>
      <c r="BK28" s="175">
        <v>467</v>
      </c>
      <c r="BL28" s="49">
        <f t="shared" si="28"/>
        <v>88.73</v>
      </c>
      <c r="BM28" s="175">
        <v>512</v>
      </c>
      <c r="BN28" s="49">
        <f t="shared" si="23"/>
        <v>97.28</v>
      </c>
      <c r="BO28" s="175">
        <v>476</v>
      </c>
      <c r="BP28" s="49">
        <f t="shared" si="29"/>
        <v>90.44</v>
      </c>
      <c r="BQ28" s="161" t="s">
        <v>196</v>
      </c>
      <c r="BR28" s="161"/>
      <c r="BS28" s="161"/>
      <c r="BT28" s="161"/>
      <c r="BU28" s="161"/>
      <c r="BV28" s="102"/>
    </row>
    <row r="29" spans="1:74" x14ac:dyDescent="0.2">
      <c r="A29" s="10">
        <v>2</v>
      </c>
      <c r="B29" s="10">
        <v>2</v>
      </c>
      <c r="C29" s="10"/>
      <c r="D29" s="2" t="s">
        <v>33</v>
      </c>
      <c r="E29" s="4">
        <v>0.19</v>
      </c>
      <c r="F29" s="2">
        <v>86</v>
      </c>
      <c r="G29" s="70">
        <f t="shared" si="0"/>
        <v>16.34</v>
      </c>
      <c r="H29" s="8">
        <v>31</v>
      </c>
      <c r="I29" s="284"/>
      <c r="J29" s="302" t="s">
        <v>199</v>
      </c>
      <c r="K29" s="310" t="s">
        <v>221</v>
      </c>
      <c r="L29" s="311"/>
      <c r="N29"/>
      <c r="O29" s="8"/>
      <c r="P29" s="49">
        <f t="shared" si="1"/>
        <v>5.89</v>
      </c>
      <c r="Q29" s="21"/>
      <c r="R29" s="49">
        <f t="shared" si="2"/>
        <v>0</v>
      </c>
      <c r="S29" s="8">
        <v>155</v>
      </c>
      <c r="T29" s="49">
        <f t="shared" si="3"/>
        <v>29.45</v>
      </c>
      <c r="U29" s="8">
        <v>76</v>
      </c>
      <c r="V29" s="49">
        <f t="shared" si="4"/>
        <v>14.44</v>
      </c>
      <c r="W29" s="8">
        <v>102</v>
      </c>
      <c r="X29" s="49">
        <f t="shared" si="5"/>
        <v>19.38</v>
      </c>
      <c r="Y29" s="8">
        <v>101</v>
      </c>
      <c r="Z29" s="49">
        <f t="shared" si="6"/>
        <v>19.190000000000001</v>
      </c>
      <c r="AA29" s="8">
        <v>125</v>
      </c>
      <c r="AB29" s="49">
        <f t="shared" si="7"/>
        <v>23.75</v>
      </c>
      <c r="AC29" s="8">
        <v>107</v>
      </c>
      <c r="AD29" s="49">
        <f t="shared" si="8"/>
        <v>20.330000000000002</v>
      </c>
      <c r="AE29" s="8">
        <v>69</v>
      </c>
      <c r="AF29" s="49">
        <f t="shared" si="9"/>
        <v>13.11</v>
      </c>
      <c r="AG29" s="8">
        <v>24</v>
      </c>
      <c r="AH29" s="49">
        <f t="shared" si="10"/>
        <v>4.5600000000000005</v>
      </c>
      <c r="AI29" s="8">
        <v>28</v>
      </c>
      <c r="AJ29" s="49">
        <f t="shared" si="11"/>
        <v>5.32</v>
      </c>
      <c r="AK29" s="8">
        <v>37</v>
      </c>
      <c r="AL29" s="49">
        <f t="shared" si="12"/>
        <v>7.03</v>
      </c>
      <c r="AM29" s="22">
        <v>31</v>
      </c>
      <c r="AN29" s="49">
        <f t="shared" si="13"/>
        <v>5.89</v>
      </c>
      <c r="AO29" s="2">
        <v>33</v>
      </c>
      <c r="AP29" s="49">
        <f t="shared" si="14"/>
        <v>6.2700000000000005</v>
      </c>
      <c r="AQ29" s="73">
        <v>26</v>
      </c>
      <c r="AR29" s="49">
        <f t="shared" si="15"/>
        <v>4.9400000000000004</v>
      </c>
      <c r="AS29" s="2">
        <v>33</v>
      </c>
      <c r="AT29" s="49">
        <f t="shared" si="16"/>
        <v>6.2700000000000005</v>
      </c>
      <c r="AU29" s="2">
        <v>33</v>
      </c>
      <c r="AV29" s="49">
        <f t="shared" si="17"/>
        <v>6.2700000000000005</v>
      </c>
      <c r="AW29" s="2">
        <v>28</v>
      </c>
      <c r="AX29" s="49">
        <f t="shared" si="18"/>
        <v>5.32</v>
      </c>
      <c r="AY29" s="8">
        <v>39</v>
      </c>
      <c r="AZ29" s="49">
        <f t="shared" si="19"/>
        <v>7.41</v>
      </c>
      <c r="BA29" s="8">
        <v>25</v>
      </c>
      <c r="BB29" s="49">
        <f t="shared" si="20"/>
        <v>4.75</v>
      </c>
      <c r="BC29" s="8">
        <v>23</v>
      </c>
      <c r="BD29" s="49">
        <f t="shared" si="21"/>
        <v>4.37</v>
      </c>
      <c r="BE29" s="175">
        <v>21</v>
      </c>
      <c r="BF29" s="49">
        <f t="shared" si="22"/>
        <v>3.99</v>
      </c>
      <c r="BG29" s="175">
        <v>23</v>
      </c>
      <c r="BH29" s="49">
        <f t="shared" si="26"/>
        <v>4.37</v>
      </c>
      <c r="BI29" s="175">
        <v>29</v>
      </c>
      <c r="BJ29" s="49">
        <f t="shared" si="27"/>
        <v>5.51</v>
      </c>
      <c r="BK29" s="175">
        <v>27</v>
      </c>
      <c r="BL29" s="49">
        <f t="shared" si="28"/>
        <v>5.13</v>
      </c>
      <c r="BM29" s="175">
        <v>33</v>
      </c>
      <c r="BN29" s="49">
        <f t="shared" si="23"/>
        <v>6.2700000000000005</v>
      </c>
      <c r="BO29" s="175">
        <v>25</v>
      </c>
      <c r="BP29" s="49">
        <f t="shared" si="29"/>
        <v>4.75</v>
      </c>
      <c r="BQ29" s="175">
        <v>26</v>
      </c>
      <c r="BR29" s="49">
        <f t="shared" si="30"/>
        <v>4.9400000000000004</v>
      </c>
      <c r="BS29" s="8">
        <f t="shared" si="24"/>
        <v>31</v>
      </c>
      <c r="BT29" s="49">
        <f t="shared" si="25"/>
        <v>5.89</v>
      </c>
      <c r="BU29" s="8"/>
      <c r="BV29" s="102"/>
    </row>
    <row r="30" spans="1:74" x14ac:dyDescent="0.2">
      <c r="A30" s="10">
        <v>2</v>
      </c>
      <c r="B30" s="10">
        <v>2</v>
      </c>
      <c r="C30" s="10"/>
      <c r="D30" s="2" t="s">
        <v>35</v>
      </c>
      <c r="E30" s="4">
        <v>0.19</v>
      </c>
      <c r="F30" s="2">
        <v>789</v>
      </c>
      <c r="G30" s="70">
        <f t="shared" si="0"/>
        <v>149.91</v>
      </c>
      <c r="H30" s="8">
        <v>288</v>
      </c>
      <c r="I30" s="284"/>
      <c r="J30" s="302" t="s">
        <v>199</v>
      </c>
      <c r="K30" s="277" t="s">
        <v>245</v>
      </c>
      <c r="L30" s="306"/>
      <c r="N30" s="292"/>
      <c r="O30" s="8"/>
      <c r="P30" s="49">
        <f t="shared" si="1"/>
        <v>54.72</v>
      </c>
      <c r="Q30" s="21"/>
      <c r="R30" s="49">
        <f t="shared" si="2"/>
        <v>0</v>
      </c>
      <c r="S30" s="8">
        <v>502</v>
      </c>
      <c r="T30" s="49">
        <f t="shared" si="3"/>
        <v>95.38</v>
      </c>
      <c r="U30" s="8">
        <v>424</v>
      </c>
      <c r="V30" s="49">
        <f t="shared" si="4"/>
        <v>80.56</v>
      </c>
      <c r="W30" s="8">
        <v>639</v>
      </c>
      <c r="X30" s="49">
        <f t="shared" si="5"/>
        <v>121.41</v>
      </c>
      <c r="Y30" s="8">
        <v>661</v>
      </c>
      <c r="Z30" s="49">
        <f t="shared" si="6"/>
        <v>125.59</v>
      </c>
      <c r="AA30" s="8">
        <v>841</v>
      </c>
      <c r="AB30" s="49">
        <f t="shared" si="7"/>
        <v>159.79</v>
      </c>
      <c r="AC30" s="8">
        <v>701</v>
      </c>
      <c r="AD30" s="49">
        <f t="shared" si="8"/>
        <v>133.19</v>
      </c>
      <c r="AE30" s="8">
        <v>670</v>
      </c>
      <c r="AF30" s="49">
        <f t="shared" si="9"/>
        <v>127.3</v>
      </c>
      <c r="AG30" s="8">
        <v>631</v>
      </c>
      <c r="AH30" s="49">
        <f t="shared" si="10"/>
        <v>119.89</v>
      </c>
      <c r="AI30" s="8">
        <v>764</v>
      </c>
      <c r="AJ30" s="49">
        <f t="shared" si="11"/>
        <v>145.16</v>
      </c>
      <c r="AK30" s="8">
        <v>780</v>
      </c>
      <c r="AL30" s="49">
        <f t="shared" si="12"/>
        <v>148.19999999999999</v>
      </c>
      <c r="AM30" s="22">
        <v>917</v>
      </c>
      <c r="AN30" s="49">
        <f t="shared" si="13"/>
        <v>174.23</v>
      </c>
      <c r="AO30" s="2">
        <v>791</v>
      </c>
      <c r="AP30" s="49">
        <f t="shared" si="14"/>
        <v>150.29</v>
      </c>
      <c r="AQ30" s="73">
        <v>610</v>
      </c>
      <c r="AR30" s="49">
        <f t="shared" si="15"/>
        <v>115.9</v>
      </c>
      <c r="AS30" s="2">
        <v>484</v>
      </c>
      <c r="AT30" s="49">
        <f t="shared" si="16"/>
        <v>91.960000000000008</v>
      </c>
      <c r="AU30" s="2">
        <v>526</v>
      </c>
      <c r="AV30" s="49">
        <f t="shared" si="17"/>
        <v>99.94</v>
      </c>
      <c r="AW30" s="2">
        <v>498</v>
      </c>
      <c r="AX30" s="49">
        <f t="shared" si="18"/>
        <v>94.62</v>
      </c>
      <c r="AY30" s="8">
        <v>542</v>
      </c>
      <c r="AZ30" s="49">
        <f t="shared" si="19"/>
        <v>102.98</v>
      </c>
      <c r="BA30" s="8">
        <v>446</v>
      </c>
      <c r="BB30" s="49">
        <f t="shared" si="20"/>
        <v>84.74</v>
      </c>
      <c r="BC30" s="8">
        <v>412</v>
      </c>
      <c r="BD30" s="49">
        <f t="shared" si="21"/>
        <v>78.28</v>
      </c>
      <c r="BE30" s="175">
        <v>420</v>
      </c>
      <c r="BF30" s="49">
        <f t="shared" si="22"/>
        <v>79.8</v>
      </c>
      <c r="BG30" s="175">
        <v>457</v>
      </c>
      <c r="BH30" s="49">
        <f t="shared" si="26"/>
        <v>86.83</v>
      </c>
      <c r="BI30" s="175">
        <v>350</v>
      </c>
      <c r="BJ30" s="49">
        <f t="shared" si="27"/>
        <v>66.5</v>
      </c>
      <c r="BK30" s="175">
        <v>293</v>
      </c>
      <c r="BL30" s="49">
        <f t="shared" si="28"/>
        <v>55.67</v>
      </c>
      <c r="BM30" s="175">
        <v>376</v>
      </c>
      <c r="BN30" s="49">
        <f t="shared" si="23"/>
        <v>71.44</v>
      </c>
      <c r="BO30" s="175">
        <v>247</v>
      </c>
      <c r="BP30" s="49">
        <f t="shared" si="29"/>
        <v>46.93</v>
      </c>
      <c r="BQ30" s="175">
        <v>278</v>
      </c>
      <c r="BR30" s="49">
        <f t="shared" si="30"/>
        <v>52.82</v>
      </c>
      <c r="BS30" s="8">
        <f t="shared" si="24"/>
        <v>288</v>
      </c>
      <c r="BT30" s="49">
        <f t="shared" si="25"/>
        <v>54.72</v>
      </c>
      <c r="BU30" s="8"/>
      <c r="BV30" s="102"/>
    </row>
    <row r="31" spans="1:74" x14ac:dyDescent="0.2">
      <c r="A31" s="10">
        <v>2</v>
      </c>
      <c r="B31" s="10">
        <v>3</v>
      </c>
      <c r="C31" s="10"/>
      <c r="D31" s="2" t="s">
        <v>22</v>
      </c>
      <c r="E31" s="2">
        <v>0.17</v>
      </c>
      <c r="F31" s="2">
        <v>801</v>
      </c>
      <c r="G31" s="70">
        <f t="shared" si="0"/>
        <v>136.17000000000002</v>
      </c>
      <c r="H31" s="8">
        <v>292</v>
      </c>
      <c r="I31" s="284"/>
      <c r="J31" s="302" t="s">
        <v>199</v>
      </c>
      <c r="K31" s="277" t="s">
        <v>220</v>
      </c>
      <c r="L31" s="306"/>
      <c r="N31" s="292"/>
      <c r="O31" s="8"/>
      <c r="P31" s="49">
        <f t="shared" si="1"/>
        <v>49.64</v>
      </c>
      <c r="Q31" s="21"/>
      <c r="R31" s="49">
        <f t="shared" si="2"/>
        <v>0</v>
      </c>
      <c r="S31" s="8">
        <v>950</v>
      </c>
      <c r="T31" s="49">
        <f t="shared" si="3"/>
        <v>161.5</v>
      </c>
      <c r="U31" s="8">
        <v>826</v>
      </c>
      <c r="V31" s="49">
        <f t="shared" si="4"/>
        <v>140.42000000000002</v>
      </c>
      <c r="W31" s="8">
        <v>739</v>
      </c>
      <c r="X31" s="49">
        <f t="shared" si="5"/>
        <v>125.63000000000001</v>
      </c>
      <c r="Y31" s="8">
        <v>799</v>
      </c>
      <c r="Z31" s="49">
        <f t="shared" si="6"/>
        <v>135.83000000000001</v>
      </c>
      <c r="AA31" s="8">
        <v>857</v>
      </c>
      <c r="AB31" s="49">
        <f t="shared" si="7"/>
        <v>145.69</v>
      </c>
      <c r="AC31" s="8">
        <v>857</v>
      </c>
      <c r="AD31" s="49">
        <f t="shared" si="8"/>
        <v>145.69</v>
      </c>
      <c r="AE31" s="8">
        <v>912</v>
      </c>
      <c r="AF31" s="49">
        <f t="shared" si="9"/>
        <v>155.04000000000002</v>
      </c>
      <c r="AG31" s="8">
        <v>757</v>
      </c>
      <c r="AH31" s="49">
        <f t="shared" si="10"/>
        <v>128.69</v>
      </c>
      <c r="AI31" s="8">
        <v>748</v>
      </c>
      <c r="AJ31" s="49">
        <f t="shared" si="11"/>
        <v>127.16000000000001</v>
      </c>
      <c r="AK31" s="8">
        <v>816</v>
      </c>
      <c r="AL31" s="49">
        <f t="shared" si="12"/>
        <v>138.72</v>
      </c>
      <c r="AM31" s="22">
        <v>803</v>
      </c>
      <c r="AN31" s="49">
        <f t="shared" si="13"/>
        <v>136.51000000000002</v>
      </c>
      <c r="AO31" s="2">
        <v>908</v>
      </c>
      <c r="AP31" s="49">
        <f t="shared" si="14"/>
        <v>154.36000000000001</v>
      </c>
      <c r="AQ31" s="73">
        <v>391</v>
      </c>
      <c r="AR31" s="49">
        <f t="shared" si="15"/>
        <v>66.47</v>
      </c>
      <c r="AS31" s="2">
        <v>417</v>
      </c>
      <c r="AT31" s="49">
        <f t="shared" si="16"/>
        <v>70.89</v>
      </c>
      <c r="AU31" s="2">
        <v>418</v>
      </c>
      <c r="AV31" s="49">
        <f t="shared" si="17"/>
        <v>71.06</v>
      </c>
      <c r="AW31" s="2">
        <v>366</v>
      </c>
      <c r="AX31" s="49">
        <f t="shared" si="18"/>
        <v>62.220000000000006</v>
      </c>
      <c r="AY31" s="8">
        <v>504</v>
      </c>
      <c r="AZ31" s="49">
        <f t="shared" si="19"/>
        <v>85.68</v>
      </c>
      <c r="BA31" s="8">
        <v>397</v>
      </c>
      <c r="BB31" s="49">
        <f t="shared" si="20"/>
        <v>67.490000000000009</v>
      </c>
      <c r="BC31" s="8">
        <v>525</v>
      </c>
      <c r="BD31" s="49">
        <f t="shared" si="21"/>
        <v>89.25</v>
      </c>
      <c r="BE31" s="175">
        <v>462</v>
      </c>
      <c r="BF31" s="49">
        <f t="shared" si="22"/>
        <v>78.540000000000006</v>
      </c>
      <c r="BG31" s="175">
        <v>309</v>
      </c>
      <c r="BH31" s="49">
        <f t="shared" si="26"/>
        <v>52.53</v>
      </c>
      <c r="BI31" s="175">
        <v>346</v>
      </c>
      <c r="BJ31" s="49">
        <f t="shared" si="27"/>
        <v>58.820000000000007</v>
      </c>
      <c r="BK31" s="175">
        <v>389</v>
      </c>
      <c r="BL31" s="49">
        <f t="shared" si="28"/>
        <v>66.13000000000001</v>
      </c>
      <c r="BM31" s="175">
        <v>389</v>
      </c>
      <c r="BN31" s="49">
        <f t="shared" si="23"/>
        <v>66.13000000000001</v>
      </c>
      <c r="BO31" s="175">
        <v>399</v>
      </c>
      <c r="BP31" s="49">
        <f t="shared" si="29"/>
        <v>67.83</v>
      </c>
      <c r="BQ31" s="175">
        <v>313</v>
      </c>
      <c r="BR31" s="49">
        <f t="shared" si="30"/>
        <v>53.21</v>
      </c>
      <c r="BS31" s="8">
        <f t="shared" si="24"/>
        <v>292</v>
      </c>
      <c r="BT31" s="49">
        <f t="shared" si="25"/>
        <v>49.64</v>
      </c>
      <c r="BU31" s="8"/>
      <c r="BV31" s="102"/>
    </row>
    <row r="32" spans="1:74" x14ac:dyDescent="0.2">
      <c r="A32" s="10">
        <v>2</v>
      </c>
      <c r="B32" s="10">
        <v>3</v>
      </c>
      <c r="C32" s="10"/>
      <c r="D32" s="2" t="s">
        <v>23</v>
      </c>
      <c r="E32" s="2">
        <v>0.17</v>
      </c>
      <c r="F32" s="2">
        <v>163</v>
      </c>
      <c r="G32" s="70">
        <f t="shared" si="0"/>
        <v>27.71</v>
      </c>
      <c r="H32" s="8">
        <v>59</v>
      </c>
      <c r="I32" s="284"/>
      <c r="J32" s="302" t="s">
        <v>199</v>
      </c>
      <c r="K32" s="277" t="s">
        <v>247</v>
      </c>
      <c r="L32" s="306"/>
      <c r="N32" s="292"/>
      <c r="O32" s="8"/>
      <c r="P32" s="49">
        <f t="shared" si="1"/>
        <v>10.030000000000001</v>
      </c>
      <c r="Q32" s="21"/>
      <c r="R32" s="49">
        <f t="shared" si="2"/>
        <v>0</v>
      </c>
      <c r="S32" s="8">
        <v>139</v>
      </c>
      <c r="T32" s="49">
        <f t="shared" si="3"/>
        <v>23.630000000000003</v>
      </c>
      <c r="U32" s="8">
        <v>83</v>
      </c>
      <c r="V32" s="49">
        <f t="shared" si="4"/>
        <v>14.110000000000001</v>
      </c>
      <c r="W32" s="8">
        <v>111</v>
      </c>
      <c r="X32" s="49">
        <f t="shared" si="5"/>
        <v>18.87</v>
      </c>
      <c r="Y32" s="8">
        <v>62</v>
      </c>
      <c r="Z32" s="49">
        <f t="shared" si="6"/>
        <v>10.540000000000001</v>
      </c>
      <c r="AA32" s="8">
        <v>59</v>
      </c>
      <c r="AB32" s="49">
        <f t="shared" si="7"/>
        <v>10.030000000000001</v>
      </c>
      <c r="AC32" s="8">
        <v>44</v>
      </c>
      <c r="AD32" s="49">
        <f t="shared" si="8"/>
        <v>7.48</v>
      </c>
      <c r="AE32" s="8">
        <v>34</v>
      </c>
      <c r="AF32" s="49">
        <f t="shared" si="9"/>
        <v>5.78</v>
      </c>
      <c r="AG32" s="8">
        <v>20</v>
      </c>
      <c r="AH32" s="49">
        <f t="shared" si="10"/>
        <v>3.4000000000000004</v>
      </c>
      <c r="AI32" s="8">
        <v>34</v>
      </c>
      <c r="AJ32" s="49">
        <f t="shared" si="11"/>
        <v>5.78</v>
      </c>
      <c r="AK32" s="8">
        <v>31</v>
      </c>
      <c r="AL32" s="49">
        <f t="shared" si="12"/>
        <v>5.2700000000000005</v>
      </c>
      <c r="AM32" s="22">
        <v>45</v>
      </c>
      <c r="AN32" s="49">
        <f t="shared" si="13"/>
        <v>7.65</v>
      </c>
      <c r="AO32" s="2">
        <v>32</v>
      </c>
      <c r="AP32" s="49">
        <f t="shared" si="14"/>
        <v>5.44</v>
      </c>
      <c r="AQ32" s="73">
        <v>32</v>
      </c>
      <c r="AR32" s="49">
        <f t="shared" si="15"/>
        <v>5.44</v>
      </c>
      <c r="AS32" s="2">
        <v>27</v>
      </c>
      <c r="AT32" s="49">
        <f t="shared" si="16"/>
        <v>4.5900000000000007</v>
      </c>
      <c r="AU32" s="2">
        <v>26</v>
      </c>
      <c r="AV32" s="49">
        <f t="shared" si="17"/>
        <v>4.42</v>
      </c>
      <c r="AW32" s="2">
        <v>20</v>
      </c>
      <c r="AX32" s="49">
        <f t="shared" si="18"/>
        <v>3.4000000000000004</v>
      </c>
      <c r="AY32" s="8">
        <v>31</v>
      </c>
      <c r="AZ32" s="49">
        <f t="shared" si="19"/>
        <v>5.2700000000000005</v>
      </c>
      <c r="BA32" s="8">
        <v>32</v>
      </c>
      <c r="BB32" s="49">
        <f t="shared" si="20"/>
        <v>5.44</v>
      </c>
      <c r="BC32" s="8">
        <v>29</v>
      </c>
      <c r="BD32" s="49">
        <f t="shared" si="21"/>
        <v>4.9300000000000006</v>
      </c>
      <c r="BE32" s="175">
        <v>30</v>
      </c>
      <c r="BF32" s="49">
        <f t="shared" si="22"/>
        <v>5.1000000000000005</v>
      </c>
      <c r="BG32" s="175">
        <v>28</v>
      </c>
      <c r="BH32" s="49">
        <f t="shared" si="26"/>
        <v>4.7600000000000007</v>
      </c>
      <c r="BI32" s="175">
        <v>37</v>
      </c>
      <c r="BJ32" s="49">
        <f t="shared" si="27"/>
        <v>6.29</v>
      </c>
      <c r="BK32" s="175">
        <v>45</v>
      </c>
      <c r="BL32" s="49">
        <f t="shared" si="28"/>
        <v>7.65</v>
      </c>
      <c r="BM32" s="175">
        <v>61</v>
      </c>
      <c r="BN32" s="49">
        <f t="shared" si="23"/>
        <v>10.370000000000001</v>
      </c>
      <c r="BO32" s="175">
        <v>51</v>
      </c>
      <c r="BP32" s="49">
        <f t="shared" si="29"/>
        <v>8.67</v>
      </c>
      <c r="BQ32" s="175">
        <v>40</v>
      </c>
      <c r="BR32" s="49">
        <f t="shared" si="30"/>
        <v>6.8000000000000007</v>
      </c>
      <c r="BS32" s="8">
        <f t="shared" si="24"/>
        <v>59</v>
      </c>
      <c r="BT32" s="49">
        <f t="shared" si="25"/>
        <v>10.030000000000001</v>
      </c>
      <c r="BU32" s="8"/>
      <c r="BV32" s="102"/>
    </row>
    <row r="33" spans="1:74" x14ac:dyDescent="0.2">
      <c r="A33" s="10">
        <v>2</v>
      </c>
      <c r="B33" s="10">
        <v>3</v>
      </c>
      <c r="C33" s="10"/>
      <c r="D33" s="2" t="s">
        <v>24</v>
      </c>
      <c r="E33" s="2">
        <v>0.17</v>
      </c>
      <c r="F33" s="2">
        <v>763</v>
      </c>
      <c r="G33" s="70">
        <f t="shared" si="0"/>
        <v>129.71</v>
      </c>
      <c r="H33" s="8">
        <v>278</v>
      </c>
      <c r="I33" s="284"/>
      <c r="J33" s="302" t="s">
        <v>199</v>
      </c>
      <c r="K33" s="277" t="s">
        <v>246</v>
      </c>
      <c r="L33" s="306"/>
      <c r="N33" s="292"/>
      <c r="O33" s="8"/>
      <c r="P33" s="49">
        <f t="shared" si="1"/>
        <v>47.260000000000005</v>
      </c>
      <c r="Q33" s="21"/>
      <c r="R33" s="49">
        <f t="shared" si="2"/>
        <v>0</v>
      </c>
      <c r="S33" s="8">
        <v>820</v>
      </c>
      <c r="T33" s="49">
        <f t="shared" si="3"/>
        <v>139.4</v>
      </c>
      <c r="U33" s="8">
        <v>737</v>
      </c>
      <c r="V33" s="49">
        <f t="shared" si="4"/>
        <v>125.29</v>
      </c>
      <c r="W33" s="8">
        <v>881</v>
      </c>
      <c r="X33" s="49">
        <f t="shared" si="5"/>
        <v>149.77000000000001</v>
      </c>
      <c r="Y33" s="8">
        <v>997</v>
      </c>
      <c r="Z33" s="49">
        <f t="shared" si="6"/>
        <v>169.49</v>
      </c>
      <c r="AA33" s="8">
        <v>1249</v>
      </c>
      <c r="AB33" s="49">
        <f t="shared" si="7"/>
        <v>212.33</v>
      </c>
      <c r="AC33" s="8">
        <v>898</v>
      </c>
      <c r="AD33" s="49">
        <f t="shared" si="8"/>
        <v>152.66000000000003</v>
      </c>
      <c r="AE33" s="8">
        <v>907</v>
      </c>
      <c r="AF33" s="49">
        <f t="shared" si="9"/>
        <v>154.19</v>
      </c>
      <c r="AG33" s="8">
        <v>914</v>
      </c>
      <c r="AH33" s="49">
        <f t="shared" si="10"/>
        <v>155.38000000000002</v>
      </c>
      <c r="AI33" s="8">
        <v>835</v>
      </c>
      <c r="AJ33" s="49">
        <f t="shared" si="11"/>
        <v>141.95000000000002</v>
      </c>
      <c r="AK33" s="8">
        <v>274</v>
      </c>
      <c r="AL33" s="49">
        <f t="shared" si="12"/>
        <v>46.580000000000005</v>
      </c>
      <c r="AM33" s="22">
        <v>542</v>
      </c>
      <c r="AN33" s="49">
        <f t="shared" si="13"/>
        <v>92.14</v>
      </c>
      <c r="AO33" s="2">
        <v>328</v>
      </c>
      <c r="AP33" s="49">
        <f t="shared" si="14"/>
        <v>55.760000000000005</v>
      </c>
      <c r="AQ33" s="73">
        <v>218</v>
      </c>
      <c r="AR33" s="49">
        <f t="shared" si="15"/>
        <v>37.06</v>
      </c>
      <c r="AS33" s="2">
        <v>272</v>
      </c>
      <c r="AT33" s="49">
        <f t="shared" si="16"/>
        <v>46.24</v>
      </c>
      <c r="AU33" s="2">
        <v>282</v>
      </c>
      <c r="AV33" s="49">
        <f t="shared" si="17"/>
        <v>47.940000000000005</v>
      </c>
      <c r="AW33" s="2">
        <v>248</v>
      </c>
      <c r="AX33" s="49">
        <f t="shared" si="18"/>
        <v>42.160000000000004</v>
      </c>
      <c r="AY33" s="8">
        <v>324</v>
      </c>
      <c r="AZ33" s="49">
        <f t="shared" si="19"/>
        <v>55.080000000000005</v>
      </c>
      <c r="BA33" s="8">
        <v>219</v>
      </c>
      <c r="BB33" s="49">
        <f t="shared" si="20"/>
        <v>37.230000000000004</v>
      </c>
      <c r="BC33" s="8">
        <v>252</v>
      </c>
      <c r="BD33" s="49">
        <f t="shared" si="21"/>
        <v>42.84</v>
      </c>
      <c r="BE33" s="175">
        <v>253</v>
      </c>
      <c r="BF33" s="49">
        <f t="shared" si="22"/>
        <v>43.010000000000005</v>
      </c>
      <c r="BG33" s="175">
        <v>238</v>
      </c>
      <c r="BH33" s="49">
        <f t="shared" si="26"/>
        <v>40.46</v>
      </c>
      <c r="BI33" s="175">
        <v>155</v>
      </c>
      <c r="BJ33" s="49">
        <f t="shared" si="27"/>
        <v>26.35</v>
      </c>
      <c r="BK33" s="175">
        <v>203</v>
      </c>
      <c r="BL33" s="49">
        <f t="shared" si="28"/>
        <v>34.510000000000005</v>
      </c>
      <c r="BM33" s="175">
        <v>247</v>
      </c>
      <c r="BN33" s="49">
        <f t="shared" si="23"/>
        <v>41.99</v>
      </c>
      <c r="BO33" s="175">
        <v>253</v>
      </c>
      <c r="BP33" s="49">
        <f t="shared" si="29"/>
        <v>43.010000000000005</v>
      </c>
      <c r="BQ33" s="175">
        <v>208</v>
      </c>
      <c r="BR33" s="49">
        <f t="shared" si="30"/>
        <v>35.36</v>
      </c>
      <c r="BS33" s="8">
        <f t="shared" si="24"/>
        <v>278</v>
      </c>
      <c r="BT33" s="49">
        <f t="shared" si="25"/>
        <v>47.260000000000005</v>
      </c>
      <c r="BU33" s="8"/>
      <c r="BV33" s="102"/>
    </row>
    <row r="34" spans="1:74" x14ac:dyDescent="0.2">
      <c r="A34" s="10">
        <v>2</v>
      </c>
      <c r="B34" s="10">
        <v>3</v>
      </c>
      <c r="C34" s="10"/>
      <c r="D34" s="2" t="s">
        <v>28</v>
      </c>
      <c r="E34" s="2">
        <v>0.17</v>
      </c>
      <c r="F34" s="2">
        <v>855</v>
      </c>
      <c r="G34" s="70">
        <f t="shared" si="0"/>
        <v>145.35000000000002</v>
      </c>
      <c r="H34" s="8">
        <v>312</v>
      </c>
      <c r="I34" s="284"/>
      <c r="J34" s="302" t="s">
        <v>200</v>
      </c>
      <c r="K34" s="307" t="s">
        <v>248</v>
      </c>
      <c r="L34" s="308"/>
      <c r="N34" s="274"/>
      <c r="O34" s="8"/>
      <c r="P34" s="49">
        <f t="shared" si="1"/>
        <v>53.040000000000006</v>
      </c>
      <c r="Q34" s="21"/>
      <c r="R34" s="49">
        <f t="shared" si="2"/>
        <v>0</v>
      </c>
      <c r="S34" s="8">
        <v>725</v>
      </c>
      <c r="T34" s="49">
        <f t="shared" si="3"/>
        <v>123.25000000000001</v>
      </c>
      <c r="U34" s="8">
        <v>725</v>
      </c>
      <c r="V34" s="49">
        <f t="shared" si="4"/>
        <v>123.25000000000001</v>
      </c>
      <c r="W34" s="8">
        <v>870</v>
      </c>
      <c r="X34" s="49">
        <f t="shared" si="5"/>
        <v>147.9</v>
      </c>
      <c r="Y34" s="8">
        <v>1102</v>
      </c>
      <c r="Z34" s="49">
        <f t="shared" si="6"/>
        <v>187.34</v>
      </c>
      <c r="AA34" s="8">
        <v>836</v>
      </c>
      <c r="AB34" s="49">
        <f t="shared" si="7"/>
        <v>142.12</v>
      </c>
      <c r="AC34" s="8">
        <v>862</v>
      </c>
      <c r="AD34" s="49">
        <f t="shared" si="8"/>
        <v>146.54000000000002</v>
      </c>
      <c r="AE34" s="8">
        <v>956</v>
      </c>
      <c r="AF34" s="49">
        <f t="shared" si="9"/>
        <v>162.52000000000001</v>
      </c>
      <c r="AG34" s="8">
        <v>822</v>
      </c>
      <c r="AH34" s="49">
        <f t="shared" si="10"/>
        <v>139.74</v>
      </c>
      <c r="AI34" s="8">
        <v>761</v>
      </c>
      <c r="AJ34" s="49">
        <f t="shared" si="11"/>
        <v>129.37</v>
      </c>
      <c r="AK34" s="8">
        <v>754</v>
      </c>
      <c r="AL34" s="49">
        <f t="shared" si="12"/>
        <v>128.18</v>
      </c>
      <c r="AM34" s="22">
        <v>773</v>
      </c>
      <c r="AN34" s="49">
        <f t="shared" si="13"/>
        <v>131.41</v>
      </c>
      <c r="AO34" s="2">
        <v>780</v>
      </c>
      <c r="AP34" s="49">
        <f t="shared" si="14"/>
        <v>132.60000000000002</v>
      </c>
      <c r="AQ34" s="73">
        <v>715</v>
      </c>
      <c r="AR34" s="49">
        <f t="shared" si="15"/>
        <v>121.55000000000001</v>
      </c>
      <c r="AS34" s="2">
        <v>705</v>
      </c>
      <c r="AT34" s="49">
        <f t="shared" si="16"/>
        <v>119.85000000000001</v>
      </c>
      <c r="AU34" s="2">
        <v>851</v>
      </c>
      <c r="AV34" s="49">
        <f t="shared" si="17"/>
        <v>144.67000000000002</v>
      </c>
      <c r="AW34" s="2">
        <v>866</v>
      </c>
      <c r="AX34" s="49">
        <f t="shared" si="18"/>
        <v>147.22</v>
      </c>
      <c r="AY34" s="8">
        <v>1069</v>
      </c>
      <c r="AZ34" s="49">
        <f t="shared" si="19"/>
        <v>181.73000000000002</v>
      </c>
      <c r="BA34" s="8">
        <v>1064</v>
      </c>
      <c r="BB34" s="49">
        <f t="shared" si="20"/>
        <v>180.88000000000002</v>
      </c>
      <c r="BC34" s="8">
        <v>946</v>
      </c>
      <c r="BD34" s="49">
        <f t="shared" si="21"/>
        <v>160.82000000000002</v>
      </c>
      <c r="BE34" s="175">
        <v>674</v>
      </c>
      <c r="BF34" s="49">
        <f t="shared" si="22"/>
        <v>114.58000000000001</v>
      </c>
      <c r="BG34" s="175">
        <v>293</v>
      </c>
      <c r="BH34" s="49">
        <f t="shared" si="26"/>
        <v>49.81</v>
      </c>
      <c r="BI34" s="175">
        <v>174</v>
      </c>
      <c r="BJ34" s="49">
        <f t="shared" si="27"/>
        <v>29.580000000000002</v>
      </c>
      <c r="BK34" s="175">
        <v>152</v>
      </c>
      <c r="BL34" s="49">
        <f t="shared" si="28"/>
        <v>25.840000000000003</v>
      </c>
      <c r="BM34" s="175">
        <v>271</v>
      </c>
      <c r="BN34" s="49">
        <f t="shared" si="23"/>
        <v>46.07</v>
      </c>
      <c r="BO34" s="175">
        <v>313</v>
      </c>
      <c r="BP34" s="49">
        <f t="shared" si="29"/>
        <v>53.21</v>
      </c>
      <c r="BQ34" s="175">
        <v>250</v>
      </c>
      <c r="BR34" s="49">
        <f t="shared" si="30"/>
        <v>42.5</v>
      </c>
      <c r="BS34" s="8">
        <f t="shared" si="24"/>
        <v>312</v>
      </c>
      <c r="BT34" s="49">
        <f t="shared" si="25"/>
        <v>53.040000000000006</v>
      </c>
      <c r="BU34" s="8"/>
      <c r="BV34" s="102"/>
    </row>
    <row r="35" spans="1:74" x14ac:dyDescent="0.2">
      <c r="A35" s="10">
        <v>2</v>
      </c>
      <c r="B35" s="10">
        <v>3</v>
      </c>
      <c r="C35" s="10"/>
      <c r="D35" s="2" t="s">
        <v>34</v>
      </c>
      <c r="E35" s="2">
        <v>0.17</v>
      </c>
      <c r="F35" s="2">
        <v>268</v>
      </c>
      <c r="G35" s="70">
        <f t="shared" si="0"/>
        <v>45.56</v>
      </c>
      <c r="H35" s="8">
        <v>98</v>
      </c>
      <c r="I35" s="284"/>
      <c r="J35" s="302" t="s">
        <v>199</v>
      </c>
      <c r="K35" s="310" t="s">
        <v>249</v>
      </c>
      <c r="L35" s="311"/>
      <c r="N35"/>
      <c r="O35" s="8"/>
      <c r="P35" s="49">
        <f t="shared" si="1"/>
        <v>16.66</v>
      </c>
      <c r="Q35" s="21"/>
      <c r="R35" s="49">
        <f t="shared" si="2"/>
        <v>0</v>
      </c>
      <c r="S35" s="8">
        <v>390</v>
      </c>
      <c r="T35" s="49">
        <f t="shared" si="3"/>
        <v>66.300000000000011</v>
      </c>
      <c r="U35" s="8">
        <v>415</v>
      </c>
      <c r="V35" s="49">
        <f t="shared" si="4"/>
        <v>70.550000000000011</v>
      </c>
      <c r="W35" s="8">
        <v>432</v>
      </c>
      <c r="X35" s="49">
        <f t="shared" si="5"/>
        <v>73.440000000000012</v>
      </c>
      <c r="Y35" s="8">
        <v>458</v>
      </c>
      <c r="Z35" s="49">
        <f t="shared" si="6"/>
        <v>77.86</v>
      </c>
      <c r="AA35" s="8">
        <v>448</v>
      </c>
      <c r="AB35" s="49">
        <f t="shared" si="7"/>
        <v>76.160000000000011</v>
      </c>
      <c r="AC35" s="8">
        <v>502</v>
      </c>
      <c r="AD35" s="49">
        <f t="shared" si="8"/>
        <v>85.34</v>
      </c>
      <c r="AE35" s="8">
        <v>309</v>
      </c>
      <c r="AF35" s="49">
        <f t="shared" si="9"/>
        <v>52.53</v>
      </c>
      <c r="AG35" s="8">
        <v>427</v>
      </c>
      <c r="AH35" s="49">
        <f t="shared" si="10"/>
        <v>72.59</v>
      </c>
      <c r="AI35" s="8">
        <v>420</v>
      </c>
      <c r="AJ35" s="49">
        <f t="shared" si="11"/>
        <v>71.400000000000006</v>
      </c>
      <c r="AK35" s="8">
        <v>440</v>
      </c>
      <c r="AL35" s="49">
        <f t="shared" si="12"/>
        <v>74.800000000000011</v>
      </c>
      <c r="AM35" s="22">
        <v>466</v>
      </c>
      <c r="AN35" s="49">
        <f t="shared" si="13"/>
        <v>79.22</v>
      </c>
      <c r="AO35" s="2">
        <v>431</v>
      </c>
      <c r="AP35" s="49">
        <f t="shared" si="14"/>
        <v>73.27000000000001</v>
      </c>
      <c r="AQ35" s="73">
        <v>419</v>
      </c>
      <c r="AR35" s="49">
        <f t="shared" si="15"/>
        <v>71.23</v>
      </c>
      <c r="AS35" s="2">
        <v>457</v>
      </c>
      <c r="AT35" s="49">
        <f t="shared" si="16"/>
        <v>77.690000000000012</v>
      </c>
      <c r="AU35" s="2">
        <v>450</v>
      </c>
      <c r="AV35" s="49">
        <f t="shared" si="17"/>
        <v>76.5</v>
      </c>
      <c r="AW35" s="2">
        <v>494</v>
      </c>
      <c r="AX35" s="49">
        <f t="shared" si="18"/>
        <v>83.98</v>
      </c>
      <c r="AY35" s="8">
        <v>500</v>
      </c>
      <c r="AZ35" s="49">
        <f t="shared" si="19"/>
        <v>85</v>
      </c>
      <c r="BA35" s="8">
        <v>483</v>
      </c>
      <c r="BB35" s="49">
        <f t="shared" si="20"/>
        <v>82.11</v>
      </c>
      <c r="BC35" s="8">
        <v>512</v>
      </c>
      <c r="BD35" s="49">
        <f t="shared" si="21"/>
        <v>87.04</v>
      </c>
      <c r="BE35" s="175">
        <v>525</v>
      </c>
      <c r="BF35" s="49">
        <f t="shared" si="22"/>
        <v>89.25</v>
      </c>
      <c r="BG35" s="175">
        <v>503</v>
      </c>
      <c r="BH35" s="49">
        <f t="shared" si="26"/>
        <v>85.51</v>
      </c>
      <c r="BI35" s="175">
        <v>482</v>
      </c>
      <c r="BJ35" s="49">
        <f t="shared" si="27"/>
        <v>81.940000000000012</v>
      </c>
      <c r="BK35" s="175">
        <v>534</v>
      </c>
      <c r="BL35" s="49">
        <f t="shared" si="28"/>
        <v>90.78</v>
      </c>
      <c r="BM35" s="175">
        <v>571</v>
      </c>
      <c r="BN35" s="49">
        <f t="shared" si="23"/>
        <v>97.070000000000007</v>
      </c>
      <c r="BO35" s="175">
        <v>574</v>
      </c>
      <c r="BP35" s="49">
        <f t="shared" si="29"/>
        <v>97.580000000000013</v>
      </c>
      <c r="BQ35" s="175">
        <v>413</v>
      </c>
      <c r="BR35" s="49">
        <f t="shared" si="30"/>
        <v>70.210000000000008</v>
      </c>
      <c r="BS35" s="8">
        <f t="shared" si="24"/>
        <v>98</v>
      </c>
      <c r="BT35" s="49">
        <f t="shared" si="25"/>
        <v>16.66</v>
      </c>
      <c r="BU35" s="8"/>
      <c r="BV35" s="102"/>
    </row>
    <row r="36" spans="1:74" x14ac:dyDescent="0.2">
      <c r="A36" s="10">
        <v>2</v>
      </c>
      <c r="B36" s="10">
        <v>3</v>
      </c>
      <c r="C36" s="10"/>
      <c r="D36" s="2" t="s">
        <v>39</v>
      </c>
      <c r="E36" s="2">
        <v>0.17</v>
      </c>
      <c r="F36" s="2">
        <v>289</v>
      </c>
      <c r="G36" s="70">
        <f t="shared" ref="G36:G68" si="31">(E36*F36)</f>
        <v>49.13</v>
      </c>
      <c r="H36" s="8">
        <v>106</v>
      </c>
      <c r="I36" s="284"/>
      <c r="J36" s="302" t="s">
        <v>200</v>
      </c>
      <c r="K36" s="310" t="s">
        <v>250</v>
      </c>
      <c r="L36" s="311"/>
      <c r="N36"/>
      <c r="O36" s="8"/>
      <c r="P36" s="49">
        <f t="shared" ref="P36:P67" si="32">PRODUCT(E36,H36)</f>
        <v>18.02</v>
      </c>
      <c r="Q36" s="21"/>
      <c r="R36" s="49">
        <f t="shared" ref="R36:R67" si="33">(Q36*E36)</f>
        <v>0</v>
      </c>
      <c r="S36" s="8">
        <v>291</v>
      </c>
      <c r="T36" s="49">
        <f t="shared" si="3"/>
        <v>49.470000000000006</v>
      </c>
      <c r="U36" s="8">
        <v>293</v>
      </c>
      <c r="V36" s="49">
        <f t="shared" si="4"/>
        <v>49.81</v>
      </c>
      <c r="W36" s="8">
        <v>320</v>
      </c>
      <c r="X36" s="49">
        <f t="shared" si="5"/>
        <v>54.400000000000006</v>
      </c>
      <c r="Y36" s="8">
        <v>437</v>
      </c>
      <c r="Z36" s="49">
        <f t="shared" si="6"/>
        <v>74.290000000000006</v>
      </c>
      <c r="AA36" s="8">
        <v>333</v>
      </c>
      <c r="AB36" s="49">
        <f t="shared" si="7"/>
        <v>56.610000000000007</v>
      </c>
      <c r="AC36" s="8">
        <v>443</v>
      </c>
      <c r="AD36" s="49">
        <f t="shared" si="8"/>
        <v>75.31</v>
      </c>
      <c r="AE36" s="8">
        <v>325</v>
      </c>
      <c r="AF36" s="49">
        <f t="shared" si="9"/>
        <v>55.250000000000007</v>
      </c>
      <c r="AG36" s="8">
        <v>296</v>
      </c>
      <c r="AH36" s="49">
        <f t="shared" si="10"/>
        <v>50.32</v>
      </c>
      <c r="AI36" s="8">
        <v>324</v>
      </c>
      <c r="AJ36" s="49">
        <f t="shared" si="11"/>
        <v>55.080000000000005</v>
      </c>
      <c r="AK36" s="8">
        <v>315</v>
      </c>
      <c r="AL36" s="49">
        <f t="shared" si="12"/>
        <v>53.550000000000004</v>
      </c>
      <c r="AM36" s="22">
        <v>343</v>
      </c>
      <c r="AN36" s="49">
        <f t="shared" si="13"/>
        <v>58.31</v>
      </c>
      <c r="AO36" s="2">
        <v>295</v>
      </c>
      <c r="AP36" s="49">
        <f t="shared" si="14"/>
        <v>50.150000000000006</v>
      </c>
      <c r="AQ36" s="73">
        <v>322</v>
      </c>
      <c r="AR36" s="49">
        <f t="shared" si="15"/>
        <v>54.74</v>
      </c>
      <c r="AS36" s="2">
        <v>323</v>
      </c>
      <c r="AT36" s="49">
        <f t="shared" si="16"/>
        <v>54.910000000000004</v>
      </c>
      <c r="AU36" s="2">
        <v>326</v>
      </c>
      <c r="AV36" s="49">
        <f t="shared" ref="AV36:AV67" si="34">PRODUCT( E36*AU36)</f>
        <v>55.42</v>
      </c>
      <c r="AW36" s="2">
        <v>342</v>
      </c>
      <c r="AX36" s="49">
        <f t="shared" ref="AX36:AX67" si="35">PRODUCT( E36*AW36)</f>
        <v>58.140000000000008</v>
      </c>
      <c r="AY36" s="8">
        <v>276</v>
      </c>
      <c r="AZ36" s="49">
        <f t="shared" ref="AZ36:AZ67" si="36">PRODUCT( E36*AY36)</f>
        <v>46.92</v>
      </c>
      <c r="BA36" s="8">
        <v>111</v>
      </c>
      <c r="BB36" s="49">
        <f t="shared" ref="BB36:BB67" si="37">PRODUCT( E36*BA36)</f>
        <v>18.87</v>
      </c>
      <c r="BC36" s="8">
        <v>109</v>
      </c>
      <c r="BD36" s="49">
        <f t="shared" si="21"/>
        <v>18.53</v>
      </c>
      <c r="BE36" s="175">
        <v>103</v>
      </c>
      <c r="BF36" s="49">
        <f t="shared" ref="BF36:BF67" si="38">PRODUCT(E36*BE36)</f>
        <v>17.510000000000002</v>
      </c>
      <c r="BG36" s="175">
        <v>104</v>
      </c>
      <c r="BH36" s="49">
        <f t="shared" si="26"/>
        <v>17.68</v>
      </c>
      <c r="BI36" s="175">
        <v>95</v>
      </c>
      <c r="BJ36" s="49">
        <f t="shared" si="27"/>
        <v>16.150000000000002</v>
      </c>
      <c r="BK36" s="175">
        <v>90</v>
      </c>
      <c r="BL36" s="49">
        <f t="shared" si="28"/>
        <v>15.3</v>
      </c>
      <c r="BM36" s="175">
        <v>96</v>
      </c>
      <c r="BN36" s="49">
        <f t="shared" si="23"/>
        <v>16.32</v>
      </c>
      <c r="BO36" s="175">
        <v>93</v>
      </c>
      <c r="BP36" s="49">
        <f t="shared" si="29"/>
        <v>15.81</v>
      </c>
      <c r="BQ36" s="175">
        <v>96</v>
      </c>
      <c r="BR36" s="49">
        <f t="shared" si="30"/>
        <v>16.32</v>
      </c>
      <c r="BS36" s="8">
        <f t="shared" ref="BS36:BS67" si="39">H36</f>
        <v>106</v>
      </c>
      <c r="BT36" s="49">
        <f t="shared" ref="BT36:BT67" si="40">P36</f>
        <v>18.02</v>
      </c>
      <c r="BU36" s="8"/>
      <c r="BV36" s="102"/>
    </row>
    <row r="37" spans="1:74" x14ac:dyDescent="0.2">
      <c r="A37" s="10">
        <v>2</v>
      </c>
      <c r="B37" s="10">
        <v>3</v>
      </c>
      <c r="C37" s="10"/>
      <c r="D37" s="2" t="s">
        <v>38</v>
      </c>
      <c r="E37" s="2">
        <v>0.17</v>
      </c>
      <c r="F37" s="2">
        <v>122</v>
      </c>
      <c r="G37" s="70">
        <f t="shared" si="31"/>
        <v>20.740000000000002</v>
      </c>
      <c r="H37" s="8">
        <v>45</v>
      </c>
      <c r="I37" s="284"/>
      <c r="J37" s="302" t="s">
        <v>200</v>
      </c>
      <c r="K37" s="277" t="s">
        <v>251</v>
      </c>
      <c r="L37" s="306"/>
      <c r="N37" s="292"/>
      <c r="O37" s="8"/>
      <c r="P37" s="49">
        <f t="shared" si="32"/>
        <v>7.65</v>
      </c>
      <c r="Q37" s="21"/>
      <c r="R37" s="49">
        <f t="shared" si="33"/>
        <v>0</v>
      </c>
      <c r="S37" s="8">
        <v>171</v>
      </c>
      <c r="T37" s="49">
        <f t="shared" si="3"/>
        <v>29.070000000000004</v>
      </c>
      <c r="U37" s="8">
        <v>174</v>
      </c>
      <c r="V37" s="49">
        <f t="shared" si="4"/>
        <v>29.580000000000002</v>
      </c>
      <c r="W37" s="8">
        <v>177</v>
      </c>
      <c r="X37" s="49">
        <f t="shared" si="5"/>
        <v>30.090000000000003</v>
      </c>
      <c r="Y37" s="8">
        <v>156</v>
      </c>
      <c r="Z37" s="49">
        <f t="shared" si="6"/>
        <v>26.520000000000003</v>
      </c>
      <c r="AA37" s="8">
        <v>143</v>
      </c>
      <c r="AB37" s="49">
        <f t="shared" si="7"/>
        <v>24.310000000000002</v>
      </c>
      <c r="AC37" s="8">
        <v>141</v>
      </c>
      <c r="AD37" s="49">
        <f t="shared" si="8"/>
        <v>23.970000000000002</v>
      </c>
      <c r="AE37" s="8">
        <v>162</v>
      </c>
      <c r="AF37" s="49">
        <f t="shared" si="9"/>
        <v>27.540000000000003</v>
      </c>
      <c r="AG37" s="8">
        <v>34</v>
      </c>
      <c r="AH37" s="49">
        <f t="shared" si="10"/>
        <v>5.78</v>
      </c>
      <c r="AI37" s="8">
        <v>37</v>
      </c>
      <c r="AJ37" s="49">
        <f t="shared" si="11"/>
        <v>6.29</v>
      </c>
      <c r="AK37" s="8">
        <v>37</v>
      </c>
      <c r="AL37" s="49">
        <f t="shared" si="12"/>
        <v>6.29</v>
      </c>
      <c r="AM37" s="22">
        <v>72</v>
      </c>
      <c r="AN37" s="49">
        <f t="shared" si="13"/>
        <v>12.24</v>
      </c>
      <c r="AO37" s="2">
        <v>87</v>
      </c>
      <c r="AP37" s="49">
        <f t="shared" si="14"/>
        <v>14.790000000000001</v>
      </c>
      <c r="AQ37" s="73">
        <v>74</v>
      </c>
      <c r="AR37" s="49">
        <f t="shared" si="15"/>
        <v>12.58</v>
      </c>
      <c r="AS37" s="2">
        <v>88</v>
      </c>
      <c r="AT37" s="49">
        <f t="shared" si="16"/>
        <v>14.96</v>
      </c>
      <c r="AU37" s="2">
        <v>47</v>
      </c>
      <c r="AV37" s="49">
        <f t="shared" si="34"/>
        <v>7.99</v>
      </c>
      <c r="AW37" s="2">
        <v>25</v>
      </c>
      <c r="AX37" s="49">
        <f t="shared" si="35"/>
        <v>4.25</v>
      </c>
      <c r="AY37" s="8">
        <v>35</v>
      </c>
      <c r="AZ37" s="49">
        <f t="shared" si="36"/>
        <v>5.95</v>
      </c>
      <c r="BA37" s="8">
        <v>34</v>
      </c>
      <c r="BB37" s="49">
        <f t="shared" si="37"/>
        <v>5.78</v>
      </c>
      <c r="BC37" s="8">
        <v>36</v>
      </c>
      <c r="BD37" s="49">
        <f t="shared" si="21"/>
        <v>6.12</v>
      </c>
      <c r="BE37" s="175">
        <v>27</v>
      </c>
      <c r="BF37" s="49">
        <f t="shared" si="38"/>
        <v>4.5900000000000007</v>
      </c>
      <c r="BG37" s="175">
        <v>22</v>
      </c>
      <c r="BH37" s="49">
        <f t="shared" si="26"/>
        <v>3.74</v>
      </c>
      <c r="BI37" s="175">
        <v>21</v>
      </c>
      <c r="BJ37" s="49">
        <f t="shared" si="27"/>
        <v>3.5700000000000003</v>
      </c>
      <c r="BK37" s="175">
        <v>26</v>
      </c>
      <c r="BL37" s="49">
        <f t="shared" si="28"/>
        <v>4.42</v>
      </c>
      <c r="BM37" s="175">
        <v>21</v>
      </c>
      <c r="BN37" s="49">
        <f t="shared" si="23"/>
        <v>3.5700000000000003</v>
      </c>
      <c r="BO37" s="175">
        <v>17</v>
      </c>
      <c r="BP37" s="49">
        <f t="shared" si="29"/>
        <v>2.89</v>
      </c>
      <c r="BQ37" s="175">
        <v>18</v>
      </c>
      <c r="BR37" s="49">
        <f t="shared" si="30"/>
        <v>3.06</v>
      </c>
      <c r="BS37" s="8">
        <f t="shared" si="39"/>
        <v>45</v>
      </c>
      <c r="BT37" s="49">
        <f t="shared" si="40"/>
        <v>7.65</v>
      </c>
      <c r="BU37" s="8"/>
      <c r="BV37" s="102"/>
    </row>
    <row r="38" spans="1:74" x14ac:dyDescent="0.2">
      <c r="A38" s="10">
        <v>2</v>
      </c>
      <c r="B38" s="10">
        <v>3</v>
      </c>
      <c r="C38" s="10"/>
      <c r="D38" s="2" t="s">
        <v>37</v>
      </c>
      <c r="E38" s="2">
        <v>0.17</v>
      </c>
      <c r="F38" s="2">
        <v>504</v>
      </c>
      <c r="G38" s="70">
        <f t="shared" si="31"/>
        <v>85.68</v>
      </c>
      <c r="H38" s="8">
        <v>184</v>
      </c>
      <c r="I38" s="284"/>
      <c r="J38" s="302" t="s">
        <v>200</v>
      </c>
      <c r="K38" s="310" t="s">
        <v>222</v>
      </c>
      <c r="L38" s="311"/>
      <c r="N38"/>
      <c r="O38" s="8"/>
      <c r="P38" s="49">
        <f t="shared" si="32"/>
        <v>31.28</v>
      </c>
      <c r="Q38" s="21"/>
      <c r="R38" s="49">
        <f t="shared" si="33"/>
        <v>0</v>
      </c>
      <c r="S38" s="8">
        <v>504</v>
      </c>
      <c r="T38" s="49">
        <f t="shared" si="3"/>
        <v>85.68</v>
      </c>
      <c r="U38" s="8">
        <v>568</v>
      </c>
      <c r="V38" s="49">
        <f t="shared" si="4"/>
        <v>96.56</v>
      </c>
      <c r="W38" s="8">
        <v>982</v>
      </c>
      <c r="X38" s="49">
        <f t="shared" si="5"/>
        <v>166.94000000000003</v>
      </c>
      <c r="Y38" s="8">
        <v>552</v>
      </c>
      <c r="Z38" s="49">
        <f t="shared" si="6"/>
        <v>93.84</v>
      </c>
      <c r="AA38" s="8">
        <v>468</v>
      </c>
      <c r="AB38" s="49">
        <f t="shared" si="7"/>
        <v>79.56</v>
      </c>
      <c r="AC38" s="8">
        <v>456</v>
      </c>
      <c r="AD38" s="49">
        <f t="shared" si="8"/>
        <v>77.52000000000001</v>
      </c>
      <c r="AE38" s="8">
        <v>488</v>
      </c>
      <c r="AF38" s="49">
        <f t="shared" si="9"/>
        <v>82.960000000000008</v>
      </c>
      <c r="AG38" s="8">
        <v>483</v>
      </c>
      <c r="AH38" s="49">
        <f t="shared" si="10"/>
        <v>82.11</v>
      </c>
      <c r="AI38" s="8">
        <v>670</v>
      </c>
      <c r="AJ38" s="49">
        <f t="shared" si="11"/>
        <v>113.9</v>
      </c>
      <c r="AK38" s="8">
        <v>540</v>
      </c>
      <c r="AL38" s="49">
        <f t="shared" si="12"/>
        <v>91.800000000000011</v>
      </c>
      <c r="AM38" s="22">
        <v>489</v>
      </c>
      <c r="AN38" s="49">
        <f t="shared" si="13"/>
        <v>83.13000000000001</v>
      </c>
      <c r="AO38" s="2">
        <v>586</v>
      </c>
      <c r="AP38" s="49">
        <f t="shared" si="14"/>
        <v>99.62</v>
      </c>
      <c r="AQ38" s="73">
        <v>469</v>
      </c>
      <c r="AR38" s="49">
        <f t="shared" si="15"/>
        <v>79.73</v>
      </c>
      <c r="AS38" s="2">
        <v>426</v>
      </c>
      <c r="AT38" s="49">
        <f t="shared" si="16"/>
        <v>72.42</v>
      </c>
      <c r="AU38" s="2">
        <v>361</v>
      </c>
      <c r="AV38" s="49">
        <f t="shared" si="34"/>
        <v>61.370000000000005</v>
      </c>
      <c r="AW38" s="2">
        <v>386</v>
      </c>
      <c r="AX38" s="49">
        <f t="shared" si="35"/>
        <v>65.62</v>
      </c>
      <c r="AY38" s="8">
        <v>520</v>
      </c>
      <c r="AZ38" s="49">
        <f t="shared" si="36"/>
        <v>88.4</v>
      </c>
      <c r="BA38" s="8">
        <v>422</v>
      </c>
      <c r="BB38" s="49">
        <f t="shared" si="37"/>
        <v>71.740000000000009</v>
      </c>
      <c r="BC38" s="8">
        <v>344</v>
      </c>
      <c r="BD38" s="49">
        <f t="shared" si="21"/>
        <v>58.480000000000004</v>
      </c>
      <c r="BE38" s="175">
        <v>427</v>
      </c>
      <c r="BF38" s="49">
        <f t="shared" si="38"/>
        <v>72.59</v>
      </c>
      <c r="BG38" s="175">
        <v>395</v>
      </c>
      <c r="BH38" s="49">
        <f t="shared" si="26"/>
        <v>67.150000000000006</v>
      </c>
      <c r="BI38" s="175">
        <v>424</v>
      </c>
      <c r="BJ38" s="49">
        <f t="shared" si="27"/>
        <v>72.08</v>
      </c>
      <c r="BK38" s="175">
        <v>529</v>
      </c>
      <c r="BL38" s="49">
        <f t="shared" si="28"/>
        <v>89.93</v>
      </c>
      <c r="BM38" s="175">
        <v>565</v>
      </c>
      <c r="BN38" s="49">
        <f t="shared" si="23"/>
        <v>96.050000000000011</v>
      </c>
      <c r="BO38" s="175">
        <v>510</v>
      </c>
      <c r="BP38" s="49">
        <f t="shared" si="29"/>
        <v>86.7</v>
      </c>
      <c r="BQ38" s="175">
        <v>424</v>
      </c>
      <c r="BR38" s="49">
        <f t="shared" si="30"/>
        <v>72.08</v>
      </c>
      <c r="BS38" s="8">
        <f t="shared" si="39"/>
        <v>184</v>
      </c>
      <c r="BT38" s="49">
        <f t="shared" si="40"/>
        <v>31.28</v>
      </c>
      <c r="BU38" s="8"/>
      <c r="BV38" s="102"/>
    </row>
    <row r="39" spans="1:74" x14ac:dyDescent="0.2">
      <c r="A39" s="10">
        <v>2</v>
      </c>
      <c r="B39" s="10">
        <v>3</v>
      </c>
      <c r="C39" s="10"/>
      <c r="D39" s="2" t="s">
        <v>36</v>
      </c>
      <c r="E39" s="2">
        <v>0.17</v>
      </c>
      <c r="F39" s="2">
        <v>180</v>
      </c>
      <c r="G39" s="70">
        <f t="shared" si="31"/>
        <v>30.6</v>
      </c>
      <c r="H39" s="8">
        <v>66</v>
      </c>
      <c r="I39" s="284"/>
      <c r="J39" s="302" t="s">
        <v>199</v>
      </c>
      <c r="K39" s="310" t="s">
        <v>223</v>
      </c>
      <c r="L39" s="311"/>
      <c r="N39"/>
      <c r="O39" s="8"/>
      <c r="P39" s="49">
        <f t="shared" si="32"/>
        <v>11.22</v>
      </c>
      <c r="Q39" s="21"/>
      <c r="R39" s="49">
        <f t="shared" si="33"/>
        <v>0</v>
      </c>
      <c r="S39" s="8">
        <v>197</v>
      </c>
      <c r="T39" s="49">
        <f t="shared" si="3"/>
        <v>33.49</v>
      </c>
      <c r="U39" s="8">
        <v>243</v>
      </c>
      <c r="V39" s="49">
        <f t="shared" si="4"/>
        <v>41.31</v>
      </c>
      <c r="W39" s="8">
        <v>232</v>
      </c>
      <c r="X39" s="49">
        <f t="shared" si="5"/>
        <v>39.440000000000005</v>
      </c>
      <c r="Y39" s="8">
        <v>323</v>
      </c>
      <c r="Z39" s="49">
        <f t="shared" si="6"/>
        <v>54.910000000000004</v>
      </c>
      <c r="AA39" s="8">
        <v>221</v>
      </c>
      <c r="AB39" s="49">
        <f t="shared" si="7"/>
        <v>37.57</v>
      </c>
      <c r="AC39" s="8">
        <v>260</v>
      </c>
      <c r="AD39" s="49">
        <f t="shared" si="8"/>
        <v>44.2</v>
      </c>
      <c r="AE39" s="8">
        <v>204</v>
      </c>
      <c r="AF39" s="49">
        <f t="shared" si="9"/>
        <v>34.68</v>
      </c>
      <c r="AG39" s="8">
        <v>130</v>
      </c>
      <c r="AH39" s="49">
        <f t="shared" si="10"/>
        <v>22.1</v>
      </c>
      <c r="AI39" s="8">
        <v>115</v>
      </c>
      <c r="AJ39" s="49">
        <f t="shared" si="11"/>
        <v>19.55</v>
      </c>
      <c r="AK39" s="8">
        <v>101</v>
      </c>
      <c r="AL39" s="49">
        <f t="shared" si="12"/>
        <v>17.170000000000002</v>
      </c>
      <c r="AM39" s="22">
        <v>143</v>
      </c>
      <c r="AN39" s="49">
        <f t="shared" si="13"/>
        <v>24.310000000000002</v>
      </c>
      <c r="AO39" s="2">
        <v>98</v>
      </c>
      <c r="AP39" s="49">
        <f t="shared" si="14"/>
        <v>16.66</v>
      </c>
      <c r="AQ39" s="73">
        <v>94</v>
      </c>
      <c r="AR39" s="49">
        <f t="shared" si="15"/>
        <v>15.98</v>
      </c>
      <c r="AS39" s="2">
        <v>110</v>
      </c>
      <c r="AT39" s="49">
        <f t="shared" si="16"/>
        <v>18.700000000000003</v>
      </c>
      <c r="AU39" s="2">
        <v>113</v>
      </c>
      <c r="AV39" s="49">
        <f t="shared" si="34"/>
        <v>19.21</v>
      </c>
      <c r="AW39" s="2">
        <v>96</v>
      </c>
      <c r="AX39" s="49">
        <f t="shared" si="35"/>
        <v>16.32</v>
      </c>
      <c r="AY39" s="8">
        <v>89</v>
      </c>
      <c r="AZ39" s="49">
        <f t="shared" si="36"/>
        <v>15.13</v>
      </c>
      <c r="BA39" s="8">
        <v>58</v>
      </c>
      <c r="BB39" s="49">
        <f t="shared" si="37"/>
        <v>9.8600000000000012</v>
      </c>
      <c r="BC39" s="8">
        <v>71</v>
      </c>
      <c r="BD39" s="49">
        <f t="shared" si="21"/>
        <v>12.07</v>
      </c>
      <c r="BE39" s="175">
        <v>56</v>
      </c>
      <c r="BF39" s="49">
        <f t="shared" si="38"/>
        <v>9.5200000000000014</v>
      </c>
      <c r="BG39" s="175">
        <v>51</v>
      </c>
      <c r="BH39" s="49">
        <f t="shared" si="26"/>
        <v>8.67</v>
      </c>
      <c r="BI39" s="175">
        <v>49</v>
      </c>
      <c r="BJ39" s="49">
        <f t="shared" si="27"/>
        <v>8.33</v>
      </c>
      <c r="BK39" s="175">
        <v>64</v>
      </c>
      <c r="BL39" s="49">
        <f t="shared" si="28"/>
        <v>10.88</v>
      </c>
      <c r="BM39" s="175">
        <v>108</v>
      </c>
      <c r="BN39" s="49">
        <f t="shared" si="23"/>
        <v>18.360000000000003</v>
      </c>
      <c r="BO39" s="175">
        <v>85</v>
      </c>
      <c r="BP39" s="49">
        <f t="shared" si="29"/>
        <v>14.450000000000001</v>
      </c>
      <c r="BQ39" s="175">
        <v>64</v>
      </c>
      <c r="BR39" s="49">
        <f t="shared" si="30"/>
        <v>10.88</v>
      </c>
      <c r="BS39" s="8">
        <f t="shared" si="39"/>
        <v>66</v>
      </c>
      <c r="BT39" s="49">
        <f t="shared" si="40"/>
        <v>11.22</v>
      </c>
      <c r="BU39" s="8"/>
      <c r="BV39" s="102"/>
    </row>
    <row r="40" spans="1:74" x14ac:dyDescent="0.2">
      <c r="A40" s="10">
        <v>2</v>
      </c>
      <c r="B40" s="10">
        <v>4</v>
      </c>
      <c r="C40" s="10"/>
      <c r="D40" s="2" t="s">
        <v>19</v>
      </c>
      <c r="E40" s="2">
        <v>0.16</v>
      </c>
      <c r="F40" s="2">
        <v>1091</v>
      </c>
      <c r="G40" s="70">
        <f t="shared" si="31"/>
        <v>174.56</v>
      </c>
      <c r="H40" s="8">
        <v>398</v>
      </c>
      <c r="I40" s="284"/>
      <c r="J40" s="302" t="s">
        <v>200</v>
      </c>
      <c r="K40" s="277" t="s">
        <v>252</v>
      </c>
      <c r="L40" s="306"/>
      <c r="N40" s="292"/>
      <c r="O40" s="8"/>
      <c r="P40" s="49">
        <f t="shared" si="32"/>
        <v>63.68</v>
      </c>
      <c r="Q40" s="21"/>
      <c r="R40" s="49">
        <f t="shared" si="33"/>
        <v>0</v>
      </c>
      <c r="S40" s="8">
        <v>1336</v>
      </c>
      <c r="T40" s="49">
        <f t="shared" si="3"/>
        <v>213.76</v>
      </c>
      <c r="U40" s="8">
        <v>1336</v>
      </c>
      <c r="V40" s="49">
        <f t="shared" si="4"/>
        <v>213.76</v>
      </c>
      <c r="W40" s="8">
        <v>1335</v>
      </c>
      <c r="X40" s="49">
        <f t="shared" si="5"/>
        <v>213.6</v>
      </c>
      <c r="Y40" s="8">
        <v>1330</v>
      </c>
      <c r="Z40" s="49">
        <f t="shared" si="6"/>
        <v>212.8</v>
      </c>
      <c r="AA40" s="8">
        <v>1342</v>
      </c>
      <c r="AB40" s="49">
        <f t="shared" si="7"/>
        <v>214.72</v>
      </c>
      <c r="AC40" s="8">
        <v>1410</v>
      </c>
      <c r="AD40" s="49">
        <f t="shared" si="8"/>
        <v>225.6</v>
      </c>
      <c r="AE40" s="8">
        <v>1404</v>
      </c>
      <c r="AF40" s="49">
        <f t="shared" si="9"/>
        <v>224.64000000000001</v>
      </c>
      <c r="AG40" s="8">
        <v>949</v>
      </c>
      <c r="AH40" s="49">
        <f t="shared" si="10"/>
        <v>151.84</v>
      </c>
      <c r="AI40" s="8">
        <v>1122</v>
      </c>
      <c r="AJ40" s="49">
        <f t="shared" si="11"/>
        <v>179.52</v>
      </c>
      <c r="AK40" s="8">
        <v>786</v>
      </c>
      <c r="AL40" s="49">
        <f t="shared" si="12"/>
        <v>125.76</v>
      </c>
      <c r="AM40" s="22">
        <v>569</v>
      </c>
      <c r="AN40" s="49">
        <f t="shared" si="13"/>
        <v>91.04</v>
      </c>
      <c r="AO40" s="2">
        <v>569</v>
      </c>
      <c r="AP40" s="49">
        <f t="shared" si="14"/>
        <v>91.04</v>
      </c>
      <c r="AQ40" s="73">
        <v>532</v>
      </c>
      <c r="AR40" s="49">
        <f t="shared" si="15"/>
        <v>85.12</v>
      </c>
      <c r="AS40" s="2">
        <v>511</v>
      </c>
      <c r="AT40" s="49">
        <f t="shared" si="16"/>
        <v>81.760000000000005</v>
      </c>
      <c r="AU40" s="2">
        <v>452</v>
      </c>
      <c r="AV40" s="49">
        <f t="shared" si="34"/>
        <v>72.320000000000007</v>
      </c>
      <c r="AW40" s="2">
        <v>560</v>
      </c>
      <c r="AX40" s="49">
        <f t="shared" si="35"/>
        <v>89.600000000000009</v>
      </c>
      <c r="AY40" s="8">
        <v>632</v>
      </c>
      <c r="AZ40" s="49">
        <f t="shared" si="36"/>
        <v>101.12</v>
      </c>
      <c r="BA40" s="8">
        <v>416</v>
      </c>
      <c r="BB40" s="49">
        <f t="shared" si="37"/>
        <v>66.56</v>
      </c>
      <c r="BC40" s="8">
        <v>517</v>
      </c>
      <c r="BD40" s="49">
        <f t="shared" si="21"/>
        <v>82.72</v>
      </c>
      <c r="BE40" s="175">
        <v>508</v>
      </c>
      <c r="BF40" s="49">
        <f t="shared" si="38"/>
        <v>81.28</v>
      </c>
      <c r="BG40" s="175">
        <v>427</v>
      </c>
      <c r="BH40" s="49">
        <f t="shared" si="26"/>
        <v>68.320000000000007</v>
      </c>
      <c r="BI40" s="175">
        <v>414</v>
      </c>
      <c r="BJ40" s="49">
        <f t="shared" si="27"/>
        <v>66.239999999999995</v>
      </c>
      <c r="BK40" s="175">
        <v>506</v>
      </c>
      <c r="BL40" s="49">
        <f t="shared" si="28"/>
        <v>80.960000000000008</v>
      </c>
      <c r="BM40" s="175">
        <v>613</v>
      </c>
      <c r="BN40" s="49">
        <f t="shared" si="23"/>
        <v>98.08</v>
      </c>
      <c r="BO40" s="175">
        <v>630</v>
      </c>
      <c r="BP40" s="49">
        <f t="shared" si="29"/>
        <v>100.8</v>
      </c>
      <c r="BQ40" s="175">
        <v>544</v>
      </c>
      <c r="BR40" s="49">
        <f t="shared" si="30"/>
        <v>87.04</v>
      </c>
      <c r="BS40" s="8">
        <f t="shared" si="39"/>
        <v>398</v>
      </c>
      <c r="BT40" s="49">
        <f t="shared" si="40"/>
        <v>63.68</v>
      </c>
      <c r="BU40" s="8"/>
      <c r="BV40" s="102"/>
    </row>
    <row r="41" spans="1:74" ht="13.5" x14ac:dyDescent="0.25">
      <c r="A41" s="10">
        <v>2</v>
      </c>
      <c r="B41" s="10">
        <v>4</v>
      </c>
      <c r="C41" s="10"/>
      <c r="D41" s="4" t="s">
        <v>20</v>
      </c>
      <c r="E41" s="2">
        <v>0.16</v>
      </c>
      <c r="F41" s="4">
        <v>66</v>
      </c>
      <c r="G41" s="70">
        <f t="shared" si="31"/>
        <v>10.56</v>
      </c>
      <c r="H41" s="11">
        <v>24</v>
      </c>
      <c r="I41" s="286"/>
      <c r="J41" s="309" t="s">
        <v>199</v>
      </c>
      <c r="K41" s="303" t="s">
        <v>216</v>
      </c>
      <c r="L41" s="304"/>
      <c r="N41" s="273"/>
      <c r="O41" s="11"/>
      <c r="P41" s="49">
        <f t="shared" si="32"/>
        <v>3.84</v>
      </c>
      <c r="Q41" s="67"/>
      <c r="R41" s="52">
        <f t="shared" si="33"/>
        <v>0</v>
      </c>
      <c r="S41" s="11">
        <v>62</v>
      </c>
      <c r="T41" s="49">
        <f t="shared" si="3"/>
        <v>9.92</v>
      </c>
      <c r="U41" s="11">
        <v>62</v>
      </c>
      <c r="V41" s="49">
        <f t="shared" si="4"/>
        <v>9.92</v>
      </c>
      <c r="W41" s="11">
        <v>61</v>
      </c>
      <c r="X41" s="49">
        <f t="shared" si="5"/>
        <v>9.76</v>
      </c>
      <c r="Y41" s="11">
        <v>53</v>
      </c>
      <c r="Z41" s="49">
        <f t="shared" si="6"/>
        <v>8.48</v>
      </c>
      <c r="AA41" s="11">
        <v>55</v>
      </c>
      <c r="AB41" s="49">
        <f t="shared" si="7"/>
        <v>8.8000000000000007</v>
      </c>
      <c r="AC41" s="11">
        <v>77</v>
      </c>
      <c r="AD41" s="49">
        <f t="shared" si="8"/>
        <v>12.32</v>
      </c>
      <c r="AE41" s="11">
        <v>63</v>
      </c>
      <c r="AF41" s="49">
        <f t="shared" si="9"/>
        <v>10.08</v>
      </c>
      <c r="AG41" s="11">
        <v>70</v>
      </c>
      <c r="AH41" s="49">
        <f t="shared" si="10"/>
        <v>11.200000000000001</v>
      </c>
      <c r="AI41" s="11">
        <v>87</v>
      </c>
      <c r="AJ41" s="49">
        <f t="shared" si="11"/>
        <v>13.92</v>
      </c>
      <c r="AK41" s="11">
        <v>101</v>
      </c>
      <c r="AL41" s="49">
        <f t="shared" si="12"/>
        <v>16.16</v>
      </c>
      <c r="AM41" s="24">
        <v>106</v>
      </c>
      <c r="AN41" s="49">
        <f t="shared" si="13"/>
        <v>16.96</v>
      </c>
      <c r="AO41" s="4">
        <v>112</v>
      </c>
      <c r="AP41" s="49">
        <f t="shared" si="14"/>
        <v>17.920000000000002</v>
      </c>
      <c r="AQ41" s="75">
        <v>92</v>
      </c>
      <c r="AR41" s="49">
        <f t="shared" si="15"/>
        <v>14.72</v>
      </c>
      <c r="AS41" s="4">
        <v>99</v>
      </c>
      <c r="AT41" s="49">
        <f t="shared" si="16"/>
        <v>15.84</v>
      </c>
      <c r="AU41" s="4">
        <v>100</v>
      </c>
      <c r="AV41" s="52">
        <f t="shared" si="34"/>
        <v>16</v>
      </c>
      <c r="AW41" s="4">
        <v>121</v>
      </c>
      <c r="AX41" s="49">
        <f t="shared" si="35"/>
        <v>19.36</v>
      </c>
      <c r="AY41" s="11">
        <v>103</v>
      </c>
      <c r="AZ41" s="49">
        <f t="shared" si="36"/>
        <v>16.48</v>
      </c>
      <c r="BA41" s="11">
        <v>90</v>
      </c>
      <c r="BB41" s="49">
        <f t="shared" si="37"/>
        <v>14.4</v>
      </c>
      <c r="BC41" s="11">
        <v>95</v>
      </c>
      <c r="BD41" s="49">
        <f t="shared" si="21"/>
        <v>15.200000000000001</v>
      </c>
      <c r="BE41" s="177">
        <v>81</v>
      </c>
      <c r="BF41" s="49">
        <f t="shared" si="38"/>
        <v>12.96</v>
      </c>
      <c r="BG41" s="177">
        <v>59</v>
      </c>
      <c r="BH41" s="52">
        <f t="shared" si="26"/>
        <v>9.44</v>
      </c>
      <c r="BI41" s="177">
        <v>44</v>
      </c>
      <c r="BJ41" s="52">
        <f t="shared" si="27"/>
        <v>7.04</v>
      </c>
      <c r="BK41" s="177">
        <v>41</v>
      </c>
      <c r="BL41" s="49">
        <f t="shared" si="28"/>
        <v>6.5600000000000005</v>
      </c>
      <c r="BM41" s="177">
        <v>50</v>
      </c>
      <c r="BN41" s="49">
        <f t="shared" si="23"/>
        <v>8</v>
      </c>
      <c r="BO41" s="177">
        <v>51</v>
      </c>
      <c r="BP41" s="49">
        <f t="shared" si="29"/>
        <v>8.16</v>
      </c>
      <c r="BQ41" s="177">
        <v>48</v>
      </c>
      <c r="BR41" s="49">
        <f t="shared" si="30"/>
        <v>7.68</v>
      </c>
      <c r="BS41" s="11">
        <f t="shared" si="39"/>
        <v>24</v>
      </c>
      <c r="BT41" s="52">
        <f t="shared" si="40"/>
        <v>3.84</v>
      </c>
      <c r="BU41" s="11"/>
      <c r="BV41" s="102"/>
    </row>
    <row r="42" spans="1:74" x14ac:dyDescent="0.2">
      <c r="A42" s="10">
        <v>2</v>
      </c>
      <c r="B42" s="10">
        <v>4</v>
      </c>
      <c r="C42" s="10"/>
      <c r="D42" s="4" t="s">
        <v>25</v>
      </c>
      <c r="E42" s="2">
        <v>0.16</v>
      </c>
      <c r="F42" s="4">
        <v>486</v>
      </c>
      <c r="G42" s="70">
        <f t="shared" si="31"/>
        <v>77.760000000000005</v>
      </c>
      <c r="H42" s="11">
        <v>178</v>
      </c>
      <c r="I42" s="286"/>
      <c r="J42" s="309" t="s">
        <v>200</v>
      </c>
      <c r="K42" s="279" t="s">
        <v>224</v>
      </c>
      <c r="L42" s="312"/>
      <c r="N42" s="293"/>
      <c r="O42" s="11"/>
      <c r="P42" s="49">
        <f t="shared" si="32"/>
        <v>28.48</v>
      </c>
      <c r="Q42" s="67"/>
      <c r="R42" s="52">
        <f t="shared" si="33"/>
        <v>0</v>
      </c>
      <c r="S42" s="11">
        <v>402</v>
      </c>
      <c r="T42" s="49">
        <f t="shared" si="3"/>
        <v>64.320000000000007</v>
      </c>
      <c r="U42" s="11">
        <v>402</v>
      </c>
      <c r="V42" s="49">
        <f t="shared" si="4"/>
        <v>64.320000000000007</v>
      </c>
      <c r="W42" s="11">
        <v>442</v>
      </c>
      <c r="X42" s="49">
        <f t="shared" si="5"/>
        <v>70.72</v>
      </c>
      <c r="Y42" s="11">
        <v>647</v>
      </c>
      <c r="Z42" s="49">
        <f t="shared" si="6"/>
        <v>103.52</v>
      </c>
      <c r="AA42" s="11">
        <v>636</v>
      </c>
      <c r="AB42" s="49">
        <f t="shared" si="7"/>
        <v>101.76</v>
      </c>
      <c r="AC42" s="11">
        <v>570</v>
      </c>
      <c r="AD42" s="49">
        <f t="shared" si="8"/>
        <v>91.2</v>
      </c>
      <c r="AE42" s="11">
        <v>554</v>
      </c>
      <c r="AF42" s="49">
        <f t="shared" si="9"/>
        <v>88.64</v>
      </c>
      <c r="AG42" s="11">
        <v>386</v>
      </c>
      <c r="AH42" s="49">
        <f t="shared" si="10"/>
        <v>61.76</v>
      </c>
      <c r="AI42" s="11">
        <v>354</v>
      </c>
      <c r="AJ42" s="49">
        <f t="shared" si="11"/>
        <v>56.64</v>
      </c>
      <c r="AK42" s="11">
        <v>400</v>
      </c>
      <c r="AL42" s="49">
        <f t="shared" si="12"/>
        <v>64</v>
      </c>
      <c r="AM42" s="24">
        <v>400</v>
      </c>
      <c r="AN42" s="49">
        <f t="shared" si="13"/>
        <v>64</v>
      </c>
      <c r="AO42" s="4">
        <v>441</v>
      </c>
      <c r="AP42" s="49">
        <f t="shared" si="14"/>
        <v>70.56</v>
      </c>
      <c r="AQ42" s="75">
        <v>433</v>
      </c>
      <c r="AR42" s="49">
        <f t="shared" si="15"/>
        <v>69.28</v>
      </c>
      <c r="AS42" s="4">
        <v>309</v>
      </c>
      <c r="AT42" s="49">
        <f t="shared" si="16"/>
        <v>49.44</v>
      </c>
      <c r="AU42" s="4">
        <v>269</v>
      </c>
      <c r="AV42" s="52">
        <f t="shared" si="34"/>
        <v>43.04</v>
      </c>
      <c r="AW42" s="4">
        <v>250</v>
      </c>
      <c r="AX42" s="49">
        <f t="shared" si="35"/>
        <v>40</v>
      </c>
      <c r="AY42" s="11">
        <v>340</v>
      </c>
      <c r="AZ42" s="49">
        <f t="shared" si="36"/>
        <v>54.4</v>
      </c>
      <c r="BA42" s="11">
        <v>241</v>
      </c>
      <c r="BB42" s="49">
        <f t="shared" si="37"/>
        <v>38.56</v>
      </c>
      <c r="BC42" s="11">
        <v>289</v>
      </c>
      <c r="BD42" s="49">
        <f t="shared" si="21"/>
        <v>46.24</v>
      </c>
      <c r="BE42" s="177">
        <v>311</v>
      </c>
      <c r="BF42" s="49">
        <f t="shared" si="38"/>
        <v>49.76</v>
      </c>
      <c r="BG42" s="177">
        <v>373</v>
      </c>
      <c r="BH42" s="52">
        <f t="shared" si="26"/>
        <v>59.68</v>
      </c>
      <c r="BI42" s="177">
        <v>268</v>
      </c>
      <c r="BJ42" s="52">
        <f t="shared" si="27"/>
        <v>42.88</v>
      </c>
      <c r="BK42" s="177">
        <v>315</v>
      </c>
      <c r="BL42" s="49">
        <f t="shared" si="28"/>
        <v>50.4</v>
      </c>
      <c r="BM42" s="177">
        <v>382</v>
      </c>
      <c r="BN42" s="49">
        <f t="shared" si="23"/>
        <v>61.120000000000005</v>
      </c>
      <c r="BO42" s="177">
        <v>255</v>
      </c>
      <c r="BP42" s="49">
        <f t="shared" si="29"/>
        <v>40.800000000000004</v>
      </c>
      <c r="BQ42" s="177">
        <v>192</v>
      </c>
      <c r="BR42" s="49">
        <f t="shared" si="30"/>
        <v>30.72</v>
      </c>
      <c r="BS42" s="11">
        <f t="shared" si="39"/>
        <v>178</v>
      </c>
      <c r="BT42" s="52">
        <f t="shared" si="40"/>
        <v>28.48</v>
      </c>
      <c r="BU42" s="11"/>
      <c r="BV42" s="102"/>
    </row>
    <row r="43" spans="1:74" s="145" customFormat="1" x14ac:dyDescent="0.2">
      <c r="A43" s="138">
        <v>2</v>
      </c>
      <c r="B43" s="138">
        <v>4</v>
      </c>
      <c r="C43" s="138"/>
      <c r="D43" s="139" t="s">
        <v>167</v>
      </c>
      <c r="E43" s="140">
        <v>0.16</v>
      </c>
      <c r="F43" s="139">
        <v>11</v>
      </c>
      <c r="G43" s="141">
        <f t="shared" si="31"/>
        <v>1.76</v>
      </c>
      <c r="H43" s="142">
        <v>3</v>
      </c>
      <c r="I43" s="287"/>
      <c r="J43" s="315" t="s">
        <v>200</v>
      </c>
      <c r="K43" s="280" t="s">
        <v>225</v>
      </c>
      <c r="L43" s="316"/>
      <c r="N43" s="294"/>
      <c r="O43" s="142"/>
      <c r="P43" s="141">
        <f t="shared" si="32"/>
        <v>0.48</v>
      </c>
      <c r="Q43" s="142"/>
      <c r="R43" s="142">
        <f t="shared" si="33"/>
        <v>0</v>
      </c>
      <c r="S43" s="142"/>
      <c r="T43" s="143"/>
      <c r="U43" s="142"/>
      <c r="V43" s="143"/>
      <c r="W43" s="142"/>
      <c r="X43" s="143"/>
      <c r="Y43" s="142"/>
      <c r="Z43" s="143"/>
      <c r="AA43" s="142"/>
      <c r="AB43" s="143"/>
      <c r="AC43" s="142"/>
      <c r="AD43" s="143"/>
      <c r="AE43" s="142"/>
      <c r="AF43" s="143"/>
      <c r="AG43" s="142"/>
      <c r="AH43" s="143"/>
      <c r="AI43" s="142"/>
      <c r="AJ43" s="143"/>
      <c r="AK43" s="142"/>
      <c r="AL43" s="143"/>
      <c r="AM43" s="142"/>
      <c r="AN43" s="143"/>
      <c r="AO43" s="139"/>
      <c r="AP43" s="143"/>
      <c r="AQ43" s="139"/>
      <c r="AR43" s="143"/>
      <c r="AS43" s="139"/>
      <c r="AT43" s="143"/>
      <c r="AU43" s="139">
        <v>12</v>
      </c>
      <c r="AV43" s="142">
        <f t="shared" si="34"/>
        <v>1.92</v>
      </c>
      <c r="AW43" s="139">
        <v>10</v>
      </c>
      <c r="AX43" s="141">
        <f t="shared" si="35"/>
        <v>1.6</v>
      </c>
      <c r="AY43" s="142"/>
      <c r="AZ43" s="49">
        <f t="shared" si="36"/>
        <v>0</v>
      </c>
      <c r="BA43" s="142"/>
      <c r="BB43" s="49">
        <f t="shared" si="37"/>
        <v>0</v>
      </c>
      <c r="BC43" s="142"/>
      <c r="BD43" s="142"/>
      <c r="BE43" s="178">
        <v>4</v>
      </c>
      <c r="BF43" s="161">
        <f t="shared" si="38"/>
        <v>0.64</v>
      </c>
      <c r="BG43" s="177">
        <v>1</v>
      </c>
      <c r="BH43" s="183">
        <f t="shared" si="26"/>
        <v>0.16</v>
      </c>
      <c r="BI43" s="177">
        <v>1</v>
      </c>
      <c r="BJ43" s="183">
        <f t="shared" si="27"/>
        <v>0.16</v>
      </c>
      <c r="BK43" s="177">
        <v>2</v>
      </c>
      <c r="BL43" s="49">
        <f t="shared" si="28"/>
        <v>0.32</v>
      </c>
      <c r="BM43" s="177">
        <v>1</v>
      </c>
      <c r="BN43" s="49">
        <f t="shared" si="23"/>
        <v>0.16</v>
      </c>
      <c r="BO43" s="177">
        <v>1</v>
      </c>
      <c r="BP43" s="49">
        <f t="shared" si="29"/>
        <v>0.16</v>
      </c>
      <c r="BQ43" s="177">
        <v>1</v>
      </c>
      <c r="BR43" s="49">
        <f t="shared" si="30"/>
        <v>0.16</v>
      </c>
      <c r="BS43" s="142">
        <f t="shared" si="39"/>
        <v>3</v>
      </c>
      <c r="BT43" s="142">
        <f t="shared" si="40"/>
        <v>0.48</v>
      </c>
      <c r="BU43" s="142"/>
      <c r="BV43" s="144"/>
    </row>
    <row r="44" spans="1:74" ht="13.5" x14ac:dyDescent="0.25">
      <c r="A44" s="10">
        <v>2</v>
      </c>
      <c r="B44" s="10">
        <v>4</v>
      </c>
      <c r="C44" s="10"/>
      <c r="D44" s="4" t="s">
        <v>31</v>
      </c>
      <c r="E44" s="2">
        <v>0.16</v>
      </c>
      <c r="F44" s="4">
        <v>277</v>
      </c>
      <c r="G44" s="70">
        <f t="shared" si="31"/>
        <v>44.32</v>
      </c>
      <c r="H44" s="11">
        <v>101</v>
      </c>
      <c r="I44" s="286"/>
      <c r="J44" s="309" t="s">
        <v>200</v>
      </c>
      <c r="K44" s="303" t="s">
        <v>226</v>
      </c>
      <c r="L44" s="304"/>
      <c r="N44" s="273"/>
      <c r="O44" s="11"/>
      <c r="P44" s="49">
        <f t="shared" si="32"/>
        <v>16.16</v>
      </c>
      <c r="Q44" s="67"/>
      <c r="R44" s="52">
        <f t="shared" si="33"/>
        <v>0</v>
      </c>
      <c r="S44" s="11">
        <v>277</v>
      </c>
      <c r="T44" s="49">
        <f t="shared" ref="T44:T89" si="41">PRODUCT(E44*S44)</f>
        <v>44.32</v>
      </c>
      <c r="U44" s="11">
        <v>277</v>
      </c>
      <c r="V44" s="49">
        <f t="shared" ref="V44:V89" si="42">PRODUCT(E44*U44)</f>
        <v>44.32</v>
      </c>
      <c r="W44" s="11">
        <v>266</v>
      </c>
      <c r="X44" s="49">
        <f t="shared" ref="X44:X89" si="43">PRODUCT(E44*W44)</f>
        <v>42.56</v>
      </c>
      <c r="Y44" s="11">
        <v>292</v>
      </c>
      <c r="Z44" s="49">
        <f t="shared" ref="Z44:Z89" si="44">PRODUCT(E44*Y44)</f>
        <v>46.72</v>
      </c>
      <c r="AA44" s="11">
        <v>293</v>
      </c>
      <c r="AB44" s="49">
        <f t="shared" ref="AB44:AB89" si="45">PRODUCT(AA44*E44)</f>
        <v>46.88</v>
      </c>
      <c r="AC44" s="11">
        <v>261</v>
      </c>
      <c r="AD44" s="49">
        <f t="shared" ref="AD44:AD89" si="46">PRODUCT(AC44*E44)</f>
        <v>41.76</v>
      </c>
      <c r="AE44" s="11">
        <v>296</v>
      </c>
      <c r="AF44" s="49">
        <f t="shared" ref="AF44:AF89" si="47">PRODUCT(AE44*E44)</f>
        <v>47.36</v>
      </c>
      <c r="AG44" s="11">
        <v>252</v>
      </c>
      <c r="AH44" s="49">
        <f t="shared" ref="AH44:AH89" si="48">PRODUCT(AG44*E44)</f>
        <v>40.32</v>
      </c>
      <c r="AI44" s="11">
        <v>304</v>
      </c>
      <c r="AJ44" s="49">
        <f t="shared" ref="AJ44:AJ89" si="49">PRODUCT(AI44*E44)</f>
        <v>48.64</v>
      </c>
      <c r="AK44" s="11">
        <v>312</v>
      </c>
      <c r="AL44" s="49">
        <f t="shared" ref="AL44:AL50" si="50">PRODUCT(E44,AK44)</f>
        <v>49.92</v>
      </c>
      <c r="AM44" s="24">
        <v>285</v>
      </c>
      <c r="AN44" s="49">
        <f t="shared" ref="AN44:AN50" si="51">PRODUCT(E44,AM44)</f>
        <v>45.6</v>
      </c>
      <c r="AO44" s="4">
        <v>302</v>
      </c>
      <c r="AP44" s="49">
        <f t="shared" ref="AP44:AP50" si="52">PRODUCT(E44,AO44)</f>
        <v>48.32</v>
      </c>
      <c r="AQ44" s="75">
        <v>280</v>
      </c>
      <c r="AR44" s="49">
        <f t="shared" ref="AR44:AR89" si="53">PRODUCT(E44,AQ44)</f>
        <v>44.800000000000004</v>
      </c>
      <c r="AS44" s="4">
        <v>315</v>
      </c>
      <c r="AT44" s="49">
        <f t="shared" ref="AT44:AT89" si="54">PRODUCT(E44,AS44)</f>
        <v>50.4</v>
      </c>
      <c r="AU44" s="4">
        <v>135</v>
      </c>
      <c r="AV44" s="52">
        <f t="shared" si="34"/>
        <v>21.6</v>
      </c>
      <c r="AW44" s="4">
        <v>97</v>
      </c>
      <c r="AX44" s="49">
        <f t="shared" si="35"/>
        <v>15.52</v>
      </c>
      <c r="AY44" s="11">
        <v>129</v>
      </c>
      <c r="AZ44" s="49">
        <f t="shared" si="36"/>
        <v>20.64</v>
      </c>
      <c r="BA44" s="11">
        <v>122</v>
      </c>
      <c r="BB44" s="49">
        <f t="shared" si="37"/>
        <v>19.52</v>
      </c>
      <c r="BC44" s="11">
        <v>104</v>
      </c>
      <c r="BD44" s="49">
        <f t="shared" ref="BD44:BD89" si="55">PRODUCT(E44*BC44)</f>
        <v>16.64</v>
      </c>
      <c r="BE44" s="177">
        <v>112</v>
      </c>
      <c r="BF44" s="49">
        <f t="shared" si="38"/>
        <v>17.920000000000002</v>
      </c>
      <c r="BG44" s="177">
        <v>82</v>
      </c>
      <c r="BH44" s="52">
        <f t="shared" si="26"/>
        <v>13.120000000000001</v>
      </c>
      <c r="BI44" s="177">
        <v>67</v>
      </c>
      <c r="BJ44" s="52">
        <f t="shared" si="27"/>
        <v>10.72</v>
      </c>
      <c r="BK44" s="177">
        <v>117</v>
      </c>
      <c r="BL44" s="49">
        <f t="shared" si="28"/>
        <v>18.72</v>
      </c>
      <c r="BM44" s="177">
        <v>134</v>
      </c>
      <c r="BN44" s="49">
        <f t="shared" si="23"/>
        <v>21.44</v>
      </c>
      <c r="BO44" s="177">
        <v>109</v>
      </c>
      <c r="BP44" s="49">
        <f t="shared" si="29"/>
        <v>17.440000000000001</v>
      </c>
      <c r="BQ44" s="177">
        <v>107</v>
      </c>
      <c r="BR44" s="49">
        <f t="shared" si="30"/>
        <v>17.12</v>
      </c>
      <c r="BS44" s="11">
        <f t="shared" si="39"/>
        <v>101</v>
      </c>
      <c r="BT44" s="52">
        <f t="shared" si="40"/>
        <v>16.16</v>
      </c>
      <c r="BU44" s="11"/>
      <c r="BV44" s="102"/>
    </row>
    <row r="45" spans="1:74" ht="13.5" x14ac:dyDescent="0.25">
      <c r="A45" s="10">
        <v>2</v>
      </c>
      <c r="B45" s="10">
        <v>4</v>
      </c>
      <c r="C45" s="10"/>
      <c r="D45" s="4" t="s">
        <v>32</v>
      </c>
      <c r="E45" s="2">
        <v>0.16</v>
      </c>
      <c r="F45" s="4">
        <v>114</v>
      </c>
      <c r="G45" s="70">
        <f t="shared" si="31"/>
        <v>18.240000000000002</v>
      </c>
      <c r="H45" s="11">
        <v>42</v>
      </c>
      <c r="I45" s="286"/>
      <c r="J45" s="309" t="s">
        <v>200</v>
      </c>
      <c r="K45" s="303" t="s">
        <v>227</v>
      </c>
      <c r="L45" s="304"/>
      <c r="N45" s="273"/>
      <c r="O45" s="11"/>
      <c r="P45" s="49">
        <f t="shared" si="32"/>
        <v>6.72</v>
      </c>
      <c r="Q45" s="67"/>
      <c r="R45" s="52">
        <f t="shared" si="33"/>
        <v>0</v>
      </c>
      <c r="S45" s="11">
        <v>114</v>
      </c>
      <c r="T45" s="49">
        <f t="shared" si="41"/>
        <v>18.240000000000002</v>
      </c>
      <c r="U45" s="11">
        <v>114</v>
      </c>
      <c r="V45" s="49">
        <f t="shared" si="42"/>
        <v>18.240000000000002</v>
      </c>
      <c r="W45" s="11">
        <v>120</v>
      </c>
      <c r="X45" s="49">
        <f t="shared" si="43"/>
        <v>19.2</v>
      </c>
      <c r="Y45" s="11">
        <v>92</v>
      </c>
      <c r="Z45" s="49">
        <f t="shared" si="44"/>
        <v>14.72</v>
      </c>
      <c r="AA45" s="11">
        <v>101</v>
      </c>
      <c r="AB45" s="49">
        <f t="shared" si="45"/>
        <v>16.16</v>
      </c>
      <c r="AC45" s="11">
        <v>100</v>
      </c>
      <c r="AD45" s="49">
        <f t="shared" si="46"/>
        <v>16</v>
      </c>
      <c r="AE45" s="11">
        <v>77</v>
      </c>
      <c r="AF45" s="49">
        <f t="shared" si="47"/>
        <v>12.32</v>
      </c>
      <c r="AG45" s="11">
        <v>73</v>
      </c>
      <c r="AH45" s="49">
        <f t="shared" si="48"/>
        <v>11.68</v>
      </c>
      <c r="AI45" s="11">
        <v>70</v>
      </c>
      <c r="AJ45" s="49">
        <f t="shared" si="49"/>
        <v>11.200000000000001</v>
      </c>
      <c r="AK45" s="11">
        <v>68</v>
      </c>
      <c r="AL45" s="49">
        <f t="shared" si="50"/>
        <v>10.88</v>
      </c>
      <c r="AM45" s="24">
        <v>75</v>
      </c>
      <c r="AN45" s="49">
        <f t="shared" si="51"/>
        <v>12</v>
      </c>
      <c r="AO45" s="4">
        <v>80</v>
      </c>
      <c r="AP45" s="49">
        <f t="shared" si="52"/>
        <v>12.8</v>
      </c>
      <c r="AQ45" s="75">
        <v>71</v>
      </c>
      <c r="AR45" s="49">
        <f t="shared" si="53"/>
        <v>11.36</v>
      </c>
      <c r="AS45" s="4">
        <v>87</v>
      </c>
      <c r="AT45" s="49">
        <f t="shared" si="54"/>
        <v>13.92</v>
      </c>
      <c r="AU45" s="4">
        <v>85</v>
      </c>
      <c r="AV45" s="52">
        <f t="shared" si="34"/>
        <v>13.6</v>
      </c>
      <c r="AW45" s="4">
        <v>68</v>
      </c>
      <c r="AX45" s="49">
        <f t="shared" si="35"/>
        <v>10.88</v>
      </c>
      <c r="AY45" s="11">
        <v>100</v>
      </c>
      <c r="AZ45" s="49">
        <f t="shared" si="36"/>
        <v>16</v>
      </c>
      <c r="BA45" s="11">
        <v>74</v>
      </c>
      <c r="BB45" s="49">
        <f t="shared" si="37"/>
        <v>11.84</v>
      </c>
      <c r="BC45" s="11">
        <v>83</v>
      </c>
      <c r="BD45" s="49">
        <f t="shared" si="55"/>
        <v>13.280000000000001</v>
      </c>
      <c r="BE45" s="177">
        <v>67</v>
      </c>
      <c r="BF45" s="49">
        <f t="shared" si="38"/>
        <v>10.72</v>
      </c>
      <c r="BG45" s="177">
        <v>57</v>
      </c>
      <c r="BH45" s="52">
        <f t="shared" si="26"/>
        <v>9.120000000000001</v>
      </c>
      <c r="BI45" s="177">
        <v>23</v>
      </c>
      <c r="BJ45" s="52">
        <f t="shared" si="27"/>
        <v>3.68</v>
      </c>
      <c r="BK45" s="177">
        <v>57</v>
      </c>
      <c r="BL45" s="49">
        <f t="shared" si="28"/>
        <v>9.120000000000001</v>
      </c>
      <c r="BM45" s="177">
        <v>85</v>
      </c>
      <c r="BN45" s="49">
        <f t="shared" si="23"/>
        <v>13.6</v>
      </c>
      <c r="BO45" s="177">
        <v>115</v>
      </c>
      <c r="BP45" s="49">
        <f t="shared" si="29"/>
        <v>18.400000000000002</v>
      </c>
      <c r="BQ45" s="177">
        <v>147</v>
      </c>
      <c r="BR45" s="49">
        <f t="shared" si="30"/>
        <v>23.52</v>
      </c>
      <c r="BS45" s="11">
        <f t="shared" si="39"/>
        <v>42</v>
      </c>
      <c r="BT45" s="52">
        <f t="shared" si="40"/>
        <v>6.72</v>
      </c>
      <c r="BU45" s="11"/>
      <c r="BV45" s="102"/>
    </row>
    <row r="46" spans="1:74" x14ac:dyDescent="0.2">
      <c r="A46" s="10">
        <v>2</v>
      </c>
      <c r="B46" s="10">
        <v>4</v>
      </c>
      <c r="C46" s="10"/>
      <c r="D46" s="4" t="s">
        <v>40</v>
      </c>
      <c r="E46" s="2">
        <v>0.16</v>
      </c>
      <c r="F46" s="4">
        <v>293</v>
      </c>
      <c r="G46" s="70">
        <f t="shared" si="31"/>
        <v>46.88</v>
      </c>
      <c r="H46" s="11">
        <v>107</v>
      </c>
      <c r="I46" s="286"/>
      <c r="J46" s="309" t="s">
        <v>199</v>
      </c>
      <c r="K46" s="310" t="s">
        <v>253</v>
      </c>
      <c r="L46" s="311"/>
      <c r="N46"/>
      <c r="O46" s="11"/>
      <c r="P46" s="49">
        <f t="shared" si="32"/>
        <v>17.12</v>
      </c>
      <c r="Q46" s="67"/>
      <c r="R46" s="52">
        <f t="shared" si="33"/>
        <v>0</v>
      </c>
      <c r="S46" s="11">
        <v>222</v>
      </c>
      <c r="T46" s="49">
        <f t="shared" si="41"/>
        <v>35.520000000000003</v>
      </c>
      <c r="U46" s="11">
        <v>222</v>
      </c>
      <c r="V46" s="49">
        <f t="shared" si="42"/>
        <v>35.520000000000003</v>
      </c>
      <c r="W46" s="11">
        <v>253</v>
      </c>
      <c r="X46" s="49">
        <f t="shared" si="43"/>
        <v>40.480000000000004</v>
      </c>
      <c r="Y46" s="11">
        <v>327</v>
      </c>
      <c r="Z46" s="49">
        <f t="shared" si="44"/>
        <v>52.32</v>
      </c>
      <c r="AA46" s="11">
        <v>401</v>
      </c>
      <c r="AB46" s="49">
        <f t="shared" si="45"/>
        <v>64.16</v>
      </c>
      <c r="AC46" s="11">
        <v>484</v>
      </c>
      <c r="AD46" s="49">
        <f t="shared" si="46"/>
        <v>77.44</v>
      </c>
      <c r="AE46" s="11">
        <v>375</v>
      </c>
      <c r="AF46" s="49">
        <f t="shared" si="47"/>
        <v>60</v>
      </c>
      <c r="AG46" s="11">
        <v>344</v>
      </c>
      <c r="AH46" s="49">
        <f t="shared" si="48"/>
        <v>55.04</v>
      </c>
      <c r="AI46" s="11">
        <v>315</v>
      </c>
      <c r="AJ46" s="49">
        <f t="shared" si="49"/>
        <v>50.4</v>
      </c>
      <c r="AK46" s="11">
        <v>324</v>
      </c>
      <c r="AL46" s="49">
        <f t="shared" si="50"/>
        <v>51.84</v>
      </c>
      <c r="AM46" s="24">
        <v>368</v>
      </c>
      <c r="AN46" s="49">
        <f t="shared" si="51"/>
        <v>58.88</v>
      </c>
      <c r="AO46" s="4">
        <v>211</v>
      </c>
      <c r="AP46" s="49">
        <f t="shared" si="52"/>
        <v>33.76</v>
      </c>
      <c r="AQ46" s="75">
        <v>84</v>
      </c>
      <c r="AR46" s="49">
        <f t="shared" si="53"/>
        <v>13.44</v>
      </c>
      <c r="AS46" s="4">
        <v>70</v>
      </c>
      <c r="AT46" s="49">
        <f t="shared" si="54"/>
        <v>11.200000000000001</v>
      </c>
      <c r="AU46" s="4">
        <v>84</v>
      </c>
      <c r="AV46" s="52">
        <f t="shared" si="34"/>
        <v>13.44</v>
      </c>
      <c r="AW46" s="4">
        <v>43</v>
      </c>
      <c r="AX46" s="49">
        <f t="shared" si="35"/>
        <v>6.88</v>
      </c>
      <c r="AY46" s="11">
        <v>84</v>
      </c>
      <c r="AZ46" s="49">
        <f t="shared" si="36"/>
        <v>13.44</v>
      </c>
      <c r="BA46" s="11">
        <v>50</v>
      </c>
      <c r="BB46" s="49">
        <f t="shared" si="37"/>
        <v>8</v>
      </c>
      <c r="BC46" s="11">
        <v>48</v>
      </c>
      <c r="BD46" s="49">
        <f t="shared" si="55"/>
        <v>7.68</v>
      </c>
      <c r="BE46" s="177">
        <v>57</v>
      </c>
      <c r="BF46" s="49">
        <f t="shared" si="38"/>
        <v>9.120000000000001</v>
      </c>
      <c r="BG46" s="177">
        <v>37</v>
      </c>
      <c r="BH46" s="52">
        <f t="shared" si="26"/>
        <v>5.92</v>
      </c>
      <c r="BI46" s="177">
        <v>36</v>
      </c>
      <c r="BJ46" s="52">
        <f t="shared" si="27"/>
        <v>5.76</v>
      </c>
      <c r="BK46" s="177">
        <v>48</v>
      </c>
      <c r="BL46" s="49">
        <f t="shared" si="28"/>
        <v>7.68</v>
      </c>
      <c r="BM46" s="177">
        <v>37</v>
      </c>
      <c r="BN46" s="49">
        <f t="shared" si="23"/>
        <v>5.92</v>
      </c>
      <c r="BO46" s="177">
        <v>40</v>
      </c>
      <c r="BP46" s="49">
        <f t="shared" si="29"/>
        <v>6.4</v>
      </c>
      <c r="BQ46" s="177">
        <v>44</v>
      </c>
      <c r="BR46" s="49">
        <f t="shared" si="30"/>
        <v>7.04</v>
      </c>
      <c r="BS46" s="11">
        <f t="shared" si="39"/>
        <v>107</v>
      </c>
      <c r="BT46" s="52">
        <f t="shared" si="40"/>
        <v>17.12</v>
      </c>
      <c r="BU46" s="11"/>
      <c r="BV46" s="102"/>
    </row>
    <row r="47" spans="1:74" x14ac:dyDescent="0.2">
      <c r="A47" s="7">
        <v>2</v>
      </c>
      <c r="B47" s="7">
        <v>4</v>
      </c>
      <c r="C47" s="7"/>
      <c r="D47" s="2" t="s">
        <v>41</v>
      </c>
      <c r="E47" s="2">
        <v>0.16</v>
      </c>
      <c r="F47" s="2">
        <v>175</v>
      </c>
      <c r="G47" s="70">
        <f t="shared" si="31"/>
        <v>28</v>
      </c>
      <c r="H47" s="8">
        <v>64</v>
      </c>
      <c r="I47" s="284"/>
      <c r="J47" s="302" t="s">
        <v>200</v>
      </c>
      <c r="K47" s="310" t="s">
        <v>228</v>
      </c>
      <c r="L47" s="311"/>
      <c r="N47"/>
      <c r="O47" s="8"/>
      <c r="P47" s="49">
        <f t="shared" si="32"/>
        <v>10.24</v>
      </c>
      <c r="Q47" s="21"/>
      <c r="R47" s="49">
        <f t="shared" si="33"/>
        <v>0</v>
      </c>
      <c r="S47" s="8">
        <v>175</v>
      </c>
      <c r="T47" s="49">
        <f t="shared" si="41"/>
        <v>28</v>
      </c>
      <c r="U47" s="8">
        <v>175</v>
      </c>
      <c r="V47" s="49">
        <f t="shared" si="42"/>
        <v>28</v>
      </c>
      <c r="W47" s="8">
        <v>208</v>
      </c>
      <c r="X47" s="49">
        <f t="shared" si="43"/>
        <v>33.28</v>
      </c>
      <c r="Y47" s="8">
        <v>228</v>
      </c>
      <c r="Z47" s="49">
        <f t="shared" si="44"/>
        <v>36.480000000000004</v>
      </c>
      <c r="AA47" s="8">
        <v>238</v>
      </c>
      <c r="AB47" s="49">
        <f t="shared" si="45"/>
        <v>38.08</v>
      </c>
      <c r="AC47" s="8">
        <v>206</v>
      </c>
      <c r="AD47" s="49">
        <f t="shared" si="46"/>
        <v>32.96</v>
      </c>
      <c r="AE47" s="8">
        <v>206</v>
      </c>
      <c r="AF47" s="49">
        <f t="shared" si="47"/>
        <v>32.96</v>
      </c>
      <c r="AG47" s="8">
        <v>250</v>
      </c>
      <c r="AH47" s="49">
        <f t="shared" si="48"/>
        <v>40</v>
      </c>
      <c r="AI47" s="8">
        <v>188</v>
      </c>
      <c r="AJ47" s="49">
        <f t="shared" si="49"/>
        <v>30.080000000000002</v>
      </c>
      <c r="AK47" s="8">
        <v>201</v>
      </c>
      <c r="AL47" s="49">
        <f t="shared" si="50"/>
        <v>32.160000000000004</v>
      </c>
      <c r="AM47" s="22">
        <v>207</v>
      </c>
      <c r="AN47" s="49">
        <f t="shared" si="51"/>
        <v>33.119999999999997</v>
      </c>
      <c r="AO47" s="2">
        <v>223</v>
      </c>
      <c r="AP47" s="49">
        <f t="shared" si="52"/>
        <v>35.68</v>
      </c>
      <c r="AQ47" s="73">
        <v>120</v>
      </c>
      <c r="AR47" s="49">
        <f t="shared" si="53"/>
        <v>19.2</v>
      </c>
      <c r="AS47" s="2">
        <v>82</v>
      </c>
      <c r="AT47" s="49">
        <f t="shared" si="54"/>
        <v>13.120000000000001</v>
      </c>
      <c r="AU47" s="2">
        <v>66</v>
      </c>
      <c r="AV47" s="49">
        <f t="shared" si="34"/>
        <v>10.56</v>
      </c>
      <c r="AW47" s="2">
        <v>64</v>
      </c>
      <c r="AX47" s="49">
        <f t="shared" si="35"/>
        <v>10.24</v>
      </c>
      <c r="AY47" s="8">
        <v>70</v>
      </c>
      <c r="AZ47" s="49">
        <f t="shared" si="36"/>
        <v>11.200000000000001</v>
      </c>
      <c r="BA47" s="8">
        <v>63</v>
      </c>
      <c r="BB47" s="49">
        <f t="shared" si="37"/>
        <v>10.08</v>
      </c>
      <c r="BC47" s="8">
        <v>79</v>
      </c>
      <c r="BD47" s="49">
        <f t="shared" si="55"/>
        <v>12.64</v>
      </c>
      <c r="BE47" s="175">
        <v>84</v>
      </c>
      <c r="BF47" s="49">
        <f t="shared" si="38"/>
        <v>13.44</v>
      </c>
      <c r="BG47" s="175">
        <v>72</v>
      </c>
      <c r="BH47" s="49">
        <f t="shared" si="26"/>
        <v>11.52</v>
      </c>
      <c r="BI47" s="175">
        <v>60</v>
      </c>
      <c r="BJ47" s="49">
        <f t="shared" si="27"/>
        <v>9.6</v>
      </c>
      <c r="BK47" s="175">
        <v>71</v>
      </c>
      <c r="BL47" s="49">
        <f t="shared" si="28"/>
        <v>11.36</v>
      </c>
      <c r="BM47" s="175">
        <v>92</v>
      </c>
      <c r="BN47" s="49">
        <f t="shared" si="23"/>
        <v>14.72</v>
      </c>
      <c r="BO47" s="175">
        <v>103</v>
      </c>
      <c r="BP47" s="49">
        <f t="shared" si="29"/>
        <v>16.48</v>
      </c>
      <c r="BQ47" s="175">
        <v>87</v>
      </c>
      <c r="BR47" s="49">
        <f t="shared" si="30"/>
        <v>13.92</v>
      </c>
      <c r="BS47" s="8">
        <f t="shared" si="39"/>
        <v>64</v>
      </c>
      <c r="BT47" s="49">
        <f t="shared" si="40"/>
        <v>10.24</v>
      </c>
      <c r="BU47" s="8"/>
      <c r="BV47" s="102"/>
    </row>
    <row r="48" spans="1:74" x14ac:dyDescent="0.2">
      <c r="A48" s="10">
        <v>3</v>
      </c>
      <c r="B48" s="10">
        <v>1</v>
      </c>
      <c r="C48" s="10"/>
      <c r="D48" s="4" t="s">
        <v>42</v>
      </c>
      <c r="E48" s="13">
        <v>0.55000000000000004</v>
      </c>
      <c r="F48" s="4">
        <v>526</v>
      </c>
      <c r="G48" s="70">
        <f t="shared" si="31"/>
        <v>289.3</v>
      </c>
      <c r="H48" s="11">
        <v>192</v>
      </c>
      <c r="I48" s="286"/>
      <c r="J48" s="309" t="s">
        <v>199</v>
      </c>
      <c r="K48" s="310" t="s">
        <v>254</v>
      </c>
      <c r="L48" s="311"/>
      <c r="N48"/>
      <c r="O48" s="11"/>
      <c r="P48" s="49">
        <f t="shared" si="32"/>
        <v>105.60000000000001</v>
      </c>
      <c r="Q48" s="67"/>
      <c r="R48" s="52">
        <f t="shared" si="33"/>
        <v>0</v>
      </c>
      <c r="S48" s="11">
        <v>676</v>
      </c>
      <c r="T48" s="49">
        <f t="shared" si="41"/>
        <v>371.8</v>
      </c>
      <c r="U48" s="11">
        <v>697</v>
      </c>
      <c r="V48" s="49">
        <f t="shared" si="42"/>
        <v>383.35</v>
      </c>
      <c r="W48" s="11">
        <v>753</v>
      </c>
      <c r="X48" s="49">
        <f t="shared" si="43"/>
        <v>414.15000000000003</v>
      </c>
      <c r="Y48" s="11">
        <v>887</v>
      </c>
      <c r="Z48" s="49">
        <f t="shared" si="44"/>
        <v>487.85</v>
      </c>
      <c r="AA48" s="11">
        <v>1016</v>
      </c>
      <c r="AB48" s="49">
        <f t="shared" si="45"/>
        <v>558.80000000000007</v>
      </c>
      <c r="AC48" s="11">
        <v>748</v>
      </c>
      <c r="AD48" s="49">
        <f t="shared" si="46"/>
        <v>411.40000000000003</v>
      </c>
      <c r="AE48" s="11">
        <v>547</v>
      </c>
      <c r="AF48" s="49">
        <f t="shared" si="47"/>
        <v>300.85000000000002</v>
      </c>
      <c r="AG48" s="11">
        <v>142</v>
      </c>
      <c r="AH48" s="49">
        <f t="shared" si="48"/>
        <v>78.100000000000009</v>
      </c>
      <c r="AI48" s="11">
        <v>80</v>
      </c>
      <c r="AJ48" s="49">
        <f t="shared" si="49"/>
        <v>44</v>
      </c>
      <c r="AK48" s="11">
        <v>127</v>
      </c>
      <c r="AL48" s="49">
        <f t="shared" si="50"/>
        <v>69.850000000000009</v>
      </c>
      <c r="AM48" s="24">
        <v>135</v>
      </c>
      <c r="AN48" s="49">
        <f t="shared" si="51"/>
        <v>74.25</v>
      </c>
      <c r="AO48" s="4">
        <v>103</v>
      </c>
      <c r="AP48" s="52">
        <f t="shared" si="52"/>
        <v>56.650000000000006</v>
      </c>
      <c r="AQ48" s="75">
        <v>111</v>
      </c>
      <c r="AR48" s="49">
        <f t="shared" si="53"/>
        <v>61.050000000000004</v>
      </c>
      <c r="AS48" s="4">
        <v>105</v>
      </c>
      <c r="AT48" s="49">
        <f t="shared" si="54"/>
        <v>57.750000000000007</v>
      </c>
      <c r="AU48" s="4">
        <v>94</v>
      </c>
      <c r="AV48" s="52">
        <f t="shared" si="34"/>
        <v>51.7</v>
      </c>
      <c r="AW48" s="4">
        <v>110</v>
      </c>
      <c r="AX48" s="49">
        <f t="shared" si="35"/>
        <v>60.500000000000007</v>
      </c>
      <c r="AY48" s="11">
        <v>102</v>
      </c>
      <c r="AZ48" s="49">
        <f t="shared" si="36"/>
        <v>56.1</v>
      </c>
      <c r="BA48" s="11">
        <v>94</v>
      </c>
      <c r="BB48" s="49">
        <f t="shared" si="37"/>
        <v>51.7</v>
      </c>
      <c r="BC48" s="11">
        <v>131</v>
      </c>
      <c r="BD48" s="49">
        <f t="shared" si="55"/>
        <v>72.050000000000011</v>
      </c>
      <c r="BE48" s="177">
        <v>108</v>
      </c>
      <c r="BF48" s="49">
        <f t="shared" si="38"/>
        <v>59.400000000000006</v>
      </c>
      <c r="BG48" s="177">
        <v>92</v>
      </c>
      <c r="BH48" s="52">
        <f t="shared" si="26"/>
        <v>50.6</v>
      </c>
      <c r="BI48" s="177">
        <v>113</v>
      </c>
      <c r="BJ48" s="52">
        <f t="shared" si="27"/>
        <v>62.150000000000006</v>
      </c>
      <c r="BK48" s="177">
        <v>100</v>
      </c>
      <c r="BL48" s="49">
        <f t="shared" si="28"/>
        <v>55.000000000000007</v>
      </c>
      <c r="BM48" s="177">
        <v>101</v>
      </c>
      <c r="BN48" s="49">
        <f t="shared" si="23"/>
        <v>55.550000000000004</v>
      </c>
      <c r="BO48" s="177">
        <v>86</v>
      </c>
      <c r="BP48" s="49">
        <f t="shared" si="29"/>
        <v>47.300000000000004</v>
      </c>
      <c r="BQ48" s="177">
        <v>111</v>
      </c>
      <c r="BR48" s="49">
        <f t="shared" si="30"/>
        <v>61.050000000000004</v>
      </c>
      <c r="BS48" s="11">
        <f t="shared" si="39"/>
        <v>192</v>
      </c>
      <c r="BT48" s="52">
        <f t="shared" si="40"/>
        <v>105.60000000000001</v>
      </c>
      <c r="BU48" s="11"/>
      <c r="BV48" s="102"/>
    </row>
    <row r="49" spans="1:74" x14ac:dyDescent="0.2">
      <c r="A49" s="7">
        <v>3</v>
      </c>
      <c r="B49" s="7">
        <v>1</v>
      </c>
      <c r="C49" s="14"/>
      <c r="D49" s="68" t="s">
        <v>186</v>
      </c>
      <c r="E49" s="13">
        <v>0.55000000000000004</v>
      </c>
      <c r="F49" s="1">
        <v>2543</v>
      </c>
      <c r="G49" s="70">
        <f t="shared" si="31"/>
        <v>1398.65</v>
      </c>
      <c r="H49" s="17">
        <v>928</v>
      </c>
      <c r="I49" s="288"/>
      <c r="J49" s="317" t="s">
        <v>200</v>
      </c>
      <c r="K49" s="310" t="s">
        <v>255</v>
      </c>
      <c r="L49" s="311"/>
      <c r="N49"/>
      <c r="O49" s="17"/>
      <c r="P49" s="49">
        <f t="shared" si="32"/>
        <v>510.40000000000003</v>
      </c>
      <c r="Q49" s="115"/>
      <c r="R49" s="64">
        <f t="shared" si="33"/>
        <v>0</v>
      </c>
      <c r="S49" s="17">
        <v>1507</v>
      </c>
      <c r="T49" s="49">
        <f t="shared" si="41"/>
        <v>828.85</v>
      </c>
      <c r="U49" s="17">
        <v>1836</v>
      </c>
      <c r="V49" s="49">
        <f t="shared" si="42"/>
        <v>1009.8000000000001</v>
      </c>
      <c r="W49" s="17">
        <v>1836</v>
      </c>
      <c r="X49" s="49">
        <f t="shared" si="43"/>
        <v>1009.8000000000001</v>
      </c>
      <c r="Y49" s="17">
        <v>1836</v>
      </c>
      <c r="Z49" s="49">
        <f t="shared" si="44"/>
        <v>1009.8000000000001</v>
      </c>
      <c r="AA49" s="17">
        <v>1836</v>
      </c>
      <c r="AB49" s="49">
        <f t="shared" si="45"/>
        <v>1009.8000000000001</v>
      </c>
      <c r="AC49" s="17">
        <v>1691</v>
      </c>
      <c r="AD49" s="49">
        <f t="shared" si="46"/>
        <v>930.05000000000007</v>
      </c>
      <c r="AE49" s="82">
        <v>1097</v>
      </c>
      <c r="AF49" s="56">
        <f t="shared" si="47"/>
        <v>603.35</v>
      </c>
      <c r="AG49" s="82">
        <v>797</v>
      </c>
      <c r="AH49" s="56">
        <f t="shared" si="48"/>
        <v>438.35</v>
      </c>
      <c r="AI49" s="82">
        <v>867</v>
      </c>
      <c r="AJ49" s="56">
        <f t="shared" si="49"/>
        <v>476.85</v>
      </c>
      <c r="AK49" s="82">
        <v>933</v>
      </c>
      <c r="AL49" s="49">
        <f t="shared" si="50"/>
        <v>513.15000000000009</v>
      </c>
      <c r="AM49" s="25">
        <v>954</v>
      </c>
      <c r="AN49" s="49">
        <f t="shared" si="51"/>
        <v>524.70000000000005</v>
      </c>
      <c r="AO49" s="1">
        <v>805</v>
      </c>
      <c r="AP49" s="49">
        <f t="shared" si="52"/>
        <v>442.75000000000006</v>
      </c>
      <c r="AQ49" s="62">
        <v>769</v>
      </c>
      <c r="AR49" s="49">
        <f t="shared" si="53"/>
        <v>422.95000000000005</v>
      </c>
      <c r="AS49" s="1">
        <v>808</v>
      </c>
      <c r="AT49" s="49">
        <f t="shared" si="54"/>
        <v>444.40000000000003</v>
      </c>
      <c r="AU49" s="1">
        <v>596</v>
      </c>
      <c r="AV49" s="64">
        <f t="shared" si="34"/>
        <v>327.8</v>
      </c>
      <c r="AW49" s="1">
        <v>363</v>
      </c>
      <c r="AX49" s="49">
        <f t="shared" si="35"/>
        <v>199.65</v>
      </c>
      <c r="AY49" s="17">
        <v>352</v>
      </c>
      <c r="AZ49" s="49">
        <f t="shared" si="36"/>
        <v>193.60000000000002</v>
      </c>
      <c r="BA49" s="17">
        <v>382</v>
      </c>
      <c r="BB49" s="49">
        <f t="shared" si="37"/>
        <v>210.10000000000002</v>
      </c>
      <c r="BC49" s="17">
        <v>424</v>
      </c>
      <c r="BD49" s="49">
        <f t="shared" si="55"/>
        <v>233.20000000000002</v>
      </c>
      <c r="BE49" s="179">
        <v>354</v>
      </c>
      <c r="BF49" s="49">
        <f t="shared" si="38"/>
        <v>194.70000000000002</v>
      </c>
      <c r="BG49" s="179">
        <v>208</v>
      </c>
      <c r="BH49" s="64">
        <f t="shared" si="26"/>
        <v>114.4</v>
      </c>
      <c r="BI49" s="179">
        <v>237</v>
      </c>
      <c r="BJ49" s="64">
        <f t="shared" si="27"/>
        <v>130.35000000000002</v>
      </c>
      <c r="BK49" s="179">
        <v>289</v>
      </c>
      <c r="BL49" s="49">
        <f t="shared" si="28"/>
        <v>158.95000000000002</v>
      </c>
      <c r="BM49" s="179">
        <v>226</v>
      </c>
      <c r="BN49" s="49">
        <f>PRODUCT(E49*BM49)</f>
        <v>124.30000000000001</v>
      </c>
      <c r="BO49" s="17">
        <v>268</v>
      </c>
      <c r="BP49" s="49">
        <f t="shared" si="29"/>
        <v>147.4</v>
      </c>
      <c r="BQ49" s="179">
        <v>156</v>
      </c>
      <c r="BR49" s="49">
        <f t="shared" si="30"/>
        <v>85.800000000000011</v>
      </c>
      <c r="BS49" s="17">
        <f t="shared" si="39"/>
        <v>928</v>
      </c>
      <c r="BT49" s="64">
        <f t="shared" si="40"/>
        <v>510.40000000000003</v>
      </c>
      <c r="BU49" s="17"/>
      <c r="BV49" s="102"/>
    </row>
    <row r="50" spans="1:74" x14ac:dyDescent="0.2">
      <c r="A50" s="10">
        <v>3</v>
      </c>
      <c r="B50" s="10">
        <v>1</v>
      </c>
      <c r="C50" s="10"/>
      <c r="D50" s="2" t="s">
        <v>44</v>
      </c>
      <c r="E50" s="13">
        <v>0.55000000000000004</v>
      </c>
      <c r="F50" s="2">
        <v>433</v>
      </c>
      <c r="G50" s="70">
        <f t="shared" si="31"/>
        <v>238.15</v>
      </c>
      <c r="H50" s="8">
        <v>158</v>
      </c>
      <c r="I50" s="284"/>
      <c r="J50" s="302" t="s">
        <v>200</v>
      </c>
      <c r="K50" s="277" t="s">
        <v>256</v>
      </c>
      <c r="L50" s="306"/>
      <c r="N50" s="292"/>
      <c r="O50" s="8"/>
      <c r="P50" s="49">
        <f t="shared" si="32"/>
        <v>86.9</v>
      </c>
      <c r="Q50" s="21"/>
      <c r="R50" s="49">
        <f t="shared" si="33"/>
        <v>0</v>
      </c>
      <c r="S50" s="8">
        <v>556</v>
      </c>
      <c r="T50" s="49">
        <f t="shared" si="41"/>
        <v>305.8</v>
      </c>
      <c r="U50" s="8">
        <v>616</v>
      </c>
      <c r="V50" s="49">
        <f t="shared" si="42"/>
        <v>338.8</v>
      </c>
      <c r="W50" s="8">
        <v>561</v>
      </c>
      <c r="X50" s="49">
        <f t="shared" si="43"/>
        <v>308.55</v>
      </c>
      <c r="Y50" s="8">
        <v>562</v>
      </c>
      <c r="Z50" s="49">
        <f t="shared" si="44"/>
        <v>309.10000000000002</v>
      </c>
      <c r="AA50" s="8">
        <v>489</v>
      </c>
      <c r="AB50" s="49">
        <f t="shared" si="45"/>
        <v>268.95000000000005</v>
      </c>
      <c r="AC50" s="8">
        <v>514</v>
      </c>
      <c r="AD50" s="49">
        <f t="shared" si="46"/>
        <v>282.70000000000005</v>
      </c>
      <c r="AE50" s="8">
        <v>414</v>
      </c>
      <c r="AF50" s="49">
        <f t="shared" si="47"/>
        <v>227.70000000000002</v>
      </c>
      <c r="AG50" s="8">
        <v>534</v>
      </c>
      <c r="AH50" s="49">
        <f t="shared" si="48"/>
        <v>293.70000000000005</v>
      </c>
      <c r="AI50" s="8">
        <v>502</v>
      </c>
      <c r="AJ50" s="49">
        <f t="shared" si="49"/>
        <v>276.10000000000002</v>
      </c>
      <c r="AK50" s="8">
        <v>492</v>
      </c>
      <c r="AL50" s="49">
        <f t="shared" si="50"/>
        <v>270.60000000000002</v>
      </c>
      <c r="AM50" s="22">
        <v>420</v>
      </c>
      <c r="AN50" s="49">
        <f t="shared" si="51"/>
        <v>231.00000000000003</v>
      </c>
      <c r="AO50" s="2">
        <v>226</v>
      </c>
      <c r="AP50" s="49">
        <f t="shared" si="52"/>
        <v>124.30000000000001</v>
      </c>
      <c r="AQ50" s="73">
        <v>214</v>
      </c>
      <c r="AR50" s="49">
        <f t="shared" si="53"/>
        <v>117.7</v>
      </c>
      <c r="AS50" s="2">
        <v>249</v>
      </c>
      <c r="AT50" s="49">
        <f t="shared" si="54"/>
        <v>136.95000000000002</v>
      </c>
      <c r="AU50" s="2">
        <v>191</v>
      </c>
      <c r="AV50" s="49">
        <f t="shared" si="34"/>
        <v>105.05000000000001</v>
      </c>
      <c r="AW50" s="2">
        <v>164</v>
      </c>
      <c r="AX50" s="49">
        <f t="shared" si="35"/>
        <v>90.2</v>
      </c>
      <c r="AY50" s="8">
        <v>199</v>
      </c>
      <c r="AZ50" s="49">
        <f t="shared" si="36"/>
        <v>109.45</v>
      </c>
      <c r="BA50" s="8">
        <v>172</v>
      </c>
      <c r="BB50" s="49">
        <f t="shared" si="37"/>
        <v>94.600000000000009</v>
      </c>
      <c r="BC50" s="8">
        <v>150</v>
      </c>
      <c r="BD50" s="49">
        <f t="shared" si="55"/>
        <v>82.5</v>
      </c>
      <c r="BE50" s="175">
        <v>158</v>
      </c>
      <c r="BF50" s="49">
        <f t="shared" si="38"/>
        <v>86.9</v>
      </c>
      <c r="BG50" s="175">
        <v>138</v>
      </c>
      <c r="BH50" s="49">
        <f t="shared" si="26"/>
        <v>75.900000000000006</v>
      </c>
      <c r="BI50" s="175">
        <v>145</v>
      </c>
      <c r="BJ50" s="49">
        <f t="shared" si="27"/>
        <v>79.75</v>
      </c>
      <c r="BK50" s="175">
        <v>179</v>
      </c>
      <c r="BL50" s="49">
        <f t="shared" si="28"/>
        <v>98.45</v>
      </c>
      <c r="BM50" s="175">
        <v>213</v>
      </c>
      <c r="BN50" s="49">
        <f t="shared" ref="BN50:BN89" si="56">PRODUCT(E50*BM50)</f>
        <v>117.15</v>
      </c>
      <c r="BO50" s="175">
        <v>200</v>
      </c>
      <c r="BP50" s="49">
        <f t="shared" si="29"/>
        <v>110.00000000000001</v>
      </c>
      <c r="BQ50" s="175">
        <v>138</v>
      </c>
      <c r="BR50" s="49">
        <f t="shared" si="30"/>
        <v>75.900000000000006</v>
      </c>
      <c r="BS50" s="8">
        <f t="shared" si="39"/>
        <v>158</v>
      </c>
      <c r="BT50" s="49">
        <f t="shared" si="40"/>
        <v>86.9</v>
      </c>
      <c r="BU50" s="8"/>
      <c r="BV50" s="102"/>
    </row>
    <row r="51" spans="1:74" x14ac:dyDescent="0.2">
      <c r="A51" s="7">
        <v>3</v>
      </c>
      <c r="B51" s="7">
        <v>1</v>
      </c>
      <c r="C51" s="7"/>
      <c r="D51" s="146" t="s">
        <v>109</v>
      </c>
      <c r="E51" s="13">
        <v>0.55000000000000004</v>
      </c>
      <c r="F51" s="2">
        <v>309</v>
      </c>
      <c r="G51" s="70">
        <f t="shared" si="31"/>
        <v>169.95000000000002</v>
      </c>
      <c r="H51" s="8">
        <v>113</v>
      </c>
      <c r="I51" s="284"/>
      <c r="J51" s="302"/>
      <c r="K51" s="277"/>
      <c r="L51" s="306"/>
      <c r="N51" s="292"/>
      <c r="O51" s="8"/>
      <c r="P51" s="49">
        <f t="shared" si="32"/>
        <v>62.150000000000006</v>
      </c>
      <c r="Q51" s="21"/>
      <c r="R51" s="49">
        <f t="shared" si="33"/>
        <v>0</v>
      </c>
      <c r="S51" s="8">
        <v>309</v>
      </c>
      <c r="T51" s="49">
        <f t="shared" si="41"/>
        <v>169.95000000000002</v>
      </c>
      <c r="U51" s="8">
        <v>309</v>
      </c>
      <c r="V51" s="49">
        <f t="shared" si="42"/>
        <v>169.95000000000002</v>
      </c>
      <c r="W51" s="8">
        <v>309</v>
      </c>
      <c r="X51" s="49">
        <f t="shared" si="43"/>
        <v>169.95000000000002</v>
      </c>
      <c r="Y51" s="8">
        <v>309</v>
      </c>
      <c r="Z51" s="49">
        <f t="shared" si="44"/>
        <v>169.95000000000002</v>
      </c>
      <c r="AA51" s="8">
        <v>309</v>
      </c>
      <c r="AB51" s="49">
        <f t="shared" si="45"/>
        <v>169.95000000000002</v>
      </c>
      <c r="AC51" s="8">
        <v>309</v>
      </c>
      <c r="AD51" s="49">
        <f t="shared" si="46"/>
        <v>169.95000000000002</v>
      </c>
      <c r="AE51" s="56">
        <v>0</v>
      </c>
      <c r="AF51" s="56">
        <f t="shared" si="47"/>
        <v>0</v>
      </c>
      <c r="AG51" s="56">
        <v>0</v>
      </c>
      <c r="AH51" s="56">
        <f t="shared" si="48"/>
        <v>0</v>
      </c>
      <c r="AI51" s="56">
        <v>0</v>
      </c>
      <c r="AJ51" s="56">
        <f t="shared" si="49"/>
        <v>0</v>
      </c>
      <c r="AK51" s="56">
        <v>0</v>
      </c>
      <c r="AL51" s="56">
        <v>0</v>
      </c>
      <c r="AM51" s="57">
        <v>0</v>
      </c>
      <c r="AN51" s="56">
        <v>0</v>
      </c>
      <c r="AO51" s="58">
        <v>0</v>
      </c>
      <c r="AP51" s="56">
        <v>0</v>
      </c>
      <c r="AQ51" s="90">
        <v>0</v>
      </c>
      <c r="AR51" s="49">
        <f t="shared" si="53"/>
        <v>0</v>
      </c>
      <c r="AS51" s="2">
        <v>0</v>
      </c>
      <c r="AT51" s="49">
        <f t="shared" si="54"/>
        <v>0</v>
      </c>
      <c r="AU51" s="2">
        <v>0</v>
      </c>
      <c r="AV51" s="49">
        <f t="shared" si="34"/>
        <v>0</v>
      </c>
      <c r="AW51" s="2">
        <v>0</v>
      </c>
      <c r="AX51" s="49">
        <f t="shared" si="35"/>
        <v>0</v>
      </c>
      <c r="AY51" s="8">
        <v>0</v>
      </c>
      <c r="AZ51" s="49">
        <f t="shared" si="36"/>
        <v>0</v>
      </c>
      <c r="BA51" s="8"/>
      <c r="BB51" s="49">
        <f t="shared" si="37"/>
        <v>0</v>
      </c>
      <c r="BC51" s="8">
        <v>0</v>
      </c>
      <c r="BD51" s="49">
        <f t="shared" si="55"/>
        <v>0</v>
      </c>
      <c r="BE51" s="175"/>
      <c r="BF51" s="49">
        <f t="shared" si="38"/>
        <v>0</v>
      </c>
      <c r="BG51" s="175"/>
      <c r="BH51" s="49">
        <f t="shared" si="26"/>
        <v>0</v>
      </c>
      <c r="BI51" s="175"/>
      <c r="BJ51" s="49">
        <f t="shared" si="27"/>
        <v>0</v>
      </c>
      <c r="BK51" s="175"/>
      <c r="BL51" s="49">
        <f t="shared" si="28"/>
        <v>0</v>
      </c>
      <c r="BM51" s="175">
        <v>0</v>
      </c>
      <c r="BN51" s="49">
        <f t="shared" si="56"/>
        <v>0</v>
      </c>
      <c r="BO51" s="175"/>
      <c r="BP51" s="49">
        <f t="shared" si="29"/>
        <v>0</v>
      </c>
      <c r="BQ51" s="175"/>
      <c r="BR51" s="49">
        <f t="shared" si="30"/>
        <v>0</v>
      </c>
      <c r="BS51" s="8">
        <f t="shared" si="39"/>
        <v>113</v>
      </c>
      <c r="BT51" s="49">
        <f t="shared" si="40"/>
        <v>62.150000000000006</v>
      </c>
      <c r="BU51" s="8"/>
      <c r="BV51" s="102"/>
    </row>
    <row r="52" spans="1:74" s="34" customFormat="1" x14ac:dyDescent="0.2">
      <c r="A52" s="33">
        <v>3</v>
      </c>
      <c r="B52" s="33">
        <v>1</v>
      </c>
      <c r="C52" s="33"/>
      <c r="D52" s="28" t="s">
        <v>111</v>
      </c>
      <c r="E52" s="13">
        <v>0.55000000000000004</v>
      </c>
      <c r="F52" s="28">
        <v>4294</v>
      </c>
      <c r="G52" s="70">
        <f t="shared" si="31"/>
        <v>2361.7000000000003</v>
      </c>
      <c r="H52" s="22">
        <v>1568</v>
      </c>
      <c r="I52" s="289"/>
      <c r="J52" s="302" t="s">
        <v>200</v>
      </c>
      <c r="K52" s="277" t="s">
        <v>257</v>
      </c>
      <c r="L52" s="306"/>
      <c r="N52" s="295"/>
      <c r="O52" s="22"/>
      <c r="P52" s="49">
        <f t="shared" si="32"/>
        <v>862.40000000000009</v>
      </c>
      <c r="Q52" s="21"/>
      <c r="R52" s="49">
        <f t="shared" si="33"/>
        <v>0</v>
      </c>
      <c r="S52" s="22">
        <v>3404</v>
      </c>
      <c r="T52" s="49">
        <f t="shared" si="41"/>
        <v>1872.2</v>
      </c>
      <c r="U52" s="22">
        <v>3126</v>
      </c>
      <c r="V52" s="49">
        <f t="shared" si="42"/>
        <v>1719.3000000000002</v>
      </c>
      <c r="W52" s="22">
        <v>2943</v>
      </c>
      <c r="X52" s="49">
        <f t="shared" si="43"/>
        <v>1618.65</v>
      </c>
      <c r="Y52" s="22">
        <v>3311</v>
      </c>
      <c r="Z52" s="49">
        <f t="shared" si="44"/>
        <v>1821.0500000000002</v>
      </c>
      <c r="AA52" s="22">
        <v>1940</v>
      </c>
      <c r="AB52" s="49">
        <f t="shared" si="45"/>
        <v>1067</v>
      </c>
      <c r="AC52" s="22">
        <v>1736</v>
      </c>
      <c r="AD52" s="49">
        <f t="shared" si="46"/>
        <v>954.80000000000007</v>
      </c>
      <c r="AE52" s="22">
        <v>1185</v>
      </c>
      <c r="AF52" s="49">
        <f t="shared" si="47"/>
        <v>651.75</v>
      </c>
      <c r="AG52" s="22">
        <v>1400</v>
      </c>
      <c r="AH52" s="49">
        <f t="shared" si="48"/>
        <v>770.00000000000011</v>
      </c>
      <c r="AI52" s="22">
        <v>1641</v>
      </c>
      <c r="AJ52" s="49">
        <f t="shared" si="49"/>
        <v>902.55000000000007</v>
      </c>
      <c r="AK52" s="22">
        <v>1404</v>
      </c>
      <c r="AL52" s="49">
        <f t="shared" ref="AL52:AL75" si="57">PRODUCT(E52,AK52)</f>
        <v>772.2</v>
      </c>
      <c r="AM52" s="27">
        <v>1702</v>
      </c>
      <c r="AN52" s="49">
        <v>1021</v>
      </c>
      <c r="AO52" s="28">
        <v>2400</v>
      </c>
      <c r="AP52" s="49">
        <f t="shared" ref="AP52:AP61" si="58">PRODUCT(E52,AO52)</f>
        <v>1320</v>
      </c>
      <c r="AQ52" s="76">
        <v>2201</v>
      </c>
      <c r="AR52" s="49">
        <f t="shared" si="53"/>
        <v>1210.5500000000002</v>
      </c>
      <c r="AS52" s="28">
        <v>1650</v>
      </c>
      <c r="AT52" s="49">
        <f t="shared" si="54"/>
        <v>907.50000000000011</v>
      </c>
      <c r="AU52" s="28">
        <v>1592</v>
      </c>
      <c r="AV52" s="49">
        <f t="shared" si="34"/>
        <v>875.6</v>
      </c>
      <c r="AW52" s="28">
        <v>1494</v>
      </c>
      <c r="AX52" s="49">
        <f t="shared" si="35"/>
        <v>821.7</v>
      </c>
      <c r="AY52" s="22">
        <v>1993</v>
      </c>
      <c r="AZ52" s="49">
        <f t="shared" si="36"/>
        <v>1096.1500000000001</v>
      </c>
      <c r="BA52" s="22">
        <v>1493</v>
      </c>
      <c r="BB52" s="49">
        <f t="shared" si="37"/>
        <v>821.15000000000009</v>
      </c>
      <c r="BC52" s="22">
        <v>1667</v>
      </c>
      <c r="BD52" s="49">
        <f t="shared" si="55"/>
        <v>916.85</v>
      </c>
      <c r="BE52" s="175">
        <v>2894</v>
      </c>
      <c r="BF52" s="49">
        <f t="shared" si="38"/>
        <v>1591.7</v>
      </c>
      <c r="BG52" s="175">
        <v>3183</v>
      </c>
      <c r="BH52" s="49">
        <f t="shared" si="26"/>
        <v>1750.65</v>
      </c>
      <c r="BI52" s="175">
        <v>1224</v>
      </c>
      <c r="BJ52" s="49">
        <f t="shared" si="27"/>
        <v>673.2</v>
      </c>
      <c r="BK52" s="175">
        <v>648</v>
      </c>
      <c r="BL52" s="49">
        <f t="shared" si="28"/>
        <v>356.40000000000003</v>
      </c>
      <c r="BM52" s="175">
        <v>1694</v>
      </c>
      <c r="BN52" s="49">
        <f t="shared" si="56"/>
        <v>931.7</v>
      </c>
      <c r="BO52" s="175">
        <v>1950</v>
      </c>
      <c r="BP52" s="49">
        <f t="shared" si="29"/>
        <v>1072.5</v>
      </c>
      <c r="BQ52" s="175">
        <v>838</v>
      </c>
      <c r="BR52" s="49">
        <f t="shared" si="30"/>
        <v>460.90000000000003</v>
      </c>
      <c r="BS52" s="22">
        <f t="shared" si="39"/>
        <v>1568</v>
      </c>
      <c r="BT52" s="49">
        <f t="shared" si="40"/>
        <v>862.40000000000009</v>
      </c>
      <c r="BU52" s="22"/>
      <c r="BV52" s="103"/>
    </row>
    <row r="53" spans="1:74" s="34" customFormat="1" x14ac:dyDescent="0.2">
      <c r="A53" s="10">
        <v>3</v>
      </c>
      <c r="B53" s="10">
        <v>1</v>
      </c>
      <c r="C53" s="10"/>
      <c r="D53" s="4" t="s">
        <v>112</v>
      </c>
      <c r="E53" s="13">
        <v>0.55000000000000004</v>
      </c>
      <c r="F53" s="4">
        <v>737</v>
      </c>
      <c r="G53" s="70">
        <f t="shared" si="31"/>
        <v>405.35</v>
      </c>
      <c r="H53" s="11">
        <v>269</v>
      </c>
      <c r="I53" s="286"/>
      <c r="J53" s="309" t="s">
        <v>200</v>
      </c>
      <c r="K53" s="279" t="s">
        <v>258</v>
      </c>
      <c r="L53" s="312"/>
      <c r="N53" s="293"/>
      <c r="O53" s="11"/>
      <c r="P53" s="49">
        <f t="shared" si="32"/>
        <v>147.95000000000002</v>
      </c>
      <c r="Q53" s="67"/>
      <c r="R53" s="52">
        <f t="shared" si="33"/>
        <v>0</v>
      </c>
      <c r="S53" s="11">
        <v>655</v>
      </c>
      <c r="T53" s="49">
        <f t="shared" si="41"/>
        <v>360.25000000000006</v>
      </c>
      <c r="U53" s="11">
        <v>744</v>
      </c>
      <c r="V53" s="49">
        <f t="shared" si="42"/>
        <v>409.20000000000005</v>
      </c>
      <c r="W53" s="11">
        <v>620</v>
      </c>
      <c r="X53" s="49">
        <f t="shared" si="43"/>
        <v>341</v>
      </c>
      <c r="Y53" s="11">
        <v>638</v>
      </c>
      <c r="Z53" s="49">
        <f t="shared" si="44"/>
        <v>350.90000000000003</v>
      </c>
      <c r="AA53" s="11">
        <v>645</v>
      </c>
      <c r="AB53" s="49">
        <f t="shared" si="45"/>
        <v>354.75000000000006</v>
      </c>
      <c r="AC53" s="11">
        <v>740</v>
      </c>
      <c r="AD53" s="49">
        <f t="shared" si="46"/>
        <v>407.00000000000006</v>
      </c>
      <c r="AE53" s="11">
        <v>710</v>
      </c>
      <c r="AF53" s="49">
        <f t="shared" si="47"/>
        <v>390.50000000000006</v>
      </c>
      <c r="AG53" s="11">
        <v>549</v>
      </c>
      <c r="AH53" s="49">
        <f t="shared" si="48"/>
        <v>301.95000000000005</v>
      </c>
      <c r="AI53" s="11">
        <v>613</v>
      </c>
      <c r="AJ53" s="49">
        <f t="shared" si="49"/>
        <v>337.15000000000003</v>
      </c>
      <c r="AK53" s="11">
        <v>624</v>
      </c>
      <c r="AL53" s="49">
        <f t="shared" si="57"/>
        <v>343.20000000000005</v>
      </c>
      <c r="AM53" s="24">
        <v>665</v>
      </c>
      <c r="AN53" s="49">
        <f t="shared" ref="AN53:AN61" si="59">PRODUCT(E53,AM53)</f>
        <v>365.75000000000006</v>
      </c>
      <c r="AO53" s="4">
        <v>546</v>
      </c>
      <c r="AP53" s="49">
        <f t="shared" si="58"/>
        <v>300.3</v>
      </c>
      <c r="AQ53" s="75">
        <v>340</v>
      </c>
      <c r="AR53" s="49">
        <f t="shared" si="53"/>
        <v>187.00000000000003</v>
      </c>
      <c r="AS53" s="4">
        <v>381</v>
      </c>
      <c r="AT53" s="49">
        <f t="shared" si="54"/>
        <v>209.55</v>
      </c>
      <c r="AU53" s="4">
        <v>429</v>
      </c>
      <c r="AV53" s="52">
        <f t="shared" si="34"/>
        <v>235.95000000000002</v>
      </c>
      <c r="AW53" s="4">
        <v>456</v>
      </c>
      <c r="AX53" s="49">
        <f t="shared" si="35"/>
        <v>250.8</v>
      </c>
      <c r="AY53" s="11">
        <v>517</v>
      </c>
      <c r="AZ53" s="49">
        <f t="shared" si="36"/>
        <v>284.35000000000002</v>
      </c>
      <c r="BA53" s="11">
        <v>356</v>
      </c>
      <c r="BB53" s="49">
        <f t="shared" si="37"/>
        <v>195.8</v>
      </c>
      <c r="BC53" s="11">
        <v>427</v>
      </c>
      <c r="BD53" s="49">
        <f t="shared" si="55"/>
        <v>234.85000000000002</v>
      </c>
      <c r="BE53" s="177">
        <v>423</v>
      </c>
      <c r="BF53" s="49">
        <f t="shared" si="38"/>
        <v>232.65</v>
      </c>
      <c r="BG53" s="177">
        <v>463</v>
      </c>
      <c r="BH53" s="52">
        <f t="shared" si="26"/>
        <v>254.65000000000003</v>
      </c>
      <c r="BI53" s="177">
        <v>379</v>
      </c>
      <c r="BJ53" s="52">
        <f t="shared" si="27"/>
        <v>208.45000000000002</v>
      </c>
      <c r="BK53" s="177">
        <v>415</v>
      </c>
      <c r="BL53" s="49">
        <f t="shared" si="28"/>
        <v>228.25000000000003</v>
      </c>
      <c r="BM53" s="177">
        <v>529</v>
      </c>
      <c r="BN53" s="49">
        <f t="shared" si="56"/>
        <v>290.95000000000005</v>
      </c>
      <c r="BO53" s="177">
        <v>413</v>
      </c>
      <c r="BP53" s="49">
        <f t="shared" si="29"/>
        <v>227.15</v>
      </c>
      <c r="BQ53" s="177">
        <v>399</v>
      </c>
      <c r="BR53" s="49">
        <f t="shared" si="30"/>
        <v>219.45000000000002</v>
      </c>
      <c r="BS53" s="11">
        <f t="shared" si="39"/>
        <v>269</v>
      </c>
      <c r="BT53" s="52">
        <f t="shared" si="40"/>
        <v>147.95000000000002</v>
      </c>
      <c r="BU53" s="22"/>
      <c r="BV53" s="103"/>
    </row>
    <row r="54" spans="1:74" x14ac:dyDescent="0.2">
      <c r="A54" s="10">
        <v>3</v>
      </c>
      <c r="B54" s="10">
        <v>1</v>
      </c>
      <c r="C54" s="10"/>
      <c r="D54" s="2" t="s">
        <v>45</v>
      </c>
      <c r="E54" s="13">
        <v>0.55000000000000004</v>
      </c>
      <c r="F54" s="2">
        <v>967</v>
      </c>
      <c r="G54" s="70">
        <f t="shared" si="31"/>
        <v>531.85</v>
      </c>
      <c r="H54" s="8">
        <v>353</v>
      </c>
      <c r="I54" s="284"/>
      <c r="J54" s="302" t="s">
        <v>199</v>
      </c>
      <c r="K54" s="277" t="s">
        <v>259</v>
      </c>
      <c r="L54" s="306"/>
      <c r="N54" s="292"/>
      <c r="O54" s="8"/>
      <c r="P54" s="49">
        <f t="shared" si="32"/>
        <v>194.15</v>
      </c>
      <c r="Q54" s="21"/>
      <c r="R54" s="49">
        <f t="shared" si="33"/>
        <v>0</v>
      </c>
      <c r="S54" s="8">
        <v>451</v>
      </c>
      <c r="T54" s="49">
        <f t="shared" si="41"/>
        <v>248.05</v>
      </c>
      <c r="U54" s="8">
        <v>720</v>
      </c>
      <c r="V54" s="49">
        <f t="shared" si="42"/>
        <v>396.00000000000006</v>
      </c>
      <c r="W54" s="8">
        <v>556</v>
      </c>
      <c r="X54" s="49">
        <f t="shared" si="43"/>
        <v>305.8</v>
      </c>
      <c r="Y54" s="8">
        <v>714</v>
      </c>
      <c r="Z54" s="49">
        <f t="shared" si="44"/>
        <v>392.70000000000005</v>
      </c>
      <c r="AA54" s="8">
        <v>544</v>
      </c>
      <c r="AB54" s="49">
        <f t="shared" si="45"/>
        <v>299.20000000000005</v>
      </c>
      <c r="AC54" s="8">
        <v>939</v>
      </c>
      <c r="AD54" s="49">
        <f t="shared" si="46"/>
        <v>516.45000000000005</v>
      </c>
      <c r="AE54" s="8">
        <v>626</v>
      </c>
      <c r="AF54" s="49">
        <f t="shared" si="47"/>
        <v>344.3</v>
      </c>
      <c r="AG54" s="8">
        <v>796</v>
      </c>
      <c r="AH54" s="49">
        <f t="shared" si="48"/>
        <v>437.8</v>
      </c>
      <c r="AI54" s="8">
        <v>666</v>
      </c>
      <c r="AJ54" s="49">
        <f t="shared" si="49"/>
        <v>366.3</v>
      </c>
      <c r="AK54" s="8">
        <v>508</v>
      </c>
      <c r="AL54" s="49">
        <f t="shared" si="57"/>
        <v>279.40000000000003</v>
      </c>
      <c r="AM54" s="22">
        <v>601</v>
      </c>
      <c r="AN54" s="49">
        <f t="shared" si="59"/>
        <v>330.55</v>
      </c>
      <c r="AO54" s="2">
        <v>542</v>
      </c>
      <c r="AP54" s="49">
        <f t="shared" si="58"/>
        <v>298.10000000000002</v>
      </c>
      <c r="AQ54" s="73">
        <v>498</v>
      </c>
      <c r="AR54" s="49">
        <f t="shared" si="53"/>
        <v>273.90000000000003</v>
      </c>
      <c r="AS54" s="2">
        <v>779</v>
      </c>
      <c r="AT54" s="49">
        <f t="shared" si="54"/>
        <v>428.45000000000005</v>
      </c>
      <c r="AU54" s="2">
        <v>549</v>
      </c>
      <c r="AV54" s="49">
        <f t="shared" si="34"/>
        <v>301.95000000000005</v>
      </c>
      <c r="AW54" s="2">
        <v>612</v>
      </c>
      <c r="AX54" s="49">
        <f t="shared" si="35"/>
        <v>336.6</v>
      </c>
      <c r="AY54" s="8">
        <v>673</v>
      </c>
      <c r="AZ54" s="49">
        <f t="shared" si="36"/>
        <v>370.15000000000003</v>
      </c>
      <c r="BA54" s="8">
        <v>214</v>
      </c>
      <c r="BB54" s="49">
        <f t="shared" si="37"/>
        <v>117.7</v>
      </c>
      <c r="BC54" s="8">
        <v>249</v>
      </c>
      <c r="BD54" s="49">
        <f t="shared" si="55"/>
        <v>136.95000000000002</v>
      </c>
      <c r="BE54" s="175">
        <v>291</v>
      </c>
      <c r="BF54" s="49">
        <f t="shared" si="38"/>
        <v>160.05000000000001</v>
      </c>
      <c r="BG54" s="175">
        <v>211</v>
      </c>
      <c r="BH54" s="49">
        <f t="shared" si="26"/>
        <v>116.05000000000001</v>
      </c>
      <c r="BI54" s="175">
        <v>196</v>
      </c>
      <c r="BJ54" s="49">
        <f t="shared" si="27"/>
        <v>107.80000000000001</v>
      </c>
      <c r="BK54" s="175">
        <v>229</v>
      </c>
      <c r="BL54" s="49">
        <f t="shared" si="28"/>
        <v>125.95000000000002</v>
      </c>
      <c r="BM54" s="175">
        <v>257</v>
      </c>
      <c r="BN54" s="49">
        <f t="shared" si="56"/>
        <v>141.35000000000002</v>
      </c>
      <c r="BO54" s="175">
        <v>264</v>
      </c>
      <c r="BP54" s="49">
        <f t="shared" si="29"/>
        <v>145.20000000000002</v>
      </c>
      <c r="BQ54" s="175">
        <v>273</v>
      </c>
      <c r="BR54" s="49">
        <f t="shared" si="30"/>
        <v>150.15</v>
      </c>
      <c r="BS54" s="8">
        <f t="shared" si="39"/>
        <v>353</v>
      </c>
      <c r="BT54" s="49">
        <f t="shared" si="40"/>
        <v>194.15</v>
      </c>
      <c r="BU54" s="8"/>
      <c r="BV54" s="102"/>
    </row>
    <row r="55" spans="1:74" x14ac:dyDescent="0.2">
      <c r="A55" s="10">
        <v>3</v>
      </c>
      <c r="B55" s="10">
        <v>2</v>
      </c>
      <c r="C55" s="10"/>
      <c r="D55" s="2" t="s">
        <v>43</v>
      </c>
      <c r="E55" s="29">
        <v>0.46</v>
      </c>
      <c r="F55" s="2">
        <v>281</v>
      </c>
      <c r="G55" s="70">
        <f t="shared" si="31"/>
        <v>129.26000000000002</v>
      </c>
      <c r="H55" s="8">
        <v>103</v>
      </c>
      <c r="I55" s="284"/>
      <c r="J55" s="302" t="s">
        <v>200</v>
      </c>
      <c r="K55" s="277" t="s">
        <v>260</v>
      </c>
      <c r="L55" s="306"/>
      <c r="N55" s="292"/>
      <c r="O55" s="8"/>
      <c r="P55" s="49">
        <f t="shared" si="32"/>
        <v>47.38</v>
      </c>
      <c r="Q55" s="21"/>
      <c r="R55" s="49">
        <f t="shared" si="33"/>
        <v>0</v>
      </c>
      <c r="S55" s="8">
        <v>322</v>
      </c>
      <c r="T55" s="49">
        <f t="shared" si="41"/>
        <v>148.12</v>
      </c>
      <c r="U55" s="8">
        <v>328</v>
      </c>
      <c r="V55" s="49">
        <f t="shared" si="42"/>
        <v>150.88</v>
      </c>
      <c r="W55" s="8">
        <v>366</v>
      </c>
      <c r="X55" s="49">
        <f t="shared" si="43"/>
        <v>168.36</v>
      </c>
      <c r="Y55" s="8">
        <v>443</v>
      </c>
      <c r="Z55" s="49">
        <f t="shared" si="44"/>
        <v>203.78</v>
      </c>
      <c r="AA55" s="8">
        <v>534</v>
      </c>
      <c r="AB55" s="49">
        <f t="shared" si="45"/>
        <v>245.64000000000001</v>
      </c>
      <c r="AC55" s="8">
        <v>575</v>
      </c>
      <c r="AD55" s="49">
        <f t="shared" si="46"/>
        <v>264.5</v>
      </c>
      <c r="AE55" s="8">
        <v>553</v>
      </c>
      <c r="AF55" s="49">
        <f t="shared" si="47"/>
        <v>254.38000000000002</v>
      </c>
      <c r="AG55" s="8">
        <v>468</v>
      </c>
      <c r="AH55" s="49">
        <f t="shared" si="48"/>
        <v>215.28</v>
      </c>
      <c r="AI55" s="8">
        <v>492</v>
      </c>
      <c r="AJ55" s="49">
        <f t="shared" si="49"/>
        <v>226.32000000000002</v>
      </c>
      <c r="AK55" s="8">
        <v>537</v>
      </c>
      <c r="AL55" s="49">
        <f t="shared" si="57"/>
        <v>247.02</v>
      </c>
      <c r="AM55" s="22">
        <v>480</v>
      </c>
      <c r="AN55" s="49">
        <f t="shared" si="59"/>
        <v>220.8</v>
      </c>
      <c r="AO55" s="2">
        <v>169</v>
      </c>
      <c r="AP55" s="49">
        <f t="shared" si="58"/>
        <v>77.740000000000009</v>
      </c>
      <c r="AQ55" s="73">
        <v>74</v>
      </c>
      <c r="AR55" s="49">
        <f t="shared" si="53"/>
        <v>34.04</v>
      </c>
      <c r="AS55" s="2">
        <v>75</v>
      </c>
      <c r="AT55" s="49">
        <f t="shared" si="54"/>
        <v>34.5</v>
      </c>
      <c r="AU55" s="2">
        <v>63</v>
      </c>
      <c r="AV55" s="49">
        <f t="shared" si="34"/>
        <v>28.98</v>
      </c>
      <c r="AW55" s="2">
        <v>38</v>
      </c>
      <c r="AX55" s="49">
        <f t="shared" si="35"/>
        <v>17.48</v>
      </c>
      <c r="AY55" s="8">
        <v>74</v>
      </c>
      <c r="AZ55" s="49">
        <f t="shared" si="36"/>
        <v>34.04</v>
      </c>
      <c r="BA55" s="8">
        <v>48</v>
      </c>
      <c r="BB55" s="49">
        <f t="shared" si="37"/>
        <v>22.080000000000002</v>
      </c>
      <c r="BC55" s="8">
        <v>78</v>
      </c>
      <c r="BD55" s="49">
        <f t="shared" si="55"/>
        <v>35.880000000000003</v>
      </c>
      <c r="BE55" s="175">
        <v>73</v>
      </c>
      <c r="BF55" s="49">
        <f t="shared" si="38"/>
        <v>33.58</v>
      </c>
      <c r="BG55" s="175">
        <v>60</v>
      </c>
      <c r="BH55" s="49">
        <f t="shared" si="26"/>
        <v>27.6</v>
      </c>
      <c r="BI55" s="175">
        <v>56</v>
      </c>
      <c r="BJ55" s="49">
        <f t="shared" si="27"/>
        <v>25.76</v>
      </c>
      <c r="BK55" s="175">
        <v>93</v>
      </c>
      <c r="BL55" s="49">
        <f t="shared" si="28"/>
        <v>42.78</v>
      </c>
      <c r="BM55" s="175">
        <v>145</v>
      </c>
      <c r="BN55" s="49">
        <f t="shared" si="56"/>
        <v>66.7</v>
      </c>
      <c r="BO55" s="175">
        <v>91</v>
      </c>
      <c r="BP55" s="49">
        <f t="shared" si="29"/>
        <v>41.86</v>
      </c>
      <c r="BQ55" s="175">
        <v>67</v>
      </c>
      <c r="BR55" s="49">
        <f t="shared" si="30"/>
        <v>30.82</v>
      </c>
      <c r="BS55" s="8">
        <f t="shared" si="39"/>
        <v>103</v>
      </c>
      <c r="BT55" s="49">
        <f t="shared" si="40"/>
        <v>47.38</v>
      </c>
      <c r="BU55" s="8"/>
      <c r="BV55" s="102"/>
    </row>
    <row r="56" spans="1:74" x14ac:dyDescent="0.2">
      <c r="A56" s="10">
        <v>3</v>
      </c>
      <c r="B56" s="10">
        <v>2</v>
      </c>
      <c r="C56" s="10"/>
      <c r="D56" s="2" t="s">
        <v>188</v>
      </c>
      <c r="E56" s="29">
        <v>0.46</v>
      </c>
      <c r="F56" s="2">
        <v>1230</v>
      </c>
      <c r="G56" s="70">
        <f t="shared" si="31"/>
        <v>565.80000000000007</v>
      </c>
      <c r="H56" s="8">
        <v>449</v>
      </c>
      <c r="I56" s="284"/>
      <c r="J56" s="302" t="s">
        <v>200</v>
      </c>
      <c r="K56" s="310" t="s">
        <v>261</v>
      </c>
      <c r="L56" s="311"/>
      <c r="N56"/>
      <c r="O56" s="8"/>
      <c r="P56" s="49">
        <f t="shared" si="32"/>
        <v>206.54000000000002</v>
      </c>
      <c r="Q56" s="21"/>
      <c r="R56" s="49">
        <f t="shared" si="33"/>
        <v>0</v>
      </c>
      <c r="S56" s="8">
        <v>939</v>
      </c>
      <c r="T56" s="49">
        <f t="shared" si="41"/>
        <v>431.94</v>
      </c>
      <c r="U56" s="8">
        <v>1105</v>
      </c>
      <c r="V56" s="49">
        <f t="shared" si="42"/>
        <v>508.3</v>
      </c>
      <c r="W56" s="8">
        <v>1082</v>
      </c>
      <c r="X56" s="49">
        <f t="shared" si="43"/>
        <v>497.72</v>
      </c>
      <c r="Y56" s="8">
        <v>971</v>
      </c>
      <c r="Z56" s="49">
        <f t="shared" si="44"/>
        <v>446.66</v>
      </c>
      <c r="AA56" s="8">
        <v>739</v>
      </c>
      <c r="AB56" s="49">
        <f t="shared" si="45"/>
        <v>339.94</v>
      </c>
      <c r="AC56" s="8">
        <v>1082</v>
      </c>
      <c r="AD56" s="49">
        <f t="shared" si="46"/>
        <v>497.72</v>
      </c>
      <c r="AE56" s="8">
        <v>1311</v>
      </c>
      <c r="AF56" s="49">
        <f t="shared" si="47"/>
        <v>603.06000000000006</v>
      </c>
      <c r="AG56" s="8">
        <v>860</v>
      </c>
      <c r="AH56" s="49">
        <f t="shared" si="48"/>
        <v>395.6</v>
      </c>
      <c r="AI56" s="8">
        <v>920</v>
      </c>
      <c r="AJ56" s="49">
        <f t="shared" si="49"/>
        <v>423.20000000000005</v>
      </c>
      <c r="AK56" s="8">
        <v>890</v>
      </c>
      <c r="AL56" s="49">
        <f t="shared" si="57"/>
        <v>409.40000000000003</v>
      </c>
      <c r="AM56" s="22">
        <v>783</v>
      </c>
      <c r="AN56" s="49">
        <f t="shared" si="59"/>
        <v>360.18</v>
      </c>
      <c r="AO56" s="2">
        <v>819</v>
      </c>
      <c r="AP56" s="49">
        <f t="shared" si="58"/>
        <v>376.74</v>
      </c>
      <c r="AQ56" s="73">
        <v>810</v>
      </c>
      <c r="AR56" s="49">
        <f t="shared" si="53"/>
        <v>372.6</v>
      </c>
      <c r="AS56" s="2">
        <v>1008</v>
      </c>
      <c r="AT56" s="49">
        <f t="shared" si="54"/>
        <v>463.68</v>
      </c>
      <c r="AU56" s="2">
        <v>1051</v>
      </c>
      <c r="AV56" s="49">
        <f t="shared" si="34"/>
        <v>483.46000000000004</v>
      </c>
      <c r="AW56" s="2">
        <v>694</v>
      </c>
      <c r="AX56" s="49">
        <f t="shared" si="35"/>
        <v>319.24</v>
      </c>
      <c r="AY56" s="8">
        <v>253</v>
      </c>
      <c r="AZ56" s="49">
        <f t="shared" si="36"/>
        <v>116.38000000000001</v>
      </c>
      <c r="BA56" s="8">
        <v>142</v>
      </c>
      <c r="BB56" s="49">
        <f t="shared" si="37"/>
        <v>65.320000000000007</v>
      </c>
      <c r="BC56" s="8">
        <v>163</v>
      </c>
      <c r="BD56" s="49">
        <f t="shared" si="55"/>
        <v>74.98</v>
      </c>
      <c r="BE56" s="175">
        <v>145</v>
      </c>
      <c r="BF56" s="49">
        <f t="shared" si="38"/>
        <v>66.7</v>
      </c>
      <c r="BG56" s="175">
        <v>116</v>
      </c>
      <c r="BH56" s="49">
        <f t="shared" si="26"/>
        <v>53.36</v>
      </c>
      <c r="BI56" s="175">
        <v>159</v>
      </c>
      <c r="BJ56" s="49">
        <f t="shared" si="27"/>
        <v>73.14</v>
      </c>
      <c r="BK56" s="175">
        <v>98</v>
      </c>
      <c r="BL56" s="49">
        <f t="shared" si="28"/>
        <v>45.080000000000005</v>
      </c>
      <c r="BM56" s="175">
        <v>189</v>
      </c>
      <c r="BN56" s="49">
        <f t="shared" si="56"/>
        <v>86.94</v>
      </c>
      <c r="BO56" s="175">
        <v>239</v>
      </c>
      <c r="BP56" s="49">
        <f t="shared" si="29"/>
        <v>109.94</v>
      </c>
      <c r="BQ56" s="175">
        <v>139</v>
      </c>
      <c r="BR56" s="49">
        <f t="shared" si="30"/>
        <v>63.940000000000005</v>
      </c>
      <c r="BS56" s="8">
        <f t="shared" si="39"/>
        <v>449</v>
      </c>
      <c r="BT56" s="49">
        <f t="shared" si="40"/>
        <v>206.54000000000002</v>
      </c>
      <c r="BU56" s="8"/>
      <c r="BV56" s="102"/>
    </row>
    <row r="57" spans="1:74" x14ac:dyDescent="0.2">
      <c r="A57" s="10">
        <v>3</v>
      </c>
      <c r="B57" s="10">
        <v>2</v>
      </c>
      <c r="C57" s="10"/>
      <c r="D57" s="2" t="s">
        <v>187</v>
      </c>
      <c r="E57" s="29">
        <v>0.46</v>
      </c>
      <c r="F57" s="2">
        <v>557</v>
      </c>
      <c r="G57" s="70">
        <f t="shared" si="31"/>
        <v>256.22000000000003</v>
      </c>
      <c r="H57" s="8">
        <v>204</v>
      </c>
      <c r="I57" s="284"/>
      <c r="J57" s="302" t="s">
        <v>200</v>
      </c>
      <c r="K57" s="310" t="s">
        <v>229</v>
      </c>
      <c r="L57" s="311"/>
      <c r="N57"/>
      <c r="O57" s="8"/>
      <c r="P57" s="49">
        <f t="shared" si="32"/>
        <v>93.84</v>
      </c>
      <c r="Q57" s="21"/>
      <c r="R57" s="49">
        <f t="shared" si="33"/>
        <v>0</v>
      </c>
      <c r="S57" s="8">
        <v>685</v>
      </c>
      <c r="T57" s="49">
        <f t="shared" si="41"/>
        <v>315.10000000000002</v>
      </c>
      <c r="U57" s="8">
        <v>671</v>
      </c>
      <c r="V57" s="49">
        <f t="shared" si="42"/>
        <v>308.66000000000003</v>
      </c>
      <c r="W57" s="8">
        <v>740</v>
      </c>
      <c r="X57" s="49">
        <f t="shared" si="43"/>
        <v>340.40000000000003</v>
      </c>
      <c r="Y57" s="8">
        <v>776</v>
      </c>
      <c r="Z57" s="49">
        <f t="shared" si="44"/>
        <v>356.96000000000004</v>
      </c>
      <c r="AA57" s="8">
        <v>729</v>
      </c>
      <c r="AB57" s="49">
        <f t="shared" si="45"/>
        <v>335.34000000000003</v>
      </c>
      <c r="AC57" s="8">
        <v>727</v>
      </c>
      <c r="AD57" s="49">
        <f t="shared" si="46"/>
        <v>334.42</v>
      </c>
      <c r="AE57" s="8">
        <v>761</v>
      </c>
      <c r="AF57" s="49">
        <f t="shared" si="47"/>
        <v>350.06</v>
      </c>
      <c r="AG57" s="8">
        <v>819</v>
      </c>
      <c r="AH57" s="49">
        <f t="shared" si="48"/>
        <v>376.74</v>
      </c>
      <c r="AI57" s="8">
        <v>796</v>
      </c>
      <c r="AJ57" s="49">
        <f t="shared" si="49"/>
        <v>366.16</v>
      </c>
      <c r="AK57" s="8">
        <v>769</v>
      </c>
      <c r="AL57" s="49">
        <f t="shared" si="57"/>
        <v>353.74</v>
      </c>
      <c r="AM57" s="22">
        <v>758</v>
      </c>
      <c r="AN57" s="49">
        <f t="shared" si="59"/>
        <v>348.68</v>
      </c>
      <c r="AO57" s="2">
        <v>761</v>
      </c>
      <c r="AP57" s="49">
        <f t="shared" si="58"/>
        <v>350.06</v>
      </c>
      <c r="AQ57" s="73">
        <v>868</v>
      </c>
      <c r="AR57" s="49">
        <f t="shared" si="53"/>
        <v>399.28000000000003</v>
      </c>
      <c r="AS57" s="2">
        <v>911</v>
      </c>
      <c r="AT57" s="49">
        <f t="shared" si="54"/>
        <v>419.06</v>
      </c>
      <c r="AU57" s="2">
        <v>725</v>
      </c>
      <c r="AV57" s="49">
        <f t="shared" si="34"/>
        <v>333.5</v>
      </c>
      <c r="AW57" s="2">
        <v>194</v>
      </c>
      <c r="AX57" s="49">
        <f t="shared" si="35"/>
        <v>89.240000000000009</v>
      </c>
      <c r="AY57" s="8">
        <v>262</v>
      </c>
      <c r="AZ57" s="49">
        <f t="shared" si="36"/>
        <v>120.52000000000001</v>
      </c>
      <c r="BA57" s="8">
        <v>99</v>
      </c>
      <c r="BB57" s="49">
        <f t="shared" si="37"/>
        <v>45.54</v>
      </c>
      <c r="BC57" s="8">
        <v>99</v>
      </c>
      <c r="BD57" s="49">
        <f t="shared" si="55"/>
        <v>45.54</v>
      </c>
      <c r="BE57" s="175">
        <v>198</v>
      </c>
      <c r="BF57" s="49">
        <f t="shared" si="38"/>
        <v>91.08</v>
      </c>
      <c r="BG57" s="175">
        <v>83</v>
      </c>
      <c r="BH57" s="49">
        <f t="shared" si="26"/>
        <v>38.18</v>
      </c>
      <c r="BI57" s="175">
        <v>136</v>
      </c>
      <c r="BJ57" s="49">
        <f t="shared" si="27"/>
        <v>62.56</v>
      </c>
      <c r="BK57" s="175">
        <v>180</v>
      </c>
      <c r="BL57" s="49">
        <f t="shared" si="28"/>
        <v>82.8</v>
      </c>
      <c r="BM57" s="175">
        <v>114</v>
      </c>
      <c r="BN57" s="49">
        <f t="shared" si="56"/>
        <v>52.440000000000005</v>
      </c>
      <c r="BO57" s="175">
        <v>149</v>
      </c>
      <c r="BP57" s="49">
        <f t="shared" si="29"/>
        <v>68.540000000000006</v>
      </c>
      <c r="BQ57" s="175">
        <v>133</v>
      </c>
      <c r="BR57" s="49">
        <f t="shared" si="30"/>
        <v>61.18</v>
      </c>
      <c r="BS57" s="8">
        <f t="shared" si="39"/>
        <v>204</v>
      </c>
      <c r="BT57" s="49">
        <f t="shared" si="40"/>
        <v>93.84</v>
      </c>
      <c r="BU57" s="8"/>
      <c r="BV57" s="102"/>
    </row>
    <row r="58" spans="1:74" x14ac:dyDescent="0.2">
      <c r="A58" s="10">
        <v>4</v>
      </c>
      <c r="B58" s="10">
        <v>1</v>
      </c>
      <c r="C58" s="10"/>
      <c r="D58" s="4" t="s">
        <v>47</v>
      </c>
      <c r="E58" s="30">
        <v>0.62</v>
      </c>
      <c r="F58" s="4">
        <v>314</v>
      </c>
      <c r="G58" s="70">
        <f t="shared" si="31"/>
        <v>194.68</v>
      </c>
      <c r="H58" s="11">
        <v>115</v>
      </c>
      <c r="I58" s="286"/>
      <c r="J58" s="309" t="s">
        <v>199</v>
      </c>
      <c r="K58" s="279" t="s">
        <v>262</v>
      </c>
      <c r="L58" s="312"/>
      <c r="N58" s="293"/>
      <c r="O58" s="11"/>
      <c r="P58" s="49">
        <f t="shared" si="32"/>
        <v>71.3</v>
      </c>
      <c r="Q58" s="67"/>
      <c r="R58" s="52">
        <f t="shared" si="33"/>
        <v>0</v>
      </c>
      <c r="S58" s="11">
        <v>324</v>
      </c>
      <c r="T58" s="49">
        <f t="shared" si="41"/>
        <v>200.88</v>
      </c>
      <c r="U58" s="11">
        <v>508</v>
      </c>
      <c r="V58" s="49">
        <f t="shared" si="42"/>
        <v>314.95999999999998</v>
      </c>
      <c r="W58" s="11">
        <v>301</v>
      </c>
      <c r="X58" s="49">
        <f t="shared" si="43"/>
        <v>186.62</v>
      </c>
      <c r="Y58" s="11">
        <v>266</v>
      </c>
      <c r="Z58" s="49">
        <f t="shared" si="44"/>
        <v>164.92</v>
      </c>
      <c r="AA58" s="11">
        <v>479</v>
      </c>
      <c r="AB58" s="49">
        <f t="shared" si="45"/>
        <v>296.98</v>
      </c>
      <c r="AC58" s="11">
        <v>396</v>
      </c>
      <c r="AD58" s="49">
        <f t="shared" si="46"/>
        <v>245.52</v>
      </c>
      <c r="AE58" s="11">
        <v>274</v>
      </c>
      <c r="AF58" s="49">
        <f t="shared" si="47"/>
        <v>169.88</v>
      </c>
      <c r="AG58" s="11">
        <v>273</v>
      </c>
      <c r="AH58" s="49">
        <f t="shared" si="48"/>
        <v>169.26</v>
      </c>
      <c r="AI58" s="11">
        <v>306</v>
      </c>
      <c r="AJ58" s="49">
        <f t="shared" si="49"/>
        <v>189.72</v>
      </c>
      <c r="AK58" s="11">
        <v>258</v>
      </c>
      <c r="AL58" s="49">
        <f t="shared" si="57"/>
        <v>159.96</v>
      </c>
      <c r="AM58" s="24">
        <v>286</v>
      </c>
      <c r="AN58" s="49">
        <f t="shared" si="59"/>
        <v>177.32</v>
      </c>
      <c r="AO58" s="4">
        <v>289</v>
      </c>
      <c r="AP58" s="52">
        <f t="shared" si="58"/>
        <v>179.18</v>
      </c>
      <c r="AQ58" s="79">
        <v>237</v>
      </c>
      <c r="AR58" s="49">
        <f t="shared" si="53"/>
        <v>146.94</v>
      </c>
      <c r="AS58" s="4">
        <v>260</v>
      </c>
      <c r="AT58" s="49">
        <f t="shared" si="54"/>
        <v>161.19999999999999</v>
      </c>
      <c r="AU58" s="4">
        <v>270</v>
      </c>
      <c r="AV58" s="52">
        <f t="shared" si="34"/>
        <v>167.4</v>
      </c>
      <c r="AW58" s="4">
        <v>178</v>
      </c>
      <c r="AX58" s="49">
        <f t="shared" si="35"/>
        <v>110.36</v>
      </c>
      <c r="AY58" s="11">
        <v>76</v>
      </c>
      <c r="AZ58" s="49">
        <f t="shared" si="36"/>
        <v>47.12</v>
      </c>
      <c r="BA58" s="11">
        <v>63</v>
      </c>
      <c r="BB58" s="49">
        <f t="shared" si="37"/>
        <v>39.06</v>
      </c>
      <c r="BC58" s="11">
        <v>59</v>
      </c>
      <c r="BD58" s="49">
        <f t="shared" si="55"/>
        <v>36.58</v>
      </c>
      <c r="BE58" s="177">
        <v>59</v>
      </c>
      <c r="BF58" s="49">
        <f t="shared" si="38"/>
        <v>36.58</v>
      </c>
      <c r="BG58" s="177">
        <v>52</v>
      </c>
      <c r="BH58" s="52">
        <f t="shared" si="26"/>
        <v>32.24</v>
      </c>
      <c r="BI58" s="177">
        <v>43</v>
      </c>
      <c r="BJ58" s="52">
        <f t="shared" si="27"/>
        <v>26.66</v>
      </c>
      <c r="BK58" s="177">
        <v>44</v>
      </c>
      <c r="BL58" s="49">
        <f t="shared" si="28"/>
        <v>27.28</v>
      </c>
      <c r="BM58" s="177">
        <v>61</v>
      </c>
      <c r="BN58" s="49">
        <f t="shared" si="56"/>
        <v>37.82</v>
      </c>
      <c r="BO58" s="177">
        <v>53</v>
      </c>
      <c r="BP58" s="49">
        <f t="shared" si="29"/>
        <v>32.86</v>
      </c>
      <c r="BQ58" s="177">
        <v>37</v>
      </c>
      <c r="BR58" s="49">
        <f t="shared" si="30"/>
        <v>22.94</v>
      </c>
      <c r="BS58" s="11">
        <f t="shared" si="39"/>
        <v>115</v>
      </c>
      <c r="BT58" s="52">
        <f t="shared" si="40"/>
        <v>71.3</v>
      </c>
      <c r="BU58" s="8"/>
      <c r="BV58" s="102"/>
    </row>
    <row r="59" spans="1:74" x14ac:dyDescent="0.2">
      <c r="A59" s="10">
        <v>4</v>
      </c>
      <c r="B59" s="7">
        <v>1</v>
      </c>
      <c r="C59" s="9"/>
      <c r="D59" s="3" t="s">
        <v>46</v>
      </c>
      <c r="E59" s="30">
        <v>0.62</v>
      </c>
      <c r="F59" s="3">
        <v>33</v>
      </c>
      <c r="G59" s="70">
        <f t="shared" si="31"/>
        <v>20.46</v>
      </c>
      <c r="H59" s="18">
        <v>12</v>
      </c>
      <c r="I59" s="285"/>
      <c r="J59" s="305" t="s">
        <v>199</v>
      </c>
      <c r="K59" s="310" t="s">
        <v>263</v>
      </c>
      <c r="L59" s="311"/>
      <c r="N59"/>
      <c r="O59" s="18"/>
      <c r="P59" s="49">
        <f t="shared" si="32"/>
        <v>7.4399999999999995</v>
      </c>
      <c r="Q59" s="114"/>
      <c r="R59" s="63">
        <f t="shared" si="33"/>
        <v>0</v>
      </c>
      <c r="S59" s="18">
        <v>24</v>
      </c>
      <c r="T59" s="49">
        <f t="shared" si="41"/>
        <v>14.879999999999999</v>
      </c>
      <c r="U59" s="18">
        <v>24</v>
      </c>
      <c r="V59" s="49">
        <f t="shared" si="42"/>
        <v>14.879999999999999</v>
      </c>
      <c r="W59" s="18">
        <v>24</v>
      </c>
      <c r="X59" s="49">
        <f t="shared" si="43"/>
        <v>14.879999999999999</v>
      </c>
      <c r="Y59" s="18">
        <v>38</v>
      </c>
      <c r="Z59" s="49">
        <f t="shared" si="44"/>
        <v>23.56</v>
      </c>
      <c r="AA59" s="18">
        <v>52</v>
      </c>
      <c r="AB59" s="49">
        <f t="shared" si="45"/>
        <v>32.24</v>
      </c>
      <c r="AC59" s="18">
        <v>60</v>
      </c>
      <c r="AD59" s="49">
        <f t="shared" si="46"/>
        <v>37.200000000000003</v>
      </c>
      <c r="AE59" s="18">
        <v>47</v>
      </c>
      <c r="AF59" s="49">
        <f t="shared" si="47"/>
        <v>29.14</v>
      </c>
      <c r="AG59" s="18">
        <v>41</v>
      </c>
      <c r="AH59" s="49">
        <f t="shared" si="48"/>
        <v>25.419999999999998</v>
      </c>
      <c r="AI59" s="18">
        <v>45</v>
      </c>
      <c r="AJ59" s="49">
        <f t="shared" si="49"/>
        <v>27.9</v>
      </c>
      <c r="AK59" s="18">
        <v>38</v>
      </c>
      <c r="AL59" s="49">
        <f t="shared" si="57"/>
        <v>23.56</v>
      </c>
      <c r="AM59" s="23">
        <v>40</v>
      </c>
      <c r="AN59" s="49">
        <f t="shared" si="59"/>
        <v>24.8</v>
      </c>
      <c r="AO59" s="3">
        <v>44</v>
      </c>
      <c r="AP59" s="49">
        <f t="shared" si="58"/>
        <v>27.28</v>
      </c>
      <c r="AQ59" s="77">
        <v>50</v>
      </c>
      <c r="AR59" s="49">
        <f t="shared" si="53"/>
        <v>31</v>
      </c>
      <c r="AS59" s="3">
        <v>57</v>
      </c>
      <c r="AT59" s="49">
        <f t="shared" si="54"/>
        <v>35.339999999999996</v>
      </c>
      <c r="AU59" s="3">
        <v>58</v>
      </c>
      <c r="AV59" s="63">
        <f t="shared" si="34"/>
        <v>35.96</v>
      </c>
      <c r="AW59" s="3">
        <v>60</v>
      </c>
      <c r="AX59" s="49">
        <f t="shared" si="35"/>
        <v>37.200000000000003</v>
      </c>
      <c r="AY59" s="18">
        <v>52</v>
      </c>
      <c r="AZ59" s="49">
        <f t="shared" si="36"/>
        <v>32.24</v>
      </c>
      <c r="BA59" s="18">
        <v>40</v>
      </c>
      <c r="BB59" s="49">
        <f t="shared" si="37"/>
        <v>24.8</v>
      </c>
      <c r="BC59" s="18">
        <v>42</v>
      </c>
      <c r="BD59" s="49">
        <f t="shared" si="55"/>
        <v>26.04</v>
      </c>
      <c r="BE59" s="176">
        <v>52</v>
      </c>
      <c r="BF59" s="49">
        <f t="shared" si="38"/>
        <v>32.24</v>
      </c>
      <c r="BG59" s="176">
        <v>50</v>
      </c>
      <c r="BH59" s="63">
        <f t="shared" si="26"/>
        <v>31</v>
      </c>
      <c r="BI59" s="176">
        <v>48</v>
      </c>
      <c r="BJ59" s="63">
        <f t="shared" si="27"/>
        <v>29.759999999999998</v>
      </c>
      <c r="BK59" s="176">
        <v>50</v>
      </c>
      <c r="BL59" s="49">
        <f t="shared" si="28"/>
        <v>31</v>
      </c>
      <c r="BM59" s="176">
        <v>56</v>
      </c>
      <c r="BN59" s="49">
        <f t="shared" si="56"/>
        <v>34.72</v>
      </c>
      <c r="BO59" s="176">
        <v>70</v>
      </c>
      <c r="BP59" s="49">
        <f t="shared" si="29"/>
        <v>43.4</v>
      </c>
      <c r="BQ59" s="176">
        <v>69</v>
      </c>
      <c r="BR59" s="49">
        <f t="shared" si="30"/>
        <v>42.78</v>
      </c>
      <c r="BS59" s="18">
        <f t="shared" si="39"/>
        <v>12</v>
      </c>
      <c r="BT59" s="63">
        <f t="shared" si="40"/>
        <v>7.4399999999999995</v>
      </c>
      <c r="BU59" s="11"/>
      <c r="BV59" s="102"/>
    </row>
    <row r="60" spans="1:74" x14ac:dyDescent="0.2">
      <c r="A60" s="10">
        <v>4</v>
      </c>
      <c r="B60" s="10">
        <v>1</v>
      </c>
      <c r="C60" s="10"/>
      <c r="D60" s="2" t="s">
        <v>48</v>
      </c>
      <c r="E60" s="30">
        <v>0.62</v>
      </c>
      <c r="F60" s="2">
        <v>195</v>
      </c>
      <c r="G60" s="70">
        <f t="shared" si="31"/>
        <v>120.9</v>
      </c>
      <c r="H60" s="8">
        <v>71</v>
      </c>
      <c r="I60" s="284"/>
      <c r="J60" s="302" t="s">
        <v>199</v>
      </c>
      <c r="K60" s="310" t="s">
        <v>230</v>
      </c>
      <c r="L60" s="311"/>
      <c r="N60"/>
      <c r="O60" s="8"/>
      <c r="P60" s="49">
        <f t="shared" si="32"/>
        <v>44.02</v>
      </c>
      <c r="Q60" s="21"/>
      <c r="R60" s="49">
        <f t="shared" si="33"/>
        <v>0</v>
      </c>
      <c r="S60" s="8">
        <v>219</v>
      </c>
      <c r="T60" s="49">
        <f t="shared" si="41"/>
        <v>135.78</v>
      </c>
      <c r="U60" s="8">
        <v>242</v>
      </c>
      <c r="V60" s="49">
        <f t="shared" si="42"/>
        <v>150.04</v>
      </c>
      <c r="W60" s="8">
        <v>188</v>
      </c>
      <c r="X60" s="49">
        <f t="shared" si="43"/>
        <v>116.56</v>
      </c>
      <c r="Y60" s="8">
        <v>151</v>
      </c>
      <c r="Z60" s="49">
        <f t="shared" si="44"/>
        <v>93.62</v>
      </c>
      <c r="AA60" s="8">
        <v>135</v>
      </c>
      <c r="AB60" s="49">
        <f t="shared" si="45"/>
        <v>83.7</v>
      </c>
      <c r="AC60" s="8">
        <v>82</v>
      </c>
      <c r="AD60" s="49">
        <f t="shared" si="46"/>
        <v>50.839999999999996</v>
      </c>
      <c r="AE60" s="8">
        <v>62</v>
      </c>
      <c r="AF60" s="49">
        <f t="shared" si="47"/>
        <v>38.44</v>
      </c>
      <c r="AG60" s="8">
        <v>53</v>
      </c>
      <c r="AH60" s="49">
        <f t="shared" si="48"/>
        <v>32.86</v>
      </c>
      <c r="AI60" s="8">
        <v>64</v>
      </c>
      <c r="AJ60" s="49">
        <f t="shared" si="49"/>
        <v>39.68</v>
      </c>
      <c r="AK60" s="8">
        <v>58</v>
      </c>
      <c r="AL60" s="49">
        <f t="shared" si="57"/>
        <v>35.96</v>
      </c>
      <c r="AM60" s="22">
        <v>59</v>
      </c>
      <c r="AN60" s="49">
        <f t="shared" si="59"/>
        <v>36.58</v>
      </c>
      <c r="AO60" s="2">
        <v>66</v>
      </c>
      <c r="AP60" s="49">
        <f t="shared" si="58"/>
        <v>40.92</v>
      </c>
      <c r="AQ60" s="73">
        <v>63</v>
      </c>
      <c r="AR60" s="49">
        <f t="shared" si="53"/>
        <v>39.06</v>
      </c>
      <c r="AS60" s="2">
        <v>64</v>
      </c>
      <c r="AT60" s="49">
        <f t="shared" si="54"/>
        <v>39.68</v>
      </c>
      <c r="AU60" s="2">
        <v>64</v>
      </c>
      <c r="AV60" s="49">
        <f t="shared" si="34"/>
        <v>39.68</v>
      </c>
      <c r="AW60" s="2">
        <v>63</v>
      </c>
      <c r="AX60" s="49">
        <f t="shared" si="35"/>
        <v>39.06</v>
      </c>
      <c r="AY60" s="8">
        <v>82</v>
      </c>
      <c r="AZ60" s="49">
        <f t="shared" si="36"/>
        <v>50.839999999999996</v>
      </c>
      <c r="BA60" s="8">
        <v>75</v>
      </c>
      <c r="BB60" s="49">
        <f t="shared" si="37"/>
        <v>46.5</v>
      </c>
      <c r="BC60" s="8">
        <v>57</v>
      </c>
      <c r="BD60" s="49">
        <f t="shared" si="55"/>
        <v>35.339999999999996</v>
      </c>
      <c r="BE60" s="175">
        <v>66</v>
      </c>
      <c r="BF60" s="49">
        <f t="shared" si="38"/>
        <v>40.92</v>
      </c>
      <c r="BG60" s="175">
        <v>68</v>
      </c>
      <c r="BH60" s="49">
        <f t="shared" si="26"/>
        <v>42.16</v>
      </c>
      <c r="BI60" s="175">
        <v>81</v>
      </c>
      <c r="BJ60" s="49">
        <f t="shared" si="27"/>
        <v>50.22</v>
      </c>
      <c r="BK60" s="175">
        <v>63</v>
      </c>
      <c r="BL60" s="49">
        <f t="shared" si="28"/>
        <v>39.06</v>
      </c>
      <c r="BM60" s="175">
        <v>67</v>
      </c>
      <c r="BN60" s="49">
        <f t="shared" si="56"/>
        <v>41.54</v>
      </c>
      <c r="BO60" s="175">
        <v>78</v>
      </c>
      <c r="BP60" s="49">
        <f t="shared" si="29"/>
        <v>48.36</v>
      </c>
      <c r="BQ60" s="175">
        <v>69</v>
      </c>
      <c r="BR60" s="49">
        <f t="shared" si="30"/>
        <v>42.78</v>
      </c>
      <c r="BS60" s="8">
        <f t="shared" si="39"/>
        <v>71</v>
      </c>
      <c r="BT60" s="49">
        <f t="shared" si="40"/>
        <v>44.02</v>
      </c>
      <c r="BU60" s="17"/>
      <c r="BV60" s="102"/>
    </row>
    <row r="61" spans="1:74" x14ac:dyDescent="0.2">
      <c r="A61" s="10">
        <v>4</v>
      </c>
      <c r="B61" s="10">
        <v>1</v>
      </c>
      <c r="C61" s="10"/>
      <c r="D61" s="69" t="s">
        <v>141</v>
      </c>
      <c r="E61" s="30">
        <v>0.62</v>
      </c>
      <c r="F61" s="19">
        <v>54</v>
      </c>
      <c r="G61" s="70">
        <f t="shared" si="31"/>
        <v>33.479999999999997</v>
      </c>
      <c r="H61" s="8">
        <v>20</v>
      </c>
      <c r="I61" s="284"/>
      <c r="J61" s="302" t="s">
        <v>200</v>
      </c>
      <c r="K61" s="277" t="s">
        <v>264</v>
      </c>
      <c r="L61" s="306"/>
      <c r="N61" s="292"/>
      <c r="O61" s="8"/>
      <c r="P61" s="49">
        <f t="shared" si="32"/>
        <v>12.4</v>
      </c>
      <c r="Q61" s="21"/>
      <c r="R61" s="49">
        <f t="shared" si="33"/>
        <v>0</v>
      </c>
      <c r="S61" s="8">
        <v>54</v>
      </c>
      <c r="T61" s="49">
        <f t="shared" si="41"/>
        <v>33.479999999999997</v>
      </c>
      <c r="U61" s="8">
        <v>54</v>
      </c>
      <c r="V61" s="49">
        <f t="shared" si="42"/>
        <v>33.479999999999997</v>
      </c>
      <c r="W61" s="8">
        <v>54</v>
      </c>
      <c r="X61" s="49">
        <f t="shared" si="43"/>
        <v>33.479999999999997</v>
      </c>
      <c r="Y61" s="8">
        <v>54</v>
      </c>
      <c r="Z61" s="49">
        <f t="shared" si="44"/>
        <v>33.479999999999997</v>
      </c>
      <c r="AA61" s="8">
        <v>54</v>
      </c>
      <c r="AB61" s="49">
        <f t="shared" si="45"/>
        <v>33.479999999999997</v>
      </c>
      <c r="AC61" s="8">
        <v>31</v>
      </c>
      <c r="AD61" s="49">
        <f t="shared" si="46"/>
        <v>19.22</v>
      </c>
      <c r="AE61" s="81">
        <v>54</v>
      </c>
      <c r="AF61" s="81">
        <f t="shared" si="47"/>
        <v>33.479999999999997</v>
      </c>
      <c r="AG61" s="81">
        <v>54</v>
      </c>
      <c r="AH61" s="81">
        <f t="shared" si="48"/>
        <v>33.479999999999997</v>
      </c>
      <c r="AI61" s="81">
        <v>54</v>
      </c>
      <c r="AJ61" s="81">
        <f t="shared" si="49"/>
        <v>33.479999999999997</v>
      </c>
      <c r="AK61" s="81">
        <v>54</v>
      </c>
      <c r="AL61" s="81">
        <f t="shared" si="57"/>
        <v>33.479999999999997</v>
      </c>
      <c r="AM61" s="81">
        <v>54</v>
      </c>
      <c r="AN61" s="81">
        <f t="shared" si="59"/>
        <v>33.479999999999997</v>
      </c>
      <c r="AO61" s="83">
        <v>54</v>
      </c>
      <c r="AP61" s="81">
        <f t="shared" si="58"/>
        <v>33.479999999999997</v>
      </c>
      <c r="AQ61" s="89">
        <v>54</v>
      </c>
      <c r="AR61" s="87">
        <f t="shared" si="53"/>
        <v>33.479999999999997</v>
      </c>
      <c r="AS61" s="19"/>
      <c r="AT61" s="49">
        <f t="shared" si="54"/>
        <v>0.62</v>
      </c>
      <c r="AU61" s="3"/>
      <c r="AV61" s="63">
        <f t="shared" si="34"/>
        <v>0</v>
      </c>
      <c r="AW61" s="3"/>
      <c r="AX61" s="49">
        <f t="shared" si="35"/>
        <v>0</v>
      </c>
      <c r="AY61" s="18">
        <v>0</v>
      </c>
      <c r="AZ61" s="49">
        <f t="shared" si="36"/>
        <v>0</v>
      </c>
      <c r="BA61" s="18"/>
      <c r="BB61" s="49">
        <f t="shared" si="37"/>
        <v>0</v>
      </c>
      <c r="BC61" s="18">
        <v>0</v>
      </c>
      <c r="BD61" s="49">
        <f t="shared" si="55"/>
        <v>0</v>
      </c>
      <c r="BE61" s="176">
        <v>0</v>
      </c>
      <c r="BF61" s="49">
        <f t="shared" si="38"/>
        <v>0</v>
      </c>
      <c r="BG61" s="176">
        <v>0</v>
      </c>
      <c r="BH61" s="63">
        <f t="shared" si="26"/>
        <v>0</v>
      </c>
      <c r="BI61" s="176">
        <v>0</v>
      </c>
      <c r="BJ61" s="63">
        <f t="shared" si="27"/>
        <v>0</v>
      </c>
      <c r="BK61" s="176">
        <v>0</v>
      </c>
      <c r="BL61" s="49">
        <f t="shared" si="28"/>
        <v>0</v>
      </c>
      <c r="BM61" s="176">
        <v>0</v>
      </c>
      <c r="BN61" s="49">
        <f t="shared" si="56"/>
        <v>0</v>
      </c>
      <c r="BO61" s="176"/>
      <c r="BP61" s="49">
        <f t="shared" si="29"/>
        <v>0</v>
      </c>
      <c r="BQ61" s="176"/>
      <c r="BR61" s="49">
        <f t="shared" si="30"/>
        <v>0</v>
      </c>
      <c r="BS61" s="18">
        <f t="shared" si="39"/>
        <v>20</v>
      </c>
      <c r="BT61" s="63">
        <f t="shared" si="40"/>
        <v>12.4</v>
      </c>
      <c r="BU61" s="8"/>
      <c r="BV61" s="102"/>
    </row>
    <row r="62" spans="1:74" s="34" customFormat="1" x14ac:dyDescent="0.2">
      <c r="A62" s="33">
        <v>4</v>
      </c>
      <c r="B62" s="33">
        <v>1</v>
      </c>
      <c r="C62" s="33"/>
      <c r="D62" s="28" t="s">
        <v>110</v>
      </c>
      <c r="E62" s="29">
        <v>0.62</v>
      </c>
      <c r="F62" s="28">
        <v>258</v>
      </c>
      <c r="G62" s="70">
        <f t="shared" si="31"/>
        <v>159.96</v>
      </c>
      <c r="H62" s="22">
        <v>94</v>
      </c>
      <c r="I62" s="289"/>
      <c r="J62" s="302" t="s">
        <v>199</v>
      </c>
      <c r="K62" s="277" t="s">
        <v>231</v>
      </c>
      <c r="L62" s="306"/>
      <c r="N62" s="295"/>
      <c r="O62" s="22"/>
      <c r="P62" s="49">
        <f t="shared" si="32"/>
        <v>58.28</v>
      </c>
      <c r="Q62" s="21"/>
      <c r="R62" s="49">
        <f t="shared" si="33"/>
        <v>0</v>
      </c>
      <c r="S62" s="22">
        <v>182</v>
      </c>
      <c r="T62" s="49">
        <f t="shared" si="41"/>
        <v>112.84</v>
      </c>
      <c r="U62" s="22">
        <v>162</v>
      </c>
      <c r="V62" s="49">
        <f t="shared" si="42"/>
        <v>100.44</v>
      </c>
      <c r="W62" s="22">
        <v>103</v>
      </c>
      <c r="X62" s="49">
        <f t="shared" si="43"/>
        <v>63.86</v>
      </c>
      <c r="Y62" s="22">
        <v>169</v>
      </c>
      <c r="Z62" s="49">
        <f t="shared" si="44"/>
        <v>104.78</v>
      </c>
      <c r="AA62" s="22">
        <v>119</v>
      </c>
      <c r="AB62" s="49">
        <f t="shared" si="45"/>
        <v>73.78</v>
      </c>
      <c r="AC62" s="22">
        <v>128</v>
      </c>
      <c r="AD62" s="49">
        <f t="shared" si="46"/>
        <v>79.36</v>
      </c>
      <c r="AE62" s="22">
        <v>130</v>
      </c>
      <c r="AF62" s="49">
        <f t="shared" si="47"/>
        <v>80.599999999999994</v>
      </c>
      <c r="AG62" s="22">
        <v>130</v>
      </c>
      <c r="AH62" s="49">
        <f t="shared" si="48"/>
        <v>80.599999999999994</v>
      </c>
      <c r="AI62" s="22">
        <v>179</v>
      </c>
      <c r="AJ62" s="49">
        <f t="shared" si="49"/>
        <v>110.98</v>
      </c>
      <c r="AK62" s="22">
        <v>119</v>
      </c>
      <c r="AL62" s="49">
        <f t="shared" si="57"/>
        <v>73.78</v>
      </c>
      <c r="AM62" s="22">
        <v>126</v>
      </c>
      <c r="AN62" s="49">
        <v>84</v>
      </c>
      <c r="AO62" s="35">
        <v>131</v>
      </c>
      <c r="AP62" s="49">
        <v>88</v>
      </c>
      <c r="AQ62" s="77">
        <v>132</v>
      </c>
      <c r="AR62" s="49">
        <f t="shared" si="53"/>
        <v>81.84</v>
      </c>
      <c r="AS62" s="28">
        <v>121</v>
      </c>
      <c r="AT62" s="49">
        <f t="shared" si="54"/>
        <v>75.02</v>
      </c>
      <c r="AU62" s="36">
        <v>137</v>
      </c>
      <c r="AV62" s="63">
        <f t="shared" si="34"/>
        <v>84.94</v>
      </c>
      <c r="AW62" s="36">
        <v>101</v>
      </c>
      <c r="AX62" s="49">
        <f t="shared" si="35"/>
        <v>62.62</v>
      </c>
      <c r="AY62" s="23">
        <v>127</v>
      </c>
      <c r="AZ62" s="49">
        <f t="shared" si="36"/>
        <v>78.739999999999995</v>
      </c>
      <c r="BA62" s="23">
        <v>74</v>
      </c>
      <c r="BB62" s="49">
        <f t="shared" si="37"/>
        <v>45.88</v>
      </c>
      <c r="BC62" s="23">
        <v>70</v>
      </c>
      <c r="BD62" s="49">
        <f t="shared" si="55"/>
        <v>43.4</v>
      </c>
      <c r="BE62" s="176">
        <v>55</v>
      </c>
      <c r="BF62" s="49">
        <f t="shared" si="38"/>
        <v>34.1</v>
      </c>
      <c r="BG62" s="176">
        <v>51</v>
      </c>
      <c r="BH62" s="63">
        <f t="shared" si="26"/>
        <v>31.62</v>
      </c>
      <c r="BI62" s="176">
        <v>48</v>
      </c>
      <c r="BJ62" s="63">
        <f t="shared" si="27"/>
        <v>29.759999999999998</v>
      </c>
      <c r="BK62" s="176">
        <v>70</v>
      </c>
      <c r="BL62" s="49">
        <f t="shared" si="28"/>
        <v>43.4</v>
      </c>
      <c r="BM62" s="176">
        <v>113</v>
      </c>
      <c r="BN62" s="49">
        <f t="shared" si="56"/>
        <v>70.06</v>
      </c>
      <c r="BO62" s="176">
        <v>70</v>
      </c>
      <c r="BP62" s="49">
        <f t="shared" si="29"/>
        <v>43.4</v>
      </c>
      <c r="BQ62" s="176">
        <v>68</v>
      </c>
      <c r="BR62" s="49">
        <f t="shared" si="30"/>
        <v>42.16</v>
      </c>
      <c r="BS62" s="23">
        <f t="shared" si="39"/>
        <v>94</v>
      </c>
      <c r="BT62" s="63">
        <f t="shared" si="40"/>
        <v>58.28</v>
      </c>
      <c r="BU62" s="22"/>
      <c r="BV62" s="103"/>
    </row>
    <row r="63" spans="1:74" x14ac:dyDescent="0.2">
      <c r="A63" s="10">
        <v>4</v>
      </c>
      <c r="B63" s="7">
        <v>1</v>
      </c>
      <c r="C63" s="14"/>
      <c r="D63" s="1" t="s">
        <v>49</v>
      </c>
      <c r="E63" s="29">
        <v>0.62</v>
      </c>
      <c r="F63" s="1">
        <v>844</v>
      </c>
      <c r="G63" s="70">
        <f t="shared" si="31"/>
        <v>523.28</v>
      </c>
      <c r="H63" s="17">
        <v>307</v>
      </c>
      <c r="I63" s="288"/>
      <c r="J63" s="317" t="s">
        <v>199</v>
      </c>
      <c r="K63" s="281" t="s">
        <v>232</v>
      </c>
      <c r="L63" s="318"/>
      <c r="N63" s="296"/>
      <c r="O63" s="17"/>
      <c r="P63" s="49">
        <f t="shared" si="32"/>
        <v>190.34</v>
      </c>
      <c r="Q63" s="115"/>
      <c r="R63" s="64">
        <f t="shared" si="33"/>
        <v>0</v>
      </c>
      <c r="S63" s="17">
        <v>666</v>
      </c>
      <c r="T63" s="49">
        <f t="shared" si="41"/>
        <v>412.92</v>
      </c>
      <c r="U63" s="17">
        <v>612</v>
      </c>
      <c r="V63" s="49">
        <f t="shared" si="42"/>
        <v>379.44</v>
      </c>
      <c r="W63" s="17">
        <v>552</v>
      </c>
      <c r="X63" s="49">
        <f t="shared" si="43"/>
        <v>342.24</v>
      </c>
      <c r="Y63" s="17">
        <v>625</v>
      </c>
      <c r="Z63" s="49">
        <f t="shared" si="44"/>
        <v>387.5</v>
      </c>
      <c r="AA63" s="17">
        <v>494</v>
      </c>
      <c r="AB63" s="49">
        <f t="shared" si="45"/>
        <v>306.27999999999997</v>
      </c>
      <c r="AC63" s="17">
        <v>528</v>
      </c>
      <c r="AD63" s="49">
        <f t="shared" si="46"/>
        <v>327.36</v>
      </c>
      <c r="AE63" s="17">
        <v>582</v>
      </c>
      <c r="AF63" s="49">
        <f t="shared" si="47"/>
        <v>360.84</v>
      </c>
      <c r="AG63" s="17">
        <v>439</v>
      </c>
      <c r="AH63" s="49">
        <f t="shared" si="48"/>
        <v>272.18</v>
      </c>
      <c r="AI63" s="17">
        <v>432</v>
      </c>
      <c r="AJ63" s="49">
        <f t="shared" si="49"/>
        <v>267.83999999999997</v>
      </c>
      <c r="AK63" s="17">
        <v>426</v>
      </c>
      <c r="AL63" s="49">
        <f t="shared" si="57"/>
        <v>264.12</v>
      </c>
      <c r="AM63" s="25">
        <v>480</v>
      </c>
      <c r="AN63" s="49">
        <f t="shared" ref="AN63:AN75" si="60">PRODUCT(E63,AM63)</f>
        <v>297.60000000000002</v>
      </c>
      <c r="AO63" s="1">
        <v>576</v>
      </c>
      <c r="AP63" s="49">
        <f t="shared" ref="AP63:AP75" si="61">PRODUCT(E63,AO63)</f>
        <v>357.12</v>
      </c>
      <c r="AQ63" s="78">
        <v>662</v>
      </c>
      <c r="AR63" s="49">
        <f t="shared" si="53"/>
        <v>410.44</v>
      </c>
      <c r="AS63" s="1">
        <v>742</v>
      </c>
      <c r="AT63" s="49">
        <f t="shared" si="54"/>
        <v>460.04</v>
      </c>
      <c r="AU63" s="2">
        <v>324</v>
      </c>
      <c r="AV63" s="49">
        <f t="shared" si="34"/>
        <v>200.88</v>
      </c>
      <c r="AW63" s="2">
        <v>238</v>
      </c>
      <c r="AX63" s="49">
        <f t="shared" si="35"/>
        <v>147.56</v>
      </c>
      <c r="AY63" s="8">
        <v>598</v>
      </c>
      <c r="AZ63" s="49">
        <f t="shared" si="36"/>
        <v>370.76</v>
      </c>
      <c r="BA63" s="8">
        <v>291</v>
      </c>
      <c r="BB63" s="49">
        <f t="shared" si="37"/>
        <v>180.42</v>
      </c>
      <c r="BC63" s="8">
        <v>343</v>
      </c>
      <c r="BD63" s="49">
        <f t="shared" si="55"/>
        <v>212.66</v>
      </c>
      <c r="BE63" s="175">
        <v>365</v>
      </c>
      <c r="BF63" s="49">
        <f t="shared" si="38"/>
        <v>226.3</v>
      </c>
      <c r="BG63" s="175">
        <v>262</v>
      </c>
      <c r="BH63" s="49">
        <f t="shared" si="26"/>
        <v>162.44</v>
      </c>
      <c r="BI63" s="175">
        <v>206</v>
      </c>
      <c r="BJ63" s="49">
        <f t="shared" si="27"/>
        <v>127.72</v>
      </c>
      <c r="BK63" s="175">
        <v>263</v>
      </c>
      <c r="BL63" s="49">
        <f t="shared" si="28"/>
        <v>163.06</v>
      </c>
      <c r="BM63" s="175">
        <v>291</v>
      </c>
      <c r="BN63" s="49">
        <f t="shared" si="56"/>
        <v>180.42</v>
      </c>
      <c r="BO63" s="175">
        <v>299</v>
      </c>
      <c r="BP63" s="49">
        <f t="shared" si="29"/>
        <v>185.38</v>
      </c>
      <c r="BQ63" s="175">
        <v>230</v>
      </c>
      <c r="BR63" s="49">
        <f t="shared" si="30"/>
        <v>142.6</v>
      </c>
      <c r="BS63" s="8">
        <f t="shared" si="39"/>
        <v>307</v>
      </c>
      <c r="BT63" s="49">
        <f t="shared" si="40"/>
        <v>190.34</v>
      </c>
      <c r="BU63" s="8"/>
      <c r="BV63" s="102"/>
    </row>
    <row r="64" spans="1:74" x14ac:dyDescent="0.2">
      <c r="A64" s="10">
        <v>4</v>
      </c>
      <c r="B64" s="10">
        <v>1</v>
      </c>
      <c r="C64" s="10"/>
      <c r="D64" s="2" t="s">
        <v>56</v>
      </c>
      <c r="E64" s="29">
        <v>0.62</v>
      </c>
      <c r="F64" s="2">
        <v>167</v>
      </c>
      <c r="G64" s="70">
        <f t="shared" si="31"/>
        <v>103.54</v>
      </c>
      <c r="H64" s="8">
        <v>61</v>
      </c>
      <c r="I64" s="284"/>
      <c r="J64" s="302" t="s">
        <v>200</v>
      </c>
      <c r="K64" s="277" t="s">
        <v>233</v>
      </c>
      <c r="L64" s="306"/>
      <c r="N64" s="292"/>
      <c r="O64" s="8"/>
      <c r="P64" s="49">
        <f t="shared" si="32"/>
        <v>37.82</v>
      </c>
      <c r="Q64" s="21"/>
      <c r="R64" s="49">
        <f t="shared" si="33"/>
        <v>0</v>
      </c>
      <c r="S64" s="8">
        <v>76</v>
      </c>
      <c r="T64" s="49">
        <f t="shared" si="41"/>
        <v>47.12</v>
      </c>
      <c r="U64" s="8">
        <v>100</v>
      </c>
      <c r="V64" s="49">
        <f t="shared" si="42"/>
        <v>62</v>
      </c>
      <c r="W64" s="8">
        <v>81</v>
      </c>
      <c r="X64" s="49">
        <f t="shared" si="43"/>
        <v>50.22</v>
      </c>
      <c r="Y64" s="8">
        <v>58</v>
      </c>
      <c r="Z64" s="49">
        <f t="shared" si="44"/>
        <v>35.96</v>
      </c>
      <c r="AA64" s="8">
        <v>67</v>
      </c>
      <c r="AB64" s="49">
        <f t="shared" si="45"/>
        <v>41.54</v>
      </c>
      <c r="AC64" s="8">
        <v>74</v>
      </c>
      <c r="AD64" s="49">
        <f t="shared" si="46"/>
        <v>45.88</v>
      </c>
      <c r="AE64" s="8">
        <v>45</v>
      </c>
      <c r="AF64" s="49">
        <f t="shared" si="47"/>
        <v>27.9</v>
      </c>
      <c r="AG64" s="8">
        <v>55</v>
      </c>
      <c r="AH64" s="49">
        <f t="shared" si="48"/>
        <v>34.1</v>
      </c>
      <c r="AI64" s="8">
        <v>56</v>
      </c>
      <c r="AJ64" s="49">
        <f t="shared" si="49"/>
        <v>34.72</v>
      </c>
      <c r="AK64" s="8">
        <v>60</v>
      </c>
      <c r="AL64" s="49">
        <f t="shared" si="57"/>
        <v>37.200000000000003</v>
      </c>
      <c r="AM64" s="22">
        <v>70</v>
      </c>
      <c r="AN64" s="49">
        <f t="shared" si="60"/>
        <v>43.4</v>
      </c>
      <c r="AO64" s="2">
        <v>66</v>
      </c>
      <c r="AP64" s="49">
        <f t="shared" si="61"/>
        <v>40.92</v>
      </c>
      <c r="AQ64" s="77">
        <v>62</v>
      </c>
      <c r="AR64" s="49">
        <f t="shared" si="53"/>
        <v>38.44</v>
      </c>
      <c r="AS64" s="2">
        <v>58</v>
      </c>
      <c r="AT64" s="49">
        <f t="shared" si="54"/>
        <v>35.96</v>
      </c>
      <c r="AU64" s="2">
        <v>69</v>
      </c>
      <c r="AV64" s="49">
        <f t="shared" si="34"/>
        <v>42.78</v>
      </c>
      <c r="AW64" s="2">
        <v>62</v>
      </c>
      <c r="AX64" s="49">
        <f t="shared" si="35"/>
        <v>38.44</v>
      </c>
      <c r="AY64" s="8">
        <v>89</v>
      </c>
      <c r="AZ64" s="49">
        <f t="shared" si="36"/>
        <v>55.18</v>
      </c>
      <c r="BA64" s="8">
        <v>41</v>
      </c>
      <c r="BB64" s="49">
        <f t="shared" si="37"/>
        <v>25.419999999999998</v>
      </c>
      <c r="BC64" s="8">
        <v>52</v>
      </c>
      <c r="BD64" s="49">
        <f t="shared" si="55"/>
        <v>32.24</v>
      </c>
      <c r="BE64" s="175">
        <v>63</v>
      </c>
      <c r="BF64" s="49">
        <f t="shared" si="38"/>
        <v>39.06</v>
      </c>
      <c r="BG64" s="175">
        <v>53</v>
      </c>
      <c r="BH64" s="49">
        <f t="shared" si="26"/>
        <v>32.86</v>
      </c>
      <c r="BI64" s="175">
        <v>57</v>
      </c>
      <c r="BJ64" s="49">
        <f t="shared" si="27"/>
        <v>35.339999999999996</v>
      </c>
      <c r="BK64" s="175">
        <v>58</v>
      </c>
      <c r="BL64" s="49">
        <f t="shared" si="28"/>
        <v>35.96</v>
      </c>
      <c r="BM64" s="175">
        <v>85</v>
      </c>
      <c r="BN64" s="49">
        <f t="shared" si="56"/>
        <v>52.7</v>
      </c>
      <c r="BO64" s="175">
        <v>65</v>
      </c>
      <c r="BP64" s="49">
        <f t="shared" si="29"/>
        <v>40.299999999999997</v>
      </c>
      <c r="BQ64" s="175">
        <v>85</v>
      </c>
      <c r="BR64" s="49">
        <f t="shared" si="30"/>
        <v>52.7</v>
      </c>
      <c r="BS64" s="8">
        <f t="shared" si="39"/>
        <v>61</v>
      </c>
      <c r="BT64" s="49">
        <f t="shared" si="40"/>
        <v>37.82</v>
      </c>
      <c r="BU64" s="8"/>
      <c r="BV64" s="102"/>
    </row>
    <row r="65" spans="1:74" x14ac:dyDescent="0.2">
      <c r="A65" s="10">
        <v>4</v>
      </c>
      <c r="B65" s="10">
        <v>1</v>
      </c>
      <c r="C65" s="10"/>
      <c r="D65" s="2" t="s">
        <v>57</v>
      </c>
      <c r="E65" s="29">
        <v>0.62</v>
      </c>
      <c r="F65" s="2">
        <v>290</v>
      </c>
      <c r="G65" s="70">
        <f t="shared" si="31"/>
        <v>179.8</v>
      </c>
      <c r="H65" s="8">
        <v>106</v>
      </c>
      <c r="I65" s="284"/>
      <c r="J65" s="302" t="s">
        <v>199</v>
      </c>
      <c r="K65" s="310" t="s">
        <v>265</v>
      </c>
      <c r="L65" s="311"/>
      <c r="N65"/>
      <c r="O65" s="8"/>
      <c r="P65" s="49">
        <f t="shared" si="32"/>
        <v>65.72</v>
      </c>
      <c r="Q65" s="21"/>
      <c r="R65" s="49">
        <f t="shared" si="33"/>
        <v>0</v>
      </c>
      <c r="S65" s="8">
        <v>348</v>
      </c>
      <c r="T65" s="49">
        <f t="shared" si="41"/>
        <v>215.76</v>
      </c>
      <c r="U65" s="8">
        <v>326</v>
      </c>
      <c r="V65" s="49">
        <f t="shared" si="42"/>
        <v>202.12</v>
      </c>
      <c r="W65" s="8">
        <v>397</v>
      </c>
      <c r="X65" s="49">
        <f t="shared" si="43"/>
        <v>246.14</v>
      </c>
      <c r="Y65" s="8">
        <v>257</v>
      </c>
      <c r="Z65" s="49">
        <f t="shared" si="44"/>
        <v>159.34</v>
      </c>
      <c r="AA65" s="8">
        <v>454</v>
      </c>
      <c r="AB65" s="49">
        <f t="shared" si="45"/>
        <v>281.48</v>
      </c>
      <c r="AC65" s="8">
        <v>438</v>
      </c>
      <c r="AD65" s="49">
        <f t="shared" si="46"/>
        <v>271.56</v>
      </c>
      <c r="AE65" s="8">
        <v>258</v>
      </c>
      <c r="AF65" s="49">
        <f t="shared" si="47"/>
        <v>159.96</v>
      </c>
      <c r="AG65" s="8">
        <v>452</v>
      </c>
      <c r="AH65" s="49">
        <f t="shared" si="48"/>
        <v>280.24</v>
      </c>
      <c r="AI65" s="8">
        <v>543</v>
      </c>
      <c r="AJ65" s="49">
        <f t="shared" si="49"/>
        <v>336.66</v>
      </c>
      <c r="AK65" s="8">
        <v>510</v>
      </c>
      <c r="AL65" s="49">
        <f t="shared" si="57"/>
        <v>316.2</v>
      </c>
      <c r="AM65" s="22">
        <v>501</v>
      </c>
      <c r="AN65" s="49">
        <f t="shared" si="60"/>
        <v>310.62</v>
      </c>
      <c r="AO65" s="2">
        <v>479</v>
      </c>
      <c r="AP65" s="49">
        <f t="shared" si="61"/>
        <v>296.98</v>
      </c>
      <c r="AQ65" s="78">
        <v>413</v>
      </c>
      <c r="AR65" s="49">
        <f t="shared" si="53"/>
        <v>256.06</v>
      </c>
      <c r="AS65" s="2">
        <v>219</v>
      </c>
      <c r="AT65" s="49">
        <f t="shared" si="54"/>
        <v>135.78</v>
      </c>
      <c r="AU65" s="2">
        <v>219</v>
      </c>
      <c r="AV65" s="49">
        <f t="shared" si="34"/>
        <v>135.78</v>
      </c>
      <c r="AW65" s="2">
        <v>113</v>
      </c>
      <c r="AX65" s="49">
        <f t="shared" si="35"/>
        <v>70.06</v>
      </c>
      <c r="AY65" s="8">
        <v>121</v>
      </c>
      <c r="AZ65" s="49">
        <f t="shared" si="36"/>
        <v>75.02</v>
      </c>
      <c r="BA65" s="8">
        <v>69</v>
      </c>
      <c r="BB65" s="49">
        <f t="shared" si="37"/>
        <v>42.78</v>
      </c>
      <c r="BC65" s="8">
        <v>61</v>
      </c>
      <c r="BD65" s="49">
        <f t="shared" si="55"/>
        <v>37.82</v>
      </c>
      <c r="BE65" s="175">
        <v>64</v>
      </c>
      <c r="BF65" s="49">
        <f t="shared" si="38"/>
        <v>39.68</v>
      </c>
      <c r="BG65" s="175">
        <v>87</v>
      </c>
      <c r="BH65" s="49">
        <f t="shared" si="26"/>
        <v>53.94</v>
      </c>
      <c r="BI65" s="175">
        <v>86</v>
      </c>
      <c r="BJ65" s="49">
        <f t="shared" si="27"/>
        <v>53.32</v>
      </c>
      <c r="BK65" s="175">
        <v>99</v>
      </c>
      <c r="BL65" s="49">
        <f t="shared" si="28"/>
        <v>61.38</v>
      </c>
      <c r="BM65" s="175">
        <v>209</v>
      </c>
      <c r="BN65" s="49">
        <f t="shared" si="56"/>
        <v>129.58000000000001</v>
      </c>
      <c r="BO65" s="175">
        <v>100</v>
      </c>
      <c r="BP65" s="49">
        <f t="shared" si="29"/>
        <v>62</v>
      </c>
      <c r="BQ65" s="175">
        <v>75</v>
      </c>
      <c r="BR65" s="49">
        <f t="shared" si="30"/>
        <v>46.5</v>
      </c>
      <c r="BS65" s="8">
        <f t="shared" si="39"/>
        <v>106</v>
      </c>
      <c r="BT65" s="49">
        <f t="shared" si="40"/>
        <v>65.72</v>
      </c>
      <c r="BU65" s="8"/>
      <c r="BV65" s="102"/>
    </row>
    <row r="66" spans="1:74" x14ac:dyDescent="0.2">
      <c r="A66" s="10">
        <v>4</v>
      </c>
      <c r="B66" s="10">
        <v>1</v>
      </c>
      <c r="C66" s="10"/>
      <c r="D66" s="2" t="s">
        <v>59</v>
      </c>
      <c r="E66" s="29">
        <v>0.62</v>
      </c>
      <c r="F66" s="2">
        <v>974</v>
      </c>
      <c r="G66" s="70">
        <f t="shared" si="31"/>
        <v>603.88</v>
      </c>
      <c r="H66" s="8">
        <v>356</v>
      </c>
      <c r="I66" s="284"/>
      <c r="J66" s="302" t="s">
        <v>199</v>
      </c>
      <c r="K66" s="277" t="s">
        <v>234</v>
      </c>
      <c r="L66" s="306"/>
      <c r="N66" s="292"/>
      <c r="O66" s="8"/>
      <c r="P66" s="49">
        <f t="shared" si="32"/>
        <v>220.72</v>
      </c>
      <c r="Q66" s="21"/>
      <c r="R66" s="49">
        <f t="shared" si="33"/>
        <v>0</v>
      </c>
      <c r="S66" s="8">
        <v>885</v>
      </c>
      <c r="T66" s="49">
        <f t="shared" si="41"/>
        <v>548.70000000000005</v>
      </c>
      <c r="U66" s="8">
        <v>782</v>
      </c>
      <c r="V66" s="49">
        <f t="shared" si="42"/>
        <v>484.84</v>
      </c>
      <c r="W66" s="8">
        <v>698</v>
      </c>
      <c r="X66" s="49">
        <f t="shared" si="43"/>
        <v>432.76</v>
      </c>
      <c r="Y66" s="8">
        <v>809</v>
      </c>
      <c r="Z66" s="49">
        <f t="shared" si="44"/>
        <v>501.58</v>
      </c>
      <c r="AA66" s="8">
        <v>512</v>
      </c>
      <c r="AB66" s="49">
        <f t="shared" si="45"/>
        <v>317.44</v>
      </c>
      <c r="AC66" s="8">
        <v>572</v>
      </c>
      <c r="AD66" s="49">
        <f t="shared" si="46"/>
        <v>354.64</v>
      </c>
      <c r="AE66" s="8">
        <v>599</v>
      </c>
      <c r="AF66" s="49">
        <f t="shared" si="47"/>
        <v>371.38</v>
      </c>
      <c r="AG66" s="8">
        <v>535</v>
      </c>
      <c r="AH66" s="49">
        <f t="shared" si="48"/>
        <v>331.7</v>
      </c>
      <c r="AI66" s="8">
        <v>645</v>
      </c>
      <c r="AJ66" s="49">
        <f t="shared" si="49"/>
        <v>399.9</v>
      </c>
      <c r="AK66" s="8">
        <v>428</v>
      </c>
      <c r="AL66" s="49">
        <f t="shared" si="57"/>
        <v>265.36</v>
      </c>
      <c r="AM66" s="22">
        <v>536</v>
      </c>
      <c r="AN66" s="49">
        <f t="shared" si="60"/>
        <v>332.32</v>
      </c>
      <c r="AO66" s="2">
        <v>540</v>
      </c>
      <c r="AP66" s="49">
        <f t="shared" si="61"/>
        <v>334.8</v>
      </c>
      <c r="AQ66" s="77">
        <v>616</v>
      </c>
      <c r="AR66" s="49">
        <f t="shared" si="53"/>
        <v>381.92</v>
      </c>
      <c r="AS66" s="2">
        <v>1425</v>
      </c>
      <c r="AT66" s="49">
        <f t="shared" si="54"/>
        <v>883.5</v>
      </c>
      <c r="AU66" s="2">
        <v>605</v>
      </c>
      <c r="AV66" s="49">
        <f t="shared" si="34"/>
        <v>375.1</v>
      </c>
      <c r="AW66" s="2">
        <v>245</v>
      </c>
      <c r="AX66" s="49">
        <f t="shared" si="35"/>
        <v>151.9</v>
      </c>
      <c r="AY66" s="8">
        <v>259</v>
      </c>
      <c r="AZ66" s="49">
        <f t="shared" si="36"/>
        <v>160.58000000000001</v>
      </c>
      <c r="BA66" s="8">
        <v>179</v>
      </c>
      <c r="BB66" s="49">
        <f t="shared" si="37"/>
        <v>110.98</v>
      </c>
      <c r="BC66" s="8">
        <v>300</v>
      </c>
      <c r="BD66" s="49">
        <f t="shared" si="55"/>
        <v>186</v>
      </c>
      <c r="BE66" s="175">
        <v>352</v>
      </c>
      <c r="BF66" s="49">
        <f t="shared" si="38"/>
        <v>218.24</v>
      </c>
      <c r="BG66" s="175">
        <v>245</v>
      </c>
      <c r="BH66" s="49">
        <f t="shared" si="26"/>
        <v>151.9</v>
      </c>
      <c r="BI66" s="175">
        <v>198</v>
      </c>
      <c r="BJ66" s="49">
        <f t="shared" si="27"/>
        <v>122.76</v>
      </c>
      <c r="BK66" s="175">
        <v>305</v>
      </c>
      <c r="BL66" s="49">
        <f t="shared" si="28"/>
        <v>189.1</v>
      </c>
      <c r="BM66" s="175">
        <v>386</v>
      </c>
      <c r="BN66" s="49">
        <f t="shared" si="56"/>
        <v>239.32</v>
      </c>
      <c r="BO66" s="175">
        <v>250</v>
      </c>
      <c r="BP66" s="49">
        <f t="shared" si="29"/>
        <v>155</v>
      </c>
      <c r="BQ66" s="175">
        <v>356</v>
      </c>
      <c r="BR66" s="49">
        <f t="shared" si="30"/>
        <v>220.72</v>
      </c>
      <c r="BS66" s="8">
        <f t="shared" si="39"/>
        <v>356</v>
      </c>
      <c r="BT66" s="49">
        <f t="shared" si="40"/>
        <v>220.72</v>
      </c>
      <c r="BU66" s="8"/>
      <c r="BV66" s="102"/>
    </row>
    <row r="67" spans="1:74" x14ac:dyDescent="0.2">
      <c r="A67" s="10">
        <v>4</v>
      </c>
      <c r="B67" s="10" t="s">
        <v>99</v>
      </c>
      <c r="C67" s="10"/>
      <c r="D67" s="2" t="s">
        <v>189</v>
      </c>
      <c r="E67" s="12">
        <v>0.43</v>
      </c>
      <c r="F67" s="2">
        <v>1211</v>
      </c>
      <c r="G67" s="70">
        <f t="shared" si="31"/>
        <v>520.73</v>
      </c>
      <c r="H67" s="8">
        <v>442</v>
      </c>
      <c r="I67" s="284"/>
      <c r="J67" s="302" t="s">
        <v>200</v>
      </c>
      <c r="K67" s="277" t="s">
        <v>266</v>
      </c>
      <c r="L67" s="306"/>
      <c r="N67" s="292"/>
      <c r="O67" s="8"/>
      <c r="P67" s="49">
        <f t="shared" si="32"/>
        <v>190.06</v>
      </c>
      <c r="Q67" s="21"/>
      <c r="R67" s="49">
        <f t="shared" si="33"/>
        <v>0</v>
      </c>
      <c r="S67" s="8">
        <v>1247</v>
      </c>
      <c r="T67" s="49">
        <f t="shared" si="41"/>
        <v>536.21</v>
      </c>
      <c r="U67" s="8">
        <v>1194</v>
      </c>
      <c r="V67" s="49">
        <f t="shared" si="42"/>
        <v>513.41999999999996</v>
      </c>
      <c r="W67" s="8">
        <v>1194</v>
      </c>
      <c r="X67" s="49">
        <f t="shared" si="43"/>
        <v>513.41999999999996</v>
      </c>
      <c r="Y67" s="8">
        <v>986</v>
      </c>
      <c r="Z67" s="49">
        <f t="shared" si="44"/>
        <v>423.98</v>
      </c>
      <c r="AA67" s="8">
        <v>1786</v>
      </c>
      <c r="AB67" s="49">
        <f t="shared" si="45"/>
        <v>767.98</v>
      </c>
      <c r="AC67" s="8">
        <v>1959</v>
      </c>
      <c r="AD67" s="49">
        <f t="shared" si="46"/>
        <v>842.37</v>
      </c>
      <c r="AE67" s="8">
        <v>1844</v>
      </c>
      <c r="AF67" s="49">
        <f t="shared" si="47"/>
        <v>792.92</v>
      </c>
      <c r="AG67" s="8">
        <v>1866</v>
      </c>
      <c r="AH67" s="49">
        <f t="shared" si="48"/>
        <v>802.38</v>
      </c>
      <c r="AI67" s="8">
        <v>1882</v>
      </c>
      <c r="AJ67" s="49">
        <f t="shared" si="49"/>
        <v>809.26</v>
      </c>
      <c r="AK67" s="8">
        <v>1828</v>
      </c>
      <c r="AL67" s="49">
        <f t="shared" si="57"/>
        <v>786.04</v>
      </c>
      <c r="AM67" s="22">
        <v>1768</v>
      </c>
      <c r="AN67" s="49">
        <f t="shared" si="60"/>
        <v>760.24</v>
      </c>
      <c r="AO67" s="2">
        <v>2092</v>
      </c>
      <c r="AP67" s="49">
        <f t="shared" si="61"/>
        <v>899.56</v>
      </c>
      <c r="AQ67" s="78">
        <v>1778</v>
      </c>
      <c r="AR67" s="49">
        <f t="shared" si="53"/>
        <v>764.54</v>
      </c>
      <c r="AS67" s="2">
        <v>1885</v>
      </c>
      <c r="AT67" s="49">
        <f t="shared" si="54"/>
        <v>810.55</v>
      </c>
      <c r="AU67" s="2">
        <v>1974</v>
      </c>
      <c r="AV67" s="49">
        <f t="shared" si="34"/>
        <v>848.81999999999994</v>
      </c>
      <c r="AW67" s="2">
        <v>644</v>
      </c>
      <c r="AX67" s="49">
        <f t="shared" si="35"/>
        <v>276.92</v>
      </c>
      <c r="AY67" s="8">
        <v>576</v>
      </c>
      <c r="AZ67" s="49">
        <f t="shared" si="36"/>
        <v>247.68</v>
      </c>
      <c r="BA67" s="8">
        <v>462</v>
      </c>
      <c r="BB67" s="49">
        <f t="shared" si="37"/>
        <v>198.66</v>
      </c>
      <c r="BC67" s="8">
        <v>401</v>
      </c>
      <c r="BD67" s="49">
        <f t="shared" si="55"/>
        <v>172.43</v>
      </c>
      <c r="BE67" s="175">
        <v>374</v>
      </c>
      <c r="BF67" s="49">
        <f t="shared" si="38"/>
        <v>160.82</v>
      </c>
      <c r="BG67" s="175">
        <v>339</v>
      </c>
      <c r="BH67" s="49">
        <f t="shared" si="26"/>
        <v>145.77000000000001</v>
      </c>
      <c r="BI67" s="175">
        <v>346</v>
      </c>
      <c r="BJ67" s="49">
        <f t="shared" si="27"/>
        <v>148.78</v>
      </c>
      <c r="BK67" s="175">
        <v>348</v>
      </c>
      <c r="BL67" s="49">
        <f t="shared" si="28"/>
        <v>149.63999999999999</v>
      </c>
      <c r="BM67" s="175">
        <v>395</v>
      </c>
      <c r="BN67" s="49">
        <f t="shared" si="56"/>
        <v>169.85</v>
      </c>
      <c r="BO67" s="175">
        <v>355</v>
      </c>
      <c r="BP67" s="49">
        <f t="shared" si="29"/>
        <v>152.65</v>
      </c>
      <c r="BQ67" s="175">
        <v>277</v>
      </c>
      <c r="BR67" s="49">
        <f t="shared" si="30"/>
        <v>119.11</v>
      </c>
      <c r="BS67" s="8">
        <f t="shared" si="39"/>
        <v>442</v>
      </c>
      <c r="BT67" s="49">
        <f t="shared" si="40"/>
        <v>190.06</v>
      </c>
      <c r="BU67" s="8"/>
      <c r="BV67" s="102"/>
    </row>
    <row r="68" spans="1:74" x14ac:dyDescent="0.2">
      <c r="A68" s="10">
        <v>4</v>
      </c>
      <c r="B68" s="10" t="s">
        <v>99</v>
      </c>
      <c r="C68" s="10"/>
      <c r="D68" s="2" t="s">
        <v>51</v>
      </c>
      <c r="E68" s="12">
        <v>0.43</v>
      </c>
      <c r="F68" s="2">
        <v>66</v>
      </c>
      <c r="G68" s="70">
        <f t="shared" si="31"/>
        <v>28.38</v>
      </c>
      <c r="H68" s="8">
        <v>24</v>
      </c>
      <c r="I68" s="284"/>
      <c r="J68" s="302" t="s">
        <v>199</v>
      </c>
      <c r="K68" s="277" t="s">
        <v>267</v>
      </c>
      <c r="L68" s="306"/>
      <c r="N68" s="292"/>
      <c r="O68" s="8"/>
      <c r="P68" s="49">
        <f t="shared" ref="P68:P89" si="62">PRODUCT(E68,H68)</f>
        <v>10.32</v>
      </c>
      <c r="Q68" s="21"/>
      <c r="R68" s="49">
        <f t="shared" ref="R68:R89" si="63">(Q68*E68)</f>
        <v>0</v>
      </c>
      <c r="S68" s="8">
        <v>65</v>
      </c>
      <c r="T68" s="49">
        <f t="shared" si="41"/>
        <v>27.95</v>
      </c>
      <c r="U68" s="8">
        <v>60</v>
      </c>
      <c r="V68" s="49">
        <f t="shared" si="42"/>
        <v>25.8</v>
      </c>
      <c r="W68" s="8">
        <v>62</v>
      </c>
      <c r="X68" s="49">
        <f t="shared" si="43"/>
        <v>26.66</v>
      </c>
      <c r="Y68" s="8">
        <v>88</v>
      </c>
      <c r="Z68" s="49">
        <f t="shared" si="44"/>
        <v>37.839999999999996</v>
      </c>
      <c r="AA68" s="8">
        <v>53</v>
      </c>
      <c r="AB68" s="49">
        <f t="shared" si="45"/>
        <v>22.79</v>
      </c>
      <c r="AC68" s="8">
        <v>80</v>
      </c>
      <c r="AD68" s="49">
        <f t="shared" si="46"/>
        <v>34.4</v>
      </c>
      <c r="AE68" s="8">
        <v>123</v>
      </c>
      <c r="AF68" s="49">
        <f t="shared" si="47"/>
        <v>52.89</v>
      </c>
      <c r="AG68" s="8">
        <v>76</v>
      </c>
      <c r="AH68" s="49">
        <f t="shared" si="48"/>
        <v>32.68</v>
      </c>
      <c r="AI68" s="8">
        <v>52</v>
      </c>
      <c r="AJ68" s="49">
        <f t="shared" si="49"/>
        <v>22.36</v>
      </c>
      <c r="AK68" s="8">
        <v>56</v>
      </c>
      <c r="AL68" s="49">
        <f t="shared" si="57"/>
        <v>24.08</v>
      </c>
      <c r="AM68" s="22">
        <v>90</v>
      </c>
      <c r="AN68" s="49">
        <f t="shared" si="60"/>
        <v>38.700000000000003</v>
      </c>
      <c r="AO68" s="2">
        <v>86</v>
      </c>
      <c r="AP68" s="49">
        <f t="shared" si="61"/>
        <v>36.979999999999997</v>
      </c>
      <c r="AQ68" s="78">
        <v>88</v>
      </c>
      <c r="AR68" s="49">
        <f t="shared" si="53"/>
        <v>37.839999999999996</v>
      </c>
      <c r="AS68" s="2">
        <v>103</v>
      </c>
      <c r="AT68" s="49">
        <f t="shared" si="54"/>
        <v>44.29</v>
      </c>
      <c r="AU68" s="2">
        <v>109</v>
      </c>
      <c r="AV68" s="49">
        <f t="shared" ref="AV68:AV89" si="64">PRODUCT( E68*AU68)</f>
        <v>46.87</v>
      </c>
      <c r="AW68" s="2">
        <v>135</v>
      </c>
      <c r="AX68" s="49">
        <f t="shared" ref="AX68:AX89" si="65">PRODUCT( E68*AW68)</f>
        <v>58.05</v>
      </c>
      <c r="AY68" s="8">
        <v>117</v>
      </c>
      <c r="AZ68" s="49">
        <f t="shared" ref="AZ68:AZ89" si="66">PRODUCT( E68*AY68)</f>
        <v>50.31</v>
      </c>
      <c r="BA68" s="8">
        <v>48</v>
      </c>
      <c r="BB68" s="49">
        <f t="shared" ref="BB68:BB89" si="67">PRODUCT( E68*BA68)</f>
        <v>20.64</v>
      </c>
      <c r="BC68" s="8">
        <v>27</v>
      </c>
      <c r="BD68" s="49">
        <f t="shared" si="55"/>
        <v>11.61</v>
      </c>
      <c r="BE68" s="175">
        <v>25</v>
      </c>
      <c r="BF68" s="49">
        <f t="shared" ref="BF68:BF89" si="68">PRODUCT(E68*BE68)</f>
        <v>10.75</v>
      </c>
      <c r="BG68" s="175">
        <v>24</v>
      </c>
      <c r="BH68" s="49">
        <f t="shared" si="26"/>
        <v>10.32</v>
      </c>
      <c r="BI68" s="175">
        <v>23</v>
      </c>
      <c r="BJ68" s="49">
        <f t="shared" si="27"/>
        <v>9.89</v>
      </c>
      <c r="BK68" s="175">
        <v>38</v>
      </c>
      <c r="BL68" s="49">
        <f t="shared" si="28"/>
        <v>16.34</v>
      </c>
      <c r="BM68" s="175">
        <v>26</v>
      </c>
      <c r="BN68" s="49">
        <f t="shared" si="56"/>
        <v>11.18</v>
      </c>
      <c r="BO68" s="175">
        <v>25</v>
      </c>
      <c r="BP68" s="49">
        <f t="shared" si="29"/>
        <v>10.75</v>
      </c>
      <c r="BQ68" s="175">
        <v>24</v>
      </c>
      <c r="BR68" s="49">
        <f t="shared" si="30"/>
        <v>10.32</v>
      </c>
      <c r="BS68" s="8">
        <f t="shared" ref="BS68:BS89" si="69">H68</f>
        <v>24</v>
      </c>
      <c r="BT68" s="49">
        <f t="shared" ref="BT68:BT89" si="70">P68</f>
        <v>10.32</v>
      </c>
      <c r="BU68" s="8"/>
      <c r="BV68" s="102"/>
    </row>
    <row r="69" spans="1:74" x14ac:dyDescent="0.2">
      <c r="A69" s="10">
        <v>4</v>
      </c>
      <c r="B69" s="10" t="s">
        <v>99</v>
      </c>
      <c r="C69" s="10"/>
      <c r="D69" s="2" t="s">
        <v>52</v>
      </c>
      <c r="E69" s="12">
        <v>0.43</v>
      </c>
      <c r="F69" s="2">
        <v>115</v>
      </c>
      <c r="G69" s="70">
        <f t="shared" ref="G69:G89" si="71">(E69*F69)</f>
        <v>49.449999999999996</v>
      </c>
      <c r="H69" s="8">
        <v>42</v>
      </c>
      <c r="I69" s="284"/>
      <c r="J69" s="302" t="s">
        <v>200</v>
      </c>
      <c r="K69" s="277" t="s">
        <v>268</v>
      </c>
      <c r="L69" s="306"/>
      <c r="N69" s="292"/>
      <c r="O69" s="8"/>
      <c r="P69" s="49">
        <f t="shared" si="62"/>
        <v>18.059999999999999</v>
      </c>
      <c r="Q69" s="21"/>
      <c r="R69" s="49">
        <f t="shared" si="63"/>
        <v>0</v>
      </c>
      <c r="S69" s="8">
        <v>33</v>
      </c>
      <c r="T69" s="49">
        <f t="shared" si="41"/>
        <v>14.19</v>
      </c>
      <c r="U69" s="8">
        <v>33</v>
      </c>
      <c r="V69" s="49">
        <f t="shared" si="42"/>
        <v>14.19</v>
      </c>
      <c r="W69" s="8">
        <v>47</v>
      </c>
      <c r="X69" s="49">
        <f t="shared" si="43"/>
        <v>20.21</v>
      </c>
      <c r="Y69" s="8">
        <v>18</v>
      </c>
      <c r="Z69" s="49">
        <f t="shared" si="44"/>
        <v>7.74</v>
      </c>
      <c r="AA69" s="8">
        <v>26</v>
      </c>
      <c r="AB69" s="49">
        <f t="shared" si="45"/>
        <v>11.18</v>
      </c>
      <c r="AC69" s="8">
        <v>15</v>
      </c>
      <c r="AD69" s="49">
        <f t="shared" si="46"/>
        <v>6.45</v>
      </c>
      <c r="AE69" s="8">
        <v>22</v>
      </c>
      <c r="AF69" s="49">
        <f t="shared" si="47"/>
        <v>9.4599999999999991</v>
      </c>
      <c r="AG69" s="8">
        <v>34</v>
      </c>
      <c r="AH69" s="49">
        <f t="shared" si="48"/>
        <v>14.62</v>
      </c>
      <c r="AI69" s="8">
        <v>50</v>
      </c>
      <c r="AJ69" s="49">
        <f t="shared" si="49"/>
        <v>21.5</v>
      </c>
      <c r="AK69" s="8">
        <v>33</v>
      </c>
      <c r="AL69" s="49">
        <f t="shared" si="57"/>
        <v>14.19</v>
      </c>
      <c r="AM69" s="22">
        <v>24</v>
      </c>
      <c r="AN69" s="49">
        <f t="shared" si="60"/>
        <v>10.32</v>
      </c>
      <c r="AO69" s="2">
        <v>36</v>
      </c>
      <c r="AP69" s="49">
        <f t="shared" si="61"/>
        <v>15.48</v>
      </c>
      <c r="AQ69" s="78">
        <v>26</v>
      </c>
      <c r="AR69" s="49">
        <f t="shared" si="53"/>
        <v>11.18</v>
      </c>
      <c r="AS69" s="2">
        <v>19</v>
      </c>
      <c r="AT69" s="49">
        <f t="shared" si="54"/>
        <v>8.17</v>
      </c>
      <c r="AU69" s="2">
        <v>18</v>
      </c>
      <c r="AV69" s="49">
        <f t="shared" si="64"/>
        <v>7.74</v>
      </c>
      <c r="AW69" s="2">
        <v>21</v>
      </c>
      <c r="AX69" s="49">
        <f t="shared" si="65"/>
        <v>9.0299999999999994</v>
      </c>
      <c r="AY69" s="8">
        <v>20</v>
      </c>
      <c r="AZ69" s="49">
        <f t="shared" si="66"/>
        <v>8.6</v>
      </c>
      <c r="BA69" s="8">
        <v>18</v>
      </c>
      <c r="BB69" s="49">
        <f t="shared" si="67"/>
        <v>7.74</v>
      </c>
      <c r="BC69" s="8">
        <v>15</v>
      </c>
      <c r="BD69" s="49">
        <f t="shared" si="55"/>
        <v>6.45</v>
      </c>
      <c r="BE69" s="175">
        <v>13</v>
      </c>
      <c r="BF69" s="49">
        <f t="shared" si="68"/>
        <v>5.59</v>
      </c>
      <c r="BG69" s="175">
        <v>15</v>
      </c>
      <c r="BH69" s="49">
        <f t="shared" ref="BH69:BH89" si="72">PRODUCT(E69*BG69)</f>
        <v>6.45</v>
      </c>
      <c r="BI69" s="175">
        <v>13</v>
      </c>
      <c r="BJ69" s="49">
        <f t="shared" ref="BJ69:BJ89" si="73">PRODUCT(E69*BI69)</f>
        <v>5.59</v>
      </c>
      <c r="BK69" s="175">
        <v>13</v>
      </c>
      <c r="BL69" s="49">
        <f t="shared" ref="BL69:BL89" si="74">PRODUCT(E69*BK69)</f>
        <v>5.59</v>
      </c>
      <c r="BM69" s="175">
        <v>17</v>
      </c>
      <c r="BN69" s="49">
        <f t="shared" si="56"/>
        <v>7.31</v>
      </c>
      <c r="BO69" s="175">
        <v>16</v>
      </c>
      <c r="BP69" s="49">
        <f t="shared" si="29"/>
        <v>6.88</v>
      </c>
      <c r="BQ69" s="175">
        <v>12</v>
      </c>
      <c r="BR69" s="49">
        <f t="shared" si="30"/>
        <v>5.16</v>
      </c>
      <c r="BS69" s="8">
        <f t="shared" si="69"/>
        <v>42</v>
      </c>
      <c r="BT69" s="49">
        <f t="shared" si="70"/>
        <v>18.059999999999999</v>
      </c>
      <c r="BU69" s="8"/>
      <c r="BV69" s="102"/>
    </row>
    <row r="70" spans="1:74" x14ac:dyDescent="0.2">
      <c r="A70" s="10">
        <v>4</v>
      </c>
      <c r="B70" s="10" t="s">
        <v>99</v>
      </c>
      <c r="C70" s="10"/>
      <c r="D70" s="4" t="s">
        <v>58</v>
      </c>
      <c r="E70" s="12">
        <v>0.43</v>
      </c>
      <c r="F70" s="4">
        <v>41</v>
      </c>
      <c r="G70" s="70">
        <f t="shared" si="71"/>
        <v>17.63</v>
      </c>
      <c r="H70" s="11">
        <v>15</v>
      </c>
      <c r="I70" s="286"/>
      <c r="J70" s="309" t="s">
        <v>203</v>
      </c>
      <c r="K70" s="183" t="s">
        <v>203</v>
      </c>
      <c r="L70" s="312"/>
      <c r="N70" s="293"/>
      <c r="O70" s="11"/>
      <c r="P70" s="49">
        <f t="shared" si="62"/>
        <v>6.45</v>
      </c>
      <c r="Q70" s="67"/>
      <c r="R70" s="52">
        <f t="shared" si="63"/>
        <v>0</v>
      </c>
      <c r="S70" s="11">
        <v>41</v>
      </c>
      <c r="T70" s="49">
        <f t="shared" si="41"/>
        <v>17.63</v>
      </c>
      <c r="U70" s="11">
        <v>41</v>
      </c>
      <c r="V70" s="49">
        <f t="shared" si="42"/>
        <v>17.63</v>
      </c>
      <c r="W70" s="11">
        <v>41</v>
      </c>
      <c r="X70" s="49">
        <f t="shared" si="43"/>
        <v>17.63</v>
      </c>
      <c r="Y70" s="11">
        <v>41</v>
      </c>
      <c r="Z70" s="49">
        <f t="shared" si="44"/>
        <v>17.63</v>
      </c>
      <c r="AA70" s="11">
        <v>41</v>
      </c>
      <c r="AB70" s="49">
        <f t="shared" si="45"/>
        <v>17.63</v>
      </c>
      <c r="AC70" s="11">
        <v>41</v>
      </c>
      <c r="AD70" s="49">
        <f t="shared" si="46"/>
        <v>17.63</v>
      </c>
      <c r="AE70" s="11">
        <v>14</v>
      </c>
      <c r="AF70" s="49">
        <f t="shared" si="47"/>
        <v>6.02</v>
      </c>
      <c r="AG70" s="11">
        <v>17</v>
      </c>
      <c r="AH70" s="49">
        <f t="shared" si="48"/>
        <v>7.31</v>
      </c>
      <c r="AI70" s="11">
        <v>18</v>
      </c>
      <c r="AJ70" s="49">
        <f t="shared" si="49"/>
        <v>7.74</v>
      </c>
      <c r="AK70" s="11">
        <v>16</v>
      </c>
      <c r="AL70" s="49">
        <f t="shared" si="57"/>
        <v>6.88</v>
      </c>
      <c r="AM70" s="24">
        <v>14</v>
      </c>
      <c r="AN70" s="49">
        <f t="shared" si="60"/>
        <v>6.02</v>
      </c>
      <c r="AO70" s="4">
        <v>10</v>
      </c>
      <c r="AP70" s="49">
        <f t="shared" si="61"/>
        <v>4.3</v>
      </c>
      <c r="AQ70" s="75">
        <v>7</v>
      </c>
      <c r="AR70" s="49">
        <f t="shared" si="53"/>
        <v>3.01</v>
      </c>
      <c r="AS70" s="4">
        <v>8</v>
      </c>
      <c r="AT70" s="49">
        <f t="shared" si="54"/>
        <v>3.44</v>
      </c>
      <c r="AU70" s="4">
        <v>4</v>
      </c>
      <c r="AV70" s="52">
        <f t="shared" si="64"/>
        <v>1.72</v>
      </c>
      <c r="AW70" s="4">
        <v>7</v>
      </c>
      <c r="AX70" s="49">
        <f t="shared" si="65"/>
        <v>3.01</v>
      </c>
      <c r="AY70" s="11">
        <v>9</v>
      </c>
      <c r="AZ70" s="49">
        <f t="shared" si="66"/>
        <v>3.87</v>
      </c>
      <c r="BA70" s="11">
        <v>3</v>
      </c>
      <c r="BB70" s="49">
        <f t="shared" si="67"/>
        <v>1.29</v>
      </c>
      <c r="BC70" s="11">
        <v>3</v>
      </c>
      <c r="BD70" s="49">
        <f t="shared" si="55"/>
        <v>1.29</v>
      </c>
      <c r="BE70" s="177"/>
      <c r="BF70" s="49">
        <f t="shared" si="68"/>
        <v>0</v>
      </c>
      <c r="BG70" s="177"/>
      <c r="BH70" s="52">
        <f t="shared" si="72"/>
        <v>0</v>
      </c>
      <c r="BI70" s="177">
        <v>0</v>
      </c>
      <c r="BJ70" s="52">
        <f t="shared" si="73"/>
        <v>0</v>
      </c>
      <c r="BK70" s="177">
        <v>0</v>
      </c>
      <c r="BL70" s="49">
        <f t="shared" si="74"/>
        <v>0</v>
      </c>
      <c r="BM70" s="177">
        <v>0</v>
      </c>
      <c r="BN70" s="49">
        <f t="shared" si="56"/>
        <v>0</v>
      </c>
      <c r="BO70" s="177"/>
      <c r="BP70" s="49">
        <f t="shared" ref="BP70:BP89" si="75">PRODUCT(E70*BO70)</f>
        <v>0</v>
      </c>
      <c r="BQ70" s="177"/>
      <c r="BR70" s="49">
        <f t="shared" ref="BR70:BR89" si="76">PRODUCT(E70*BQ70)</f>
        <v>0</v>
      </c>
      <c r="BS70" s="11">
        <f t="shared" si="69"/>
        <v>15</v>
      </c>
      <c r="BT70" s="52">
        <f t="shared" si="70"/>
        <v>6.45</v>
      </c>
      <c r="BU70" s="8"/>
      <c r="BV70" s="102"/>
    </row>
    <row r="71" spans="1:74" x14ac:dyDescent="0.2">
      <c r="A71" s="10">
        <v>4</v>
      </c>
      <c r="B71" s="10" t="s">
        <v>101</v>
      </c>
      <c r="C71" s="10"/>
      <c r="D71" s="2" t="s">
        <v>50</v>
      </c>
      <c r="E71" s="12">
        <v>0.56000000000000005</v>
      </c>
      <c r="F71" s="2">
        <v>675</v>
      </c>
      <c r="G71" s="70">
        <f t="shared" si="71"/>
        <v>378.00000000000006</v>
      </c>
      <c r="H71" s="8">
        <v>246</v>
      </c>
      <c r="I71" s="284"/>
      <c r="J71" s="302" t="s">
        <v>200</v>
      </c>
      <c r="K71" s="277" t="s">
        <v>269</v>
      </c>
      <c r="L71" s="306"/>
      <c r="N71" s="292"/>
      <c r="O71" s="8"/>
      <c r="P71" s="49">
        <f t="shared" si="62"/>
        <v>137.76000000000002</v>
      </c>
      <c r="Q71" s="21"/>
      <c r="R71" s="49">
        <f t="shared" si="63"/>
        <v>0</v>
      </c>
      <c r="S71" s="8">
        <v>542</v>
      </c>
      <c r="T71" s="49">
        <f t="shared" si="41"/>
        <v>303.52000000000004</v>
      </c>
      <c r="U71" s="8">
        <v>711</v>
      </c>
      <c r="V71" s="49">
        <f t="shared" si="42"/>
        <v>398.16</v>
      </c>
      <c r="W71" s="8">
        <v>555</v>
      </c>
      <c r="X71" s="49">
        <f t="shared" si="43"/>
        <v>310.8</v>
      </c>
      <c r="Y71" s="8">
        <v>694</v>
      </c>
      <c r="Z71" s="49">
        <f t="shared" si="44"/>
        <v>388.64000000000004</v>
      </c>
      <c r="AA71" s="8">
        <v>392</v>
      </c>
      <c r="AB71" s="49">
        <f t="shared" si="45"/>
        <v>219.52</v>
      </c>
      <c r="AC71" s="8">
        <v>421</v>
      </c>
      <c r="AD71" s="49">
        <f t="shared" si="46"/>
        <v>235.76000000000002</v>
      </c>
      <c r="AE71" s="8">
        <v>458</v>
      </c>
      <c r="AF71" s="49">
        <f t="shared" si="47"/>
        <v>256.48</v>
      </c>
      <c r="AG71" s="8">
        <v>479</v>
      </c>
      <c r="AH71" s="49">
        <f t="shared" si="48"/>
        <v>268.24</v>
      </c>
      <c r="AI71" s="8">
        <v>435</v>
      </c>
      <c r="AJ71" s="49">
        <f t="shared" si="49"/>
        <v>243.60000000000002</v>
      </c>
      <c r="AK71" s="8">
        <v>231</v>
      </c>
      <c r="AL71" s="49">
        <f t="shared" si="57"/>
        <v>129.36000000000001</v>
      </c>
      <c r="AM71" s="22">
        <v>276</v>
      </c>
      <c r="AN71" s="49">
        <f t="shared" si="60"/>
        <v>154.56</v>
      </c>
      <c r="AO71" s="2">
        <v>255</v>
      </c>
      <c r="AP71" s="49">
        <f t="shared" si="61"/>
        <v>142.80000000000001</v>
      </c>
      <c r="AQ71" s="77">
        <v>250</v>
      </c>
      <c r="AR71" s="49">
        <f t="shared" si="53"/>
        <v>140</v>
      </c>
      <c r="AS71" s="2">
        <v>344</v>
      </c>
      <c r="AT71" s="49">
        <f t="shared" si="54"/>
        <v>192.64000000000001</v>
      </c>
      <c r="AU71" s="2">
        <v>345</v>
      </c>
      <c r="AV71" s="49">
        <f t="shared" si="64"/>
        <v>193.20000000000002</v>
      </c>
      <c r="AW71" s="2">
        <v>248</v>
      </c>
      <c r="AX71" s="49">
        <f t="shared" si="65"/>
        <v>138.88000000000002</v>
      </c>
      <c r="AY71" s="8">
        <v>320</v>
      </c>
      <c r="AZ71" s="49">
        <f t="shared" si="66"/>
        <v>179.20000000000002</v>
      </c>
      <c r="BA71" s="8">
        <v>222</v>
      </c>
      <c r="BB71" s="49">
        <f t="shared" si="67"/>
        <v>124.32000000000001</v>
      </c>
      <c r="BC71" s="8">
        <v>251</v>
      </c>
      <c r="BD71" s="49">
        <f t="shared" si="55"/>
        <v>140.56</v>
      </c>
      <c r="BE71" s="175">
        <v>232</v>
      </c>
      <c r="BF71" s="49">
        <f t="shared" si="68"/>
        <v>129.92000000000002</v>
      </c>
      <c r="BG71" s="175">
        <v>182</v>
      </c>
      <c r="BH71" s="49">
        <f t="shared" si="72"/>
        <v>101.92000000000002</v>
      </c>
      <c r="BI71" s="175">
        <v>162</v>
      </c>
      <c r="BJ71" s="49">
        <f t="shared" si="73"/>
        <v>90.720000000000013</v>
      </c>
      <c r="BK71" s="175">
        <v>240</v>
      </c>
      <c r="BL71" s="49">
        <f t="shared" si="74"/>
        <v>134.4</v>
      </c>
      <c r="BM71" s="175">
        <v>306</v>
      </c>
      <c r="BN71" s="49">
        <f t="shared" si="56"/>
        <v>171.36</v>
      </c>
      <c r="BO71" s="175">
        <v>356</v>
      </c>
      <c r="BP71" s="49">
        <f t="shared" si="75"/>
        <v>199.36</v>
      </c>
      <c r="BQ71" s="175">
        <v>225</v>
      </c>
      <c r="BR71" s="49">
        <f t="shared" si="76"/>
        <v>126.00000000000001</v>
      </c>
      <c r="BS71" s="8">
        <f t="shared" si="69"/>
        <v>246</v>
      </c>
      <c r="BT71" s="49">
        <f t="shared" si="70"/>
        <v>137.76000000000002</v>
      </c>
      <c r="BU71" s="8"/>
      <c r="BV71" s="102"/>
    </row>
    <row r="72" spans="1:74" x14ac:dyDescent="0.2">
      <c r="A72" s="10">
        <v>4</v>
      </c>
      <c r="B72" s="10" t="s">
        <v>101</v>
      </c>
      <c r="C72" s="10"/>
      <c r="D72" s="4" t="s">
        <v>60</v>
      </c>
      <c r="E72" s="12">
        <v>0.56000000000000005</v>
      </c>
      <c r="F72" s="2">
        <v>114</v>
      </c>
      <c r="G72" s="70">
        <f t="shared" si="71"/>
        <v>63.84</v>
      </c>
      <c r="H72" s="8">
        <v>42</v>
      </c>
      <c r="I72" s="284"/>
      <c r="J72" s="302" t="s">
        <v>200</v>
      </c>
      <c r="K72" s="277" t="s">
        <v>235</v>
      </c>
      <c r="L72" s="306"/>
      <c r="N72" s="292"/>
      <c r="O72" s="8"/>
      <c r="P72" s="49">
        <f t="shared" si="62"/>
        <v>23.520000000000003</v>
      </c>
      <c r="Q72" s="21"/>
      <c r="R72" s="49">
        <f t="shared" si="63"/>
        <v>0</v>
      </c>
      <c r="S72" s="8">
        <v>108</v>
      </c>
      <c r="T72" s="49">
        <f t="shared" si="41"/>
        <v>60.480000000000004</v>
      </c>
      <c r="U72" s="8">
        <v>93</v>
      </c>
      <c r="V72" s="49">
        <f t="shared" si="42"/>
        <v>52.080000000000005</v>
      </c>
      <c r="W72" s="8">
        <v>89</v>
      </c>
      <c r="X72" s="49">
        <f t="shared" si="43"/>
        <v>49.84</v>
      </c>
      <c r="Y72" s="8">
        <v>97</v>
      </c>
      <c r="Z72" s="49">
        <f t="shared" si="44"/>
        <v>54.320000000000007</v>
      </c>
      <c r="AA72" s="8">
        <v>174</v>
      </c>
      <c r="AB72" s="49">
        <f t="shared" si="45"/>
        <v>97.440000000000012</v>
      </c>
      <c r="AC72" s="8">
        <v>119</v>
      </c>
      <c r="AD72" s="49">
        <f t="shared" si="46"/>
        <v>66.64</v>
      </c>
      <c r="AE72" s="8">
        <v>51</v>
      </c>
      <c r="AF72" s="49">
        <f t="shared" si="47"/>
        <v>28.560000000000002</v>
      </c>
      <c r="AG72" s="8">
        <v>35</v>
      </c>
      <c r="AH72" s="49">
        <f t="shared" si="48"/>
        <v>19.600000000000001</v>
      </c>
      <c r="AI72" s="8">
        <v>52</v>
      </c>
      <c r="AJ72" s="49">
        <f t="shared" si="49"/>
        <v>29.120000000000005</v>
      </c>
      <c r="AK72" s="8">
        <v>45</v>
      </c>
      <c r="AL72" s="49">
        <f t="shared" si="57"/>
        <v>25.200000000000003</v>
      </c>
      <c r="AM72" s="22">
        <v>45</v>
      </c>
      <c r="AN72" s="49">
        <f t="shared" si="60"/>
        <v>25.200000000000003</v>
      </c>
      <c r="AO72" s="2">
        <v>44</v>
      </c>
      <c r="AP72" s="49">
        <f t="shared" si="61"/>
        <v>24.64</v>
      </c>
      <c r="AQ72" s="73">
        <v>32</v>
      </c>
      <c r="AR72" s="49">
        <f t="shared" si="53"/>
        <v>17.920000000000002</v>
      </c>
      <c r="AS72" s="2">
        <v>42</v>
      </c>
      <c r="AT72" s="49">
        <f t="shared" si="54"/>
        <v>23.520000000000003</v>
      </c>
      <c r="AU72" s="2">
        <v>40</v>
      </c>
      <c r="AV72" s="49">
        <f t="shared" si="64"/>
        <v>22.400000000000002</v>
      </c>
      <c r="AW72" s="2">
        <v>25</v>
      </c>
      <c r="AX72" s="49">
        <f t="shared" si="65"/>
        <v>14.000000000000002</v>
      </c>
      <c r="AY72" s="8">
        <v>27</v>
      </c>
      <c r="AZ72" s="49">
        <f t="shared" si="66"/>
        <v>15.120000000000001</v>
      </c>
      <c r="BA72" s="8">
        <v>18</v>
      </c>
      <c r="BB72" s="49">
        <f t="shared" si="67"/>
        <v>10.080000000000002</v>
      </c>
      <c r="BC72" s="8">
        <v>31</v>
      </c>
      <c r="BD72" s="49">
        <f t="shared" si="55"/>
        <v>17.360000000000003</v>
      </c>
      <c r="BE72" s="175">
        <v>29</v>
      </c>
      <c r="BF72" s="49">
        <f t="shared" si="68"/>
        <v>16.240000000000002</v>
      </c>
      <c r="BG72" s="175">
        <v>21</v>
      </c>
      <c r="BH72" s="49">
        <f t="shared" si="72"/>
        <v>11.760000000000002</v>
      </c>
      <c r="BI72" s="175">
        <v>20</v>
      </c>
      <c r="BJ72" s="49">
        <f t="shared" si="73"/>
        <v>11.200000000000001</v>
      </c>
      <c r="BK72" s="175">
        <v>24</v>
      </c>
      <c r="BL72" s="49">
        <f t="shared" si="74"/>
        <v>13.440000000000001</v>
      </c>
      <c r="BM72" s="175">
        <v>29</v>
      </c>
      <c r="BN72" s="49">
        <f t="shared" si="56"/>
        <v>16.240000000000002</v>
      </c>
      <c r="BO72" s="175">
        <v>23</v>
      </c>
      <c r="BP72" s="49">
        <f t="shared" si="75"/>
        <v>12.88</v>
      </c>
      <c r="BQ72" s="175">
        <v>22</v>
      </c>
      <c r="BR72" s="49">
        <f t="shared" si="76"/>
        <v>12.32</v>
      </c>
      <c r="BS72" s="8">
        <f t="shared" si="69"/>
        <v>42</v>
      </c>
      <c r="BT72" s="49">
        <f t="shared" si="70"/>
        <v>23.520000000000003</v>
      </c>
      <c r="BU72" s="8"/>
      <c r="BV72" s="102"/>
    </row>
    <row r="73" spans="1:74" x14ac:dyDescent="0.2">
      <c r="A73" s="10">
        <v>4</v>
      </c>
      <c r="B73" s="10" t="s">
        <v>101</v>
      </c>
      <c r="C73" s="10"/>
      <c r="D73" s="4" t="s">
        <v>61</v>
      </c>
      <c r="E73" s="12">
        <v>0.56000000000000005</v>
      </c>
      <c r="F73" s="2">
        <v>680</v>
      </c>
      <c r="G73" s="70">
        <f t="shared" si="71"/>
        <v>380.8</v>
      </c>
      <c r="H73" s="8">
        <v>248</v>
      </c>
      <c r="I73" s="284"/>
      <c r="J73" s="302" t="s">
        <v>199</v>
      </c>
      <c r="K73" s="161" t="s">
        <v>236</v>
      </c>
      <c r="L73" s="306"/>
      <c r="N73" s="292"/>
      <c r="O73" s="8"/>
      <c r="P73" s="49">
        <f t="shared" si="62"/>
        <v>138.88000000000002</v>
      </c>
      <c r="Q73" s="21"/>
      <c r="R73" s="49">
        <f t="shared" si="63"/>
        <v>0</v>
      </c>
      <c r="S73" s="8">
        <v>387</v>
      </c>
      <c r="T73" s="49">
        <f t="shared" si="41"/>
        <v>216.72000000000003</v>
      </c>
      <c r="U73" s="8">
        <v>345</v>
      </c>
      <c r="V73" s="49">
        <f t="shared" si="42"/>
        <v>193.20000000000002</v>
      </c>
      <c r="W73" s="8">
        <v>401</v>
      </c>
      <c r="X73" s="49">
        <f t="shared" si="43"/>
        <v>224.56000000000003</v>
      </c>
      <c r="Y73" s="8">
        <v>496</v>
      </c>
      <c r="Z73" s="49">
        <f t="shared" si="44"/>
        <v>277.76000000000005</v>
      </c>
      <c r="AA73" s="8">
        <v>421</v>
      </c>
      <c r="AB73" s="49">
        <f t="shared" si="45"/>
        <v>235.76000000000002</v>
      </c>
      <c r="AC73" s="8">
        <v>337</v>
      </c>
      <c r="AD73" s="49">
        <f t="shared" si="46"/>
        <v>188.72000000000003</v>
      </c>
      <c r="AE73" s="8">
        <v>359</v>
      </c>
      <c r="AF73" s="49">
        <f t="shared" si="47"/>
        <v>201.04000000000002</v>
      </c>
      <c r="AG73" s="8">
        <v>283</v>
      </c>
      <c r="AH73" s="49">
        <f t="shared" si="48"/>
        <v>158.48000000000002</v>
      </c>
      <c r="AI73" s="8">
        <v>300</v>
      </c>
      <c r="AJ73" s="49">
        <f t="shared" si="49"/>
        <v>168.00000000000003</v>
      </c>
      <c r="AK73" s="8">
        <v>287</v>
      </c>
      <c r="AL73" s="49">
        <f t="shared" si="57"/>
        <v>160.72000000000003</v>
      </c>
      <c r="AM73" s="22">
        <v>252</v>
      </c>
      <c r="AN73" s="49">
        <f t="shared" si="60"/>
        <v>141.12</v>
      </c>
      <c r="AO73" s="2">
        <v>270</v>
      </c>
      <c r="AP73" s="49">
        <f t="shared" si="61"/>
        <v>151.20000000000002</v>
      </c>
      <c r="AQ73" s="77">
        <v>247</v>
      </c>
      <c r="AR73" s="49">
        <f t="shared" si="53"/>
        <v>138.32000000000002</v>
      </c>
      <c r="AS73" s="2">
        <v>275</v>
      </c>
      <c r="AT73" s="49">
        <f t="shared" si="54"/>
        <v>154.00000000000003</v>
      </c>
      <c r="AU73" s="2">
        <v>226</v>
      </c>
      <c r="AV73" s="49">
        <f t="shared" si="64"/>
        <v>126.56000000000002</v>
      </c>
      <c r="AW73" s="2">
        <v>242</v>
      </c>
      <c r="AX73" s="49">
        <f t="shared" si="65"/>
        <v>135.52000000000001</v>
      </c>
      <c r="AY73" s="8">
        <v>298</v>
      </c>
      <c r="AZ73" s="49">
        <f t="shared" si="66"/>
        <v>166.88000000000002</v>
      </c>
      <c r="BA73" s="8">
        <v>195</v>
      </c>
      <c r="BB73" s="49">
        <f t="shared" si="67"/>
        <v>109.20000000000002</v>
      </c>
      <c r="BC73" s="8">
        <v>266</v>
      </c>
      <c r="BD73" s="49">
        <f t="shared" si="55"/>
        <v>148.96</v>
      </c>
      <c r="BE73" s="175">
        <v>250</v>
      </c>
      <c r="BF73" s="49">
        <f t="shared" si="68"/>
        <v>140</v>
      </c>
      <c r="BG73" s="175">
        <v>274</v>
      </c>
      <c r="BH73" s="49">
        <f t="shared" si="72"/>
        <v>153.44000000000003</v>
      </c>
      <c r="BI73" s="175">
        <v>227</v>
      </c>
      <c r="BJ73" s="49">
        <f t="shared" si="73"/>
        <v>127.12000000000002</v>
      </c>
      <c r="BK73" s="175">
        <v>236</v>
      </c>
      <c r="BL73" s="49">
        <f t="shared" si="74"/>
        <v>132.16000000000003</v>
      </c>
      <c r="BM73" s="175">
        <v>254</v>
      </c>
      <c r="BN73" s="49">
        <f t="shared" si="56"/>
        <v>142.24</v>
      </c>
      <c r="BO73" s="175">
        <v>191</v>
      </c>
      <c r="BP73" s="49">
        <f t="shared" si="75"/>
        <v>106.96000000000001</v>
      </c>
      <c r="BQ73" s="175">
        <v>244</v>
      </c>
      <c r="BR73" s="49">
        <f t="shared" si="76"/>
        <v>136.64000000000001</v>
      </c>
      <c r="BS73" s="8">
        <f t="shared" si="69"/>
        <v>248</v>
      </c>
      <c r="BT73" s="49">
        <f t="shared" si="70"/>
        <v>138.88000000000002</v>
      </c>
      <c r="BU73" s="17"/>
      <c r="BV73" s="102"/>
    </row>
    <row r="74" spans="1:74" x14ac:dyDescent="0.2">
      <c r="A74" s="7">
        <v>4</v>
      </c>
      <c r="B74" s="7" t="s">
        <v>101</v>
      </c>
      <c r="C74" s="7"/>
      <c r="D74" s="148" t="s">
        <v>139</v>
      </c>
      <c r="E74" s="12">
        <v>0.56000000000000005</v>
      </c>
      <c r="F74" s="2">
        <v>1152</v>
      </c>
      <c r="G74" s="70">
        <f t="shared" si="71"/>
        <v>645.12000000000012</v>
      </c>
      <c r="H74" s="8">
        <v>420</v>
      </c>
      <c r="I74" s="284"/>
      <c r="J74" s="302"/>
      <c r="K74" s="319"/>
      <c r="L74" s="320"/>
      <c r="O74" s="8"/>
      <c r="P74" s="49">
        <f t="shared" si="62"/>
        <v>235.20000000000002</v>
      </c>
      <c r="Q74" s="21"/>
      <c r="R74" s="49">
        <f t="shared" si="63"/>
        <v>0</v>
      </c>
      <c r="S74" s="8">
        <v>1152</v>
      </c>
      <c r="T74" s="49">
        <f t="shared" si="41"/>
        <v>645.12000000000012</v>
      </c>
      <c r="U74" s="8">
        <v>1152</v>
      </c>
      <c r="V74" s="49">
        <f t="shared" si="42"/>
        <v>645.12000000000012</v>
      </c>
      <c r="W74" s="8">
        <v>1152</v>
      </c>
      <c r="X74" s="49">
        <f t="shared" si="43"/>
        <v>645.12000000000012</v>
      </c>
      <c r="Y74" s="8">
        <v>1152</v>
      </c>
      <c r="Z74" s="49">
        <f t="shared" si="44"/>
        <v>645.12000000000012</v>
      </c>
      <c r="AA74" s="81">
        <v>1152</v>
      </c>
      <c r="AB74" s="81">
        <f t="shared" si="45"/>
        <v>645.12000000000012</v>
      </c>
      <c r="AC74" s="81">
        <v>1152</v>
      </c>
      <c r="AD74" s="81">
        <f t="shared" si="46"/>
        <v>645.12000000000012</v>
      </c>
      <c r="AE74" s="81">
        <v>1152</v>
      </c>
      <c r="AF74" s="81">
        <f t="shared" si="47"/>
        <v>645.12000000000012</v>
      </c>
      <c r="AG74" s="81">
        <v>1152</v>
      </c>
      <c r="AH74" s="81">
        <f t="shared" si="48"/>
        <v>645.12000000000012</v>
      </c>
      <c r="AI74" s="81">
        <v>1152</v>
      </c>
      <c r="AJ74" s="81">
        <f t="shared" si="49"/>
        <v>645.12000000000012</v>
      </c>
      <c r="AK74" s="81">
        <v>1152</v>
      </c>
      <c r="AL74" s="81">
        <f t="shared" si="57"/>
        <v>645.12000000000012</v>
      </c>
      <c r="AM74" s="85">
        <v>1152</v>
      </c>
      <c r="AN74" s="81">
        <f t="shared" si="60"/>
        <v>645.12000000000012</v>
      </c>
      <c r="AO74" s="86">
        <v>1152</v>
      </c>
      <c r="AP74" s="87">
        <f t="shared" si="61"/>
        <v>645.12000000000012</v>
      </c>
      <c r="AQ74" s="88">
        <v>1152</v>
      </c>
      <c r="AR74" s="87">
        <f t="shared" si="53"/>
        <v>645.12000000000012</v>
      </c>
      <c r="AS74" s="104">
        <v>1152</v>
      </c>
      <c r="AT74" s="105">
        <f t="shared" si="54"/>
        <v>645.12000000000012</v>
      </c>
      <c r="AU74" s="2">
        <v>1152</v>
      </c>
      <c r="AV74" s="49">
        <f t="shared" si="64"/>
        <v>645.12000000000012</v>
      </c>
      <c r="AW74" s="2">
        <v>1152</v>
      </c>
      <c r="AX74" s="49">
        <f t="shared" si="65"/>
        <v>645.12000000000012</v>
      </c>
      <c r="AY74" s="8">
        <v>1152</v>
      </c>
      <c r="AZ74" s="49">
        <f t="shared" si="66"/>
        <v>645.12000000000012</v>
      </c>
      <c r="BA74" s="8">
        <v>1150</v>
      </c>
      <c r="BB74" s="49">
        <f t="shared" si="67"/>
        <v>644.00000000000011</v>
      </c>
      <c r="BC74" s="8"/>
      <c r="BD74" s="49">
        <f t="shared" si="55"/>
        <v>0</v>
      </c>
      <c r="BE74" s="175">
        <v>0</v>
      </c>
      <c r="BF74" s="49">
        <f t="shared" si="68"/>
        <v>0</v>
      </c>
      <c r="BG74" s="175">
        <v>0</v>
      </c>
      <c r="BH74" s="49">
        <f t="shared" si="72"/>
        <v>0</v>
      </c>
      <c r="BI74" s="175">
        <v>0</v>
      </c>
      <c r="BJ74" s="49">
        <f t="shared" si="73"/>
        <v>0</v>
      </c>
      <c r="BK74" s="175">
        <v>0</v>
      </c>
      <c r="BL74" s="49">
        <f t="shared" si="74"/>
        <v>0</v>
      </c>
      <c r="BM74" s="175">
        <v>0</v>
      </c>
      <c r="BN74" s="49">
        <f t="shared" si="56"/>
        <v>0</v>
      </c>
      <c r="BO74" s="175"/>
      <c r="BP74" s="49">
        <f t="shared" si="75"/>
        <v>0</v>
      </c>
      <c r="BQ74" s="175"/>
      <c r="BR74" s="49">
        <f t="shared" si="76"/>
        <v>0</v>
      </c>
      <c r="BS74" s="8">
        <f t="shared" si="69"/>
        <v>420</v>
      </c>
      <c r="BT74" s="49">
        <f t="shared" si="70"/>
        <v>235.20000000000002</v>
      </c>
      <c r="BU74" s="8"/>
      <c r="BV74" s="102"/>
    </row>
    <row r="75" spans="1:74" ht="12.75" customHeight="1" x14ac:dyDescent="0.2">
      <c r="A75" s="10">
        <v>4</v>
      </c>
      <c r="B75" s="10" t="s">
        <v>101</v>
      </c>
      <c r="C75" s="10"/>
      <c r="D75" s="4" t="s">
        <v>113</v>
      </c>
      <c r="E75" s="12">
        <v>0.56000000000000005</v>
      </c>
      <c r="F75" s="23">
        <v>2766</v>
      </c>
      <c r="G75" s="70">
        <f t="shared" si="71"/>
        <v>1548.96</v>
      </c>
      <c r="H75" s="18">
        <v>1010</v>
      </c>
      <c r="I75" s="285"/>
      <c r="J75" s="305" t="s">
        <v>199</v>
      </c>
      <c r="K75" s="161" t="s">
        <v>237</v>
      </c>
      <c r="L75" s="321"/>
      <c r="N75" s="297"/>
      <c r="O75" s="18"/>
      <c r="P75" s="49">
        <f t="shared" si="62"/>
        <v>565.6</v>
      </c>
      <c r="Q75" s="114"/>
      <c r="R75" s="63">
        <f t="shared" si="63"/>
        <v>0</v>
      </c>
      <c r="S75" s="18">
        <v>3129</v>
      </c>
      <c r="T75" s="49">
        <f t="shared" si="41"/>
        <v>1752.2400000000002</v>
      </c>
      <c r="U75" s="18">
        <v>3332</v>
      </c>
      <c r="V75" s="49">
        <f t="shared" si="42"/>
        <v>1865.92</v>
      </c>
      <c r="W75" s="18">
        <v>2949</v>
      </c>
      <c r="X75" s="49">
        <f t="shared" si="43"/>
        <v>1651.44</v>
      </c>
      <c r="Y75" s="18">
        <v>2757</v>
      </c>
      <c r="Z75" s="49">
        <f t="shared" si="44"/>
        <v>1543.92</v>
      </c>
      <c r="AA75" s="18">
        <v>3892</v>
      </c>
      <c r="AB75" s="49">
        <f t="shared" si="45"/>
        <v>2179.52</v>
      </c>
      <c r="AC75" s="18">
        <v>2719</v>
      </c>
      <c r="AD75" s="49">
        <f t="shared" si="46"/>
        <v>1522.64</v>
      </c>
      <c r="AE75" s="18">
        <v>1493</v>
      </c>
      <c r="AF75" s="49">
        <f t="shared" si="47"/>
        <v>836.08</v>
      </c>
      <c r="AG75" s="18">
        <v>778</v>
      </c>
      <c r="AH75" s="49">
        <f t="shared" si="48"/>
        <v>435.68000000000006</v>
      </c>
      <c r="AI75" s="18">
        <v>1335</v>
      </c>
      <c r="AJ75" s="49">
        <f t="shared" si="49"/>
        <v>747.6</v>
      </c>
      <c r="AK75" s="18">
        <v>920</v>
      </c>
      <c r="AL75" s="49">
        <f t="shared" si="57"/>
        <v>515.20000000000005</v>
      </c>
      <c r="AM75" s="8">
        <v>964</v>
      </c>
      <c r="AN75" s="49">
        <f t="shared" si="60"/>
        <v>539.84</v>
      </c>
      <c r="AO75" s="2">
        <v>1006</v>
      </c>
      <c r="AP75" s="49">
        <f t="shared" si="61"/>
        <v>563.36</v>
      </c>
      <c r="AQ75" s="77">
        <v>1034</v>
      </c>
      <c r="AR75" s="49">
        <f t="shared" si="53"/>
        <v>579.04000000000008</v>
      </c>
      <c r="AS75" s="3">
        <v>869</v>
      </c>
      <c r="AT75" s="49">
        <f t="shared" si="54"/>
        <v>486.64000000000004</v>
      </c>
      <c r="AU75" s="3">
        <v>857</v>
      </c>
      <c r="AV75" s="63">
        <f t="shared" si="64"/>
        <v>479.92000000000007</v>
      </c>
      <c r="AW75" s="3">
        <v>802</v>
      </c>
      <c r="AX75" s="49">
        <f t="shared" si="65"/>
        <v>449.12000000000006</v>
      </c>
      <c r="AY75" s="18">
        <v>914</v>
      </c>
      <c r="AZ75" s="49">
        <f t="shared" si="66"/>
        <v>511.84000000000003</v>
      </c>
      <c r="BA75" s="18">
        <v>582</v>
      </c>
      <c r="BB75" s="49">
        <f t="shared" si="67"/>
        <v>325.92</v>
      </c>
      <c r="BC75" s="18">
        <v>742</v>
      </c>
      <c r="BD75" s="49">
        <f t="shared" si="55"/>
        <v>415.52000000000004</v>
      </c>
      <c r="BE75" s="176">
        <v>667</v>
      </c>
      <c r="BF75" s="49">
        <f t="shared" si="68"/>
        <v>373.52000000000004</v>
      </c>
      <c r="BG75" s="176">
        <v>571</v>
      </c>
      <c r="BH75" s="63">
        <f t="shared" si="72"/>
        <v>319.76000000000005</v>
      </c>
      <c r="BI75" s="176">
        <v>504</v>
      </c>
      <c r="BJ75" s="63">
        <f t="shared" si="73"/>
        <v>282.24</v>
      </c>
      <c r="BK75" s="176">
        <v>814</v>
      </c>
      <c r="BL75" s="49">
        <f t="shared" si="74"/>
        <v>455.84000000000003</v>
      </c>
      <c r="BM75" s="176">
        <v>852</v>
      </c>
      <c r="BN75" s="49">
        <f t="shared" si="56"/>
        <v>477.12000000000006</v>
      </c>
      <c r="BO75" s="176">
        <v>1286</v>
      </c>
      <c r="BP75" s="49">
        <f t="shared" si="75"/>
        <v>720.16000000000008</v>
      </c>
      <c r="BQ75" s="176">
        <v>789</v>
      </c>
      <c r="BR75" s="49">
        <f t="shared" si="76"/>
        <v>441.84000000000003</v>
      </c>
      <c r="BS75" s="18">
        <f t="shared" si="69"/>
        <v>1010</v>
      </c>
      <c r="BT75" s="63">
        <f t="shared" si="70"/>
        <v>565.6</v>
      </c>
      <c r="BU75" s="11"/>
      <c r="BV75" s="102"/>
    </row>
    <row r="76" spans="1:74" ht="14.25" customHeight="1" x14ac:dyDescent="0.2">
      <c r="A76" s="10">
        <v>4</v>
      </c>
      <c r="B76" s="10" t="s">
        <v>101</v>
      </c>
      <c r="C76" s="10"/>
      <c r="D76" s="147" t="s">
        <v>143</v>
      </c>
      <c r="E76" s="12">
        <v>0.56000000000000005</v>
      </c>
      <c r="F76" s="3">
        <v>106</v>
      </c>
      <c r="G76" s="70">
        <f t="shared" si="71"/>
        <v>59.360000000000007</v>
      </c>
      <c r="H76" s="18">
        <v>39</v>
      </c>
      <c r="I76" s="285"/>
      <c r="J76" s="305"/>
      <c r="K76" s="278"/>
      <c r="L76" s="321"/>
      <c r="N76" s="297"/>
      <c r="O76" s="18"/>
      <c r="P76" s="49">
        <f t="shared" si="62"/>
        <v>21.840000000000003</v>
      </c>
      <c r="Q76" s="114"/>
      <c r="R76" s="63">
        <f t="shared" si="63"/>
        <v>0</v>
      </c>
      <c r="S76" s="18">
        <v>124</v>
      </c>
      <c r="T76" s="49">
        <f t="shared" si="41"/>
        <v>69.440000000000012</v>
      </c>
      <c r="U76" s="18">
        <v>134</v>
      </c>
      <c r="V76" s="49">
        <f t="shared" si="42"/>
        <v>75.040000000000006</v>
      </c>
      <c r="W76" s="18">
        <v>126</v>
      </c>
      <c r="X76" s="49">
        <f t="shared" si="43"/>
        <v>70.56</v>
      </c>
      <c r="Y76" s="18">
        <v>169</v>
      </c>
      <c r="Z76" s="49">
        <f t="shared" si="44"/>
        <v>94.640000000000015</v>
      </c>
      <c r="AA76" s="18">
        <v>129</v>
      </c>
      <c r="AB76" s="49">
        <f t="shared" si="45"/>
        <v>72.240000000000009</v>
      </c>
      <c r="AC76" s="18">
        <v>159</v>
      </c>
      <c r="AD76" s="49">
        <f t="shared" si="46"/>
        <v>89.04</v>
      </c>
      <c r="AE76" s="59">
        <v>0</v>
      </c>
      <c r="AF76" s="56">
        <f t="shared" si="47"/>
        <v>0</v>
      </c>
      <c r="AG76" s="59">
        <v>0</v>
      </c>
      <c r="AH76" s="56">
        <f t="shared" si="48"/>
        <v>0</v>
      </c>
      <c r="AI76" s="59">
        <v>0</v>
      </c>
      <c r="AJ76" s="56">
        <f t="shared" si="49"/>
        <v>0</v>
      </c>
      <c r="AK76" s="59">
        <v>0</v>
      </c>
      <c r="AL76" s="56">
        <v>0</v>
      </c>
      <c r="AM76" s="72">
        <v>0</v>
      </c>
      <c r="AN76" s="56">
        <v>0</v>
      </c>
      <c r="AO76" s="72">
        <v>0</v>
      </c>
      <c r="AP76" s="56">
        <v>0</v>
      </c>
      <c r="AQ76" s="91">
        <v>0</v>
      </c>
      <c r="AR76" s="49">
        <f t="shared" si="53"/>
        <v>0</v>
      </c>
      <c r="AS76" s="3">
        <v>0</v>
      </c>
      <c r="AT76" s="49">
        <f t="shared" si="54"/>
        <v>0</v>
      </c>
      <c r="AU76" s="3"/>
      <c r="AV76" s="63">
        <f t="shared" si="64"/>
        <v>0</v>
      </c>
      <c r="AW76" s="3"/>
      <c r="AX76" s="49">
        <f t="shared" si="65"/>
        <v>0</v>
      </c>
      <c r="AY76" s="18">
        <v>0</v>
      </c>
      <c r="AZ76" s="49">
        <f t="shared" si="66"/>
        <v>0</v>
      </c>
      <c r="BA76" s="18"/>
      <c r="BB76" s="49">
        <f t="shared" si="67"/>
        <v>0</v>
      </c>
      <c r="BC76" s="18"/>
      <c r="BD76" s="49">
        <f t="shared" si="55"/>
        <v>0</v>
      </c>
      <c r="BE76" s="176">
        <v>0</v>
      </c>
      <c r="BF76" s="49">
        <f t="shared" si="68"/>
        <v>0</v>
      </c>
      <c r="BG76" s="176"/>
      <c r="BH76" s="63">
        <f t="shared" si="72"/>
        <v>0</v>
      </c>
      <c r="BI76" s="176">
        <v>0</v>
      </c>
      <c r="BJ76" s="63">
        <f t="shared" si="73"/>
        <v>0</v>
      </c>
      <c r="BK76" s="176">
        <v>0</v>
      </c>
      <c r="BL76" s="49">
        <f t="shared" si="74"/>
        <v>0</v>
      </c>
      <c r="BM76" s="176">
        <v>0</v>
      </c>
      <c r="BN76" s="49">
        <f t="shared" si="56"/>
        <v>0</v>
      </c>
      <c r="BO76" s="176"/>
      <c r="BP76" s="49">
        <f t="shared" si="75"/>
        <v>0</v>
      </c>
      <c r="BQ76" s="176"/>
      <c r="BR76" s="49">
        <f t="shared" si="76"/>
        <v>0</v>
      </c>
      <c r="BS76" s="18">
        <f t="shared" si="69"/>
        <v>39</v>
      </c>
      <c r="BT76" s="63">
        <f t="shared" si="70"/>
        <v>21.840000000000003</v>
      </c>
      <c r="BU76" s="11"/>
      <c r="BV76" s="102"/>
    </row>
    <row r="77" spans="1:74" x14ac:dyDescent="0.2">
      <c r="A77" s="10">
        <v>4</v>
      </c>
      <c r="B77" s="10" t="s">
        <v>100</v>
      </c>
      <c r="C77" s="10"/>
      <c r="D77" s="4" t="s">
        <v>102</v>
      </c>
      <c r="E77" s="15">
        <v>0.32</v>
      </c>
      <c r="F77" s="3">
        <v>64</v>
      </c>
      <c r="G77" s="70">
        <f t="shared" si="71"/>
        <v>20.48</v>
      </c>
      <c r="H77" s="18">
        <v>24</v>
      </c>
      <c r="I77" s="285"/>
      <c r="J77" s="305" t="s">
        <v>200</v>
      </c>
      <c r="K77" s="310" t="s">
        <v>238</v>
      </c>
      <c r="L77" s="311"/>
      <c r="N77"/>
      <c r="O77" s="18"/>
      <c r="P77" s="49">
        <f t="shared" si="62"/>
        <v>7.68</v>
      </c>
      <c r="Q77" s="114"/>
      <c r="R77" s="63">
        <f t="shared" si="63"/>
        <v>0</v>
      </c>
      <c r="S77" s="18">
        <v>76</v>
      </c>
      <c r="T77" s="49">
        <f t="shared" si="41"/>
        <v>24.32</v>
      </c>
      <c r="U77" s="18">
        <v>76</v>
      </c>
      <c r="V77" s="49">
        <f t="shared" si="42"/>
        <v>24.32</v>
      </c>
      <c r="W77" s="18">
        <v>76</v>
      </c>
      <c r="X77" s="49">
        <f t="shared" si="43"/>
        <v>24.32</v>
      </c>
      <c r="Y77" s="18">
        <v>76</v>
      </c>
      <c r="Z77" s="49">
        <f t="shared" si="44"/>
        <v>24.32</v>
      </c>
      <c r="AA77" s="84">
        <v>76</v>
      </c>
      <c r="AB77" s="56">
        <f t="shared" si="45"/>
        <v>24.32</v>
      </c>
      <c r="AC77" s="18">
        <v>64</v>
      </c>
      <c r="AD77" s="49">
        <f t="shared" si="46"/>
        <v>20.48</v>
      </c>
      <c r="AE77" s="18">
        <v>83</v>
      </c>
      <c r="AF77" s="49">
        <f t="shared" si="47"/>
        <v>26.560000000000002</v>
      </c>
      <c r="AG77" s="18">
        <v>67</v>
      </c>
      <c r="AH77" s="49">
        <f t="shared" si="48"/>
        <v>21.44</v>
      </c>
      <c r="AI77" s="18">
        <v>54</v>
      </c>
      <c r="AJ77" s="49">
        <f t="shared" si="49"/>
        <v>17.28</v>
      </c>
      <c r="AK77" s="18">
        <v>35</v>
      </c>
      <c r="AL77" s="49">
        <f t="shared" ref="AL77:AL89" si="77">PRODUCT(E77,AK77)</f>
        <v>11.200000000000001</v>
      </c>
      <c r="AM77" s="23">
        <v>49</v>
      </c>
      <c r="AN77" s="49">
        <f t="shared" ref="AN77:AN89" si="78">PRODUCT(E77,AM77)</f>
        <v>15.68</v>
      </c>
      <c r="AO77" s="3">
        <v>39</v>
      </c>
      <c r="AP77" s="49">
        <f t="shared" ref="AP77:AP89" si="79">PRODUCT(E77,AO77)</f>
        <v>12.48</v>
      </c>
      <c r="AQ77" s="74">
        <v>38</v>
      </c>
      <c r="AR77" s="49">
        <f t="shared" si="53"/>
        <v>12.16</v>
      </c>
      <c r="AS77" s="3">
        <v>45</v>
      </c>
      <c r="AT77" s="49">
        <f t="shared" si="54"/>
        <v>14.4</v>
      </c>
      <c r="AU77" s="3">
        <v>43</v>
      </c>
      <c r="AV77" s="63">
        <f t="shared" si="64"/>
        <v>13.76</v>
      </c>
      <c r="AW77" s="3">
        <v>35</v>
      </c>
      <c r="AX77" s="49">
        <f t="shared" si="65"/>
        <v>11.200000000000001</v>
      </c>
      <c r="AY77" s="18">
        <v>39</v>
      </c>
      <c r="AZ77" s="49">
        <f t="shared" si="66"/>
        <v>12.48</v>
      </c>
      <c r="BA77" s="18">
        <v>24</v>
      </c>
      <c r="BB77" s="49">
        <f t="shared" si="67"/>
        <v>7.68</v>
      </c>
      <c r="BC77" s="18">
        <v>24</v>
      </c>
      <c r="BD77" s="49">
        <f t="shared" si="55"/>
        <v>7.68</v>
      </c>
      <c r="BE77" s="176">
        <v>21</v>
      </c>
      <c r="BF77" s="49">
        <f t="shared" si="68"/>
        <v>6.72</v>
      </c>
      <c r="BG77" s="176">
        <v>16</v>
      </c>
      <c r="BH77" s="63">
        <f t="shared" si="72"/>
        <v>5.12</v>
      </c>
      <c r="BI77" s="176">
        <v>12</v>
      </c>
      <c r="BJ77" s="63">
        <f t="shared" si="73"/>
        <v>3.84</v>
      </c>
      <c r="BK77" s="176">
        <v>18</v>
      </c>
      <c r="BL77" s="49">
        <f t="shared" si="74"/>
        <v>5.76</v>
      </c>
      <c r="BM77" s="176">
        <v>22</v>
      </c>
      <c r="BN77" s="49">
        <f t="shared" si="56"/>
        <v>7.04</v>
      </c>
      <c r="BO77" s="176">
        <v>29</v>
      </c>
      <c r="BP77" s="49">
        <f t="shared" si="75"/>
        <v>9.2799999999999994</v>
      </c>
      <c r="BQ77" s="176">
        <v>13</v>
      </c>
      <c r="BR77" s="49">
        <f t="shared" si="76"/>
        <v>4.16</v>
      </c>
      <c r="BS77" s="18">
        <f t="shared" si="69"/>
        <v>24</v>
      </c>
      <c r="BT77" s="63">
        <f t="shared" si="70"/>
        <v>7.68</v>
      </c>
      <c r="BU77" s="8"/>
      <c r="BV77" s="102"/>
    </row>
    <row r="78" spans="1:74" x14ac:dyDescent="0.2">
      <c r="A78" s="10">
        <v>4</v>
      </c>
      <c r="B78" s="10" t="s">
        <v>100</v>
      </c>
      <c r="C78" s="10"/>
      <c r="D78" s="4" t="s">
        <v>53</v>
      </c>
      <c r="E78" s="15">
        <v>0.32</v>
      </c>
      <c r="F78" s="3">
        <v>30</v>
      </c>
      <c r="G78" s="70">
        <f t="shared" si="71"/>
        <v>9.6</v>
      </c>
      <c r="H78" s="18">
        <v>11</v>
      </c>
      <c r="I78" s="285"/>
      <c r="J78" s="305" t="s">
        <v>200</v>
      </c>
      <c r="K78" s="310" t="s">
        <v>270</v>
      </c>
      <c r="L78" s="311"/>
      <c r="N78"/>
      <c r="O78" s="18"/>
      <c r="P78" s="49">
        <f t="shared" si="62"/>
        <v>3.52</v>
      </c>
      <c r="Q78" s="114"/>
      <c r="R78" s="63">
        <f t="shared" si="63"/>
        <v>0</v>
      </c>
      <c r="S78" s="18">
        <v>44</v>
      </c>
      <c r="T78" s="49">
        <f t="shared" si="41"/>
        <v>14.08</v>
      </c>
      <c r="U78" s="18">
        <v>44</v>
      </c>
      <c r="V78" s="49">
        <f t="shared" si="42"/>
        <v>14.08</v>
      </c>
      <c r="W78" s="18">
        <v>44</v>
      </c>
      <c r="X78" s="49">
        <f t="shared" si="43"/>
        <v>14.08</v>
      </c>
      <c r="Y78" s="18">
        <v>44</v>
      </c>
      <c r="Z78" s="49">
        <f t="shared" si="44"/>
        <v>14.08</v>
      </c>
      <c r="AA78" s="84">
        <v>44</v>
      </c>
      <c r="AB78" s="56">
        <f t="shared" si="45"/>
        <v>14.08</v>
      </c>
      <c r="AC78" s="18">
        <v>30</v>
      </c>
      <c r="AD78" s="49">
        <f t="shared" si="46"/>
        <v>9.6</v>
      </c>
      <c r="AE78" s="18">
        <v>10</v>
      </c>
      <c r="AF78" s="49">
        <f t="shared" si="47"/>
        <v>3.2</v>
      </c>
      <c r="AG78" s="18">
        <v>9</v>
      </c>
      <c r="AH78" s="49">
        <f t="shared" si="48"/>
        <v>2.88</v>
      </c>
      <c r="AI78" s="18">
        <v>13</v>
      </c>
      <c r="AJ78" s="49">
        <f t="shared" si="49"/>
        <v>4.16</v>
      </c>
      <c r="AK78" s="18">
        <v>12</v>
      </c>
      <c r="AL78" s="49">
        <f t="shared" si="77"/>
        <v>3.84</v>
      </c>
      <c r="AM78" s="23">
        <v>20</v>
      </c>
      <c r="AN78" s="49">
        <f t="shared" si="78"/>
        <v>6.4</v>
      </c>
      <c r="AO78" s="3">
        <v>29</v>
      </c>
      <c r="AP78" s="49">
        <f t="shared" si="79"/>
        <v>9.2799999999999994</v>
      </c>
      <c r="AQ78" s="78">
        <v>32</v>
      </c>
      <c r="AR78" s="49">
        <f t="shared" si="53"/>
        <v>10.24</v>
      </c>
      <c r="AS78" s="3">
        <v>29</v>
      </c>
      <c r="AT78" s="49">
        <f t="shared" si="54"/>
        <v>9.2799999999999994</v>
      </c>
      <c r="AU78" s="3">
        <v>26</v>
      </c>
      <c r="AV78" s="63">
        <f t="shared" si="64"/>
        <v>8.32</v>
      </c>
      <c r="AW78" s="3">
        <v>23</v>
      </c>
      <c r="AX78" s="49">
        <f t="shared" si="65"/>
        <v>7.36</v>
      </c>
      <c r="AY78" s="18">
        <v>30</v>
      </c>
      <c r="AZ78" s="49">
        <f t="shared" si="66"/>
        <v>9.6</v>
      </c>
      <c r="BA78" s="18">
        <v>21</v>
      </c>
      <c r="BB78" s="49">
        <f t="shared" si="67"/>
        <v>6.72</v>
      </c>
      <c r="BC78" s="18">
        <v>17</v>
      </c>
      <c r="BD78" s="49">
        <f t="shared" si="55"/>
        <v>5.44</v>
      </c>
      <c r="BE78" s="176">
        <v>16</v>
      </c>
      <c r="BF78" s="49">
        <f t="shared" si="68"/>
        <v>5.12</v>
      </c>
      <c r="BG78" s="176">
        <v>12</v>
      </c>
      <c r="BH78" s="63">
        <f t="shared" si="72"/>
        <v>3.84</v>
      </c>
      <c r="BI78" s="176">
        <v>14</v>
      </c>
      <c r="BJ78" s="63">
        <f t="shared" si="73"/>
        <v>4.4800000000000004</v>
      </c>
      <c r="BK78" s="176">
        <v>15</v>
      </c>
      <c r="BL78" s="49">
        <f t="shared" si="74"/>
        <v>4.8</v>
      </c>
      <c r="BM78" s="176">
        <v>16</v>
      </c>
      <c r="BN78" s="49">
        <f t="shared" si="56"/>
        <v>5.12</v>
      </c>
      <c r="BO78" s="176">
        <v>19</v>
      </c>
      <c r="BP78" s="49">
        <f t="shared" si="75"/>
        <v>6.08</v>
      </c>
      <c r="BQ78" s="176">
        <v>16</v>
      </c>
      <c r="BR78" s="49">
        <f t="shared" si="76"/>
        <v>5.12</v>
      </c>
      <c r="BS78" s="18">
        <f t="shared" si="69"/>
        <v>11</v>
      </c>
      <c r="BT78" s="63">
        <f t="shared" si="70"/>
        <v>3.52</v>
      </c>
      <c r="BU78" s="8"/>
      <c r="BV78" s="102"/>
    </row>
    <row r="79" spans="1:74" x14ac:dyDescent="0.2">
      <c r="A79" s="10">
        <v>4</v>
      </c>
      <c r="B79" s="10" t="s">
        <v>100</v>
      </c>
      <c r="C79" s="10"/>
      <c r="D79" s="4" t="s">
        <v>54</v>
      </c>
      <c r="E79" s="15">
        <v>0.32</v>
      </c>
      <c r="F79" s="3">
        <v>36</v>
      </c>
      <c r="G79" s="70">
        <f t="shared" si="71"/>
        <v>11.52</v>
      </c>
      <c r="H79" s="18">
        <v>13</v>
      </c>
      <c r="I79" s="285"/>
      <c r="J79" s="305" t="s">
        <v>203</v>
      </c>
      <c r="K79" s="349" t="s">
        <v>203</v>
      </c>
      <c r="L79" s="321"/>
      <c r="N79" s="297"/>
      <c r="O79" s="18"/>
      <c r="P79" s="49">
        <f t="shared" si="62"/>
        <v>4.16</v>
      </c>
      <c r="Q79" s="114"/>
      <c r="R79" s="63">
        <f t="shared" si="63"/>
        <v>0</v>
      </c>
      <c r="S79" s="18">
        <v>29</v>
      </c>
      <c r="T79" s="49">
        <f t="shared" si="41"/>
        <v>9.2799999999999994</v>
      </c>
      <c r="U79" s="18">
        <v>29</v>
      </c>
      <c r="V79" s="49">
        <f t="shared" si="42"/>
        <v>9.2799999999999994</v>
      </c>
      <c r="W79" s="18">
        <v>29</v>
      </c>
      <c r="X79" s="49">
        <f t="shared" si="43"/>
        <v>9.2799999999999994</v>
      </c>
      <c r="Y79" s="18">
        <v>29</v>
      </c>
      <c r="Z79" s="49">
        <f t="shared" si="44"/>
        <v>9.2799999999999994</v>
      </c>
      <c r="AA79" s="84">
        <v>29</v>
      </c>
      <c r="AB79" s="56">
        <f t="shared" si="45"/>
        <v>9.2799999999999994</v>
      </c>
      <c r="AC79" s="18">
        <v>36</v>
      </c>
      <c r="AD79" s="49">
        <f t="shared" si="46"/>
        <v>11.52</v>
      </c>
      <c r="AE79" s="18">
        <v>18</v>
      </c>
      <c r="AF79" s="49">
        <f t="shared" si="47"/>
        <v>5.76</v>
      </c>
      <c r="AG79" s="18">
        <v>18</v>
      </c>
      <c r="AH79" s="49">
        <f t="shared" si="48"/>
        <v>5.76</v>
      </c>
      <c r="AI79" s="18">
        <v>22</v>
      </c>
      <c r="AJ79" s="49">
        <f t="shared" si="49"/>
        <v>7.04</v>
      </c>
      <c r="AK79" s="18">
        <v>21</v>
      </c>
      <c r="AL79" s="49">
        <f t="shared" si="77"/>
        <v>6.72</v>
      </c>
      <c r="AM79" s="23">
        <v>30</v>
      </c>
      <c r="AN79" s="49">
        <f t="shared" si="78"/>
        <v>9.6</v>
      </c>
      <c r="AO79" s="3">
        <v>23</v>
      </c>
      <c r="AP79" s="49">
        <f t="shared" si="79"/>
        <v>7.36</v>
      </c>
      <c r="AQ79" s="77">
        <v>25</v>
      </c>
      <c r="AR79" s="49">
        <f t="shared" si="53"/>
        <v>8</v>
      </c>
      <c r="AS79" s="3">
        <v>24</v>
      </c>
      <c r="AT79" s="49">
        <f t="shared" si="54"/>
        <v>7.68</v>
      </c>
      <c r="AU79" s="3">
        <v>25</v>
      </c>
      <c r="AV79" s="63">
        <f t="shared" si="64"/>
        <v>8</v>
      </c>
      <c r="AW79" s="3">
        <v>26</v>
      </c>
      <c r="AX79" s="49">
        <f t="shared" si="65"/>
        <v>8.32</v>
      </c>
      <c r="AY79" s="18">
        <v>26</v>
      </c>
      <c r="AZ79" s="49">
        <f t="shared" si="66"/>
        <v>8.32</v>
      </c>
      <c r="BA79" s="18">
        <v>24</v>
      </c>
      <c r="BB79" s="49">
        <f t="shared" si="67"/>
        <v>7.68</v>
      </c>
      <c r="BC79" s="18">
        <v>28</v>
      </c>
      <c r="BD79" s="49">
        <f t="shared" si="55"/>
        <v>8.9600000000000009</v>
      </c>
      <c r="BE79" s="176">
        <v>25</v>
      </c>
      <c r="BF79" s="49">
        <f t="shared" si="68"/>
        <v>8</v>
      </c>
      <c r="BG79" s="176">
        <v>27</v>
      </c>
      <c r="BH79" s="63">
        <f t="shared" si="72"/>
        <v>8.64</v>
      </c>
      <c r="BI79" s="176">
        <v>28</v>
      </c>
      <c r="BJ79" s="63">
        <f t="shared" si="73"/>
        <v>8.9600000000000009</v>
      </c>
      <c r="BK79" s="176">
        <v>42</v>
      </c>
      <c r="BL79" s="49">
        <f t="shared" si="74"/>
        <v>13.44</v>
      </c>
      <c r="BM79" s="176">
        <v>35</v>
      </c>
      <c r="BN79" s="49">
        <f t="shared" si="56"/>
        <v>11.200000000000001</v>
      </c>
      <c r="BO79" s="176">
        <v>36</v>
      </c>
      <c r="BP79" s="49">
        <f t="shared" si="75"/>
        <v>11.52</v>
      </c>
      <c r="BQ79" s="176">
        <v>26</v>
      </c>
      <c r="BR79" s="49">
        <f t="shared" si="76"/>
        <v>8.32</v>
      </c>
      <c r="BS79" s="18">
        <f t="shared" si="69"/>
        <v>13</v>
      </c>
      <c r="BT79" s="63">
        <f t="shared" si="70"/>
        <v>4.16</v>
      </c>
      <c r="BU79" s="8"/>
      <c r="BV79" s="102"/>
    </row>
    <row r="80" spans="1:74" x14ac:dyDescent="0.2">
      <c r="A80" s="10">
        <v>4</v>
      </c>
      <c r="B80" s="10" t="s">
        <v>100</v>
      </c>
      <c r="C80" s="10"/>
      <c r="D80" s="4" t="s">
        <v>55</v>
      </c>
      <c r="E80" s="12">
        <v>0.32</v>
      </c>
      <c r="F80" s="2">
        <v>58</v>
      </c>
      <c r="G80" s="70">
        <f t="shared" si="71"/>
        <v>18.559999999999999</v>
      </c>
      <c r="H80" s="8">
        <v>21</v>
      </c>
      <c r="I80" s="284"/>
      <c r="J80" s="302" t="s">
        <v>200</v>
      </c>
      <c r="K80" s="277" t="s">
        <v>273</v>
      </c>
      <c r="L80" s="306"/>
      <c r="N80" s="292"/>
      <c r="O80" s="8"/>
      <c r="P80" s="49">
        <f t="shared" si="62"/>
        <v>6.72</v>
      </c>
      <c r="Q80" s="21"/>
      <c r="R80" s="49">
        <f t="shared" si="63"/>
        <v>0</v>
      </c>
      <c r="S80" s="8">
        <v>46</v>
      </c>
      <c r="T80" s="49">
        <f t="shared" si="41"/>
        <v>14.72</v>
      </c>
      <c r="U80" s="8">
        <v>46</v>
      </c>
      <c r="V80" s="49">
        <f t="shared" si="42"/>
        <v>14.72</v>
      </c>
      <c r="W80" s="8">
        <v>46</v>
      </c>
      <c r="X80" s="49">
        <f t="shared" si="43"/>
        <v>14.72</v>
      </c>
      <c r="Y80" s="8">
        <v>46</v>
      </c>
      <c r="Z80" s="49">
        <f t="shared" si="44"/>
        <v>14.72</v>
      </c>
      <c r="AA80" s="81">
        <v>46</v>
      </c>
      <c r="AB80" s="56">
        <f t="shared" si="45"/>
        <v>14.72</v>
      </c>
      <c r="AC80" s="8">
        <v>58</v>
      </c>
      <c r="AD80" s="49">
        <f t="shared" si="46"/>
        <v>18.559999999999999</v>
      </c>
      <c r="AE80" s="8">
        <v>24</v>
      </c>
      <c r="AF80" s="49">
        <f t="shared" si="47"/>
        <v>7.68</v>
      </c>
      <c r="AG80" s="8">
        <v>27</v>
      </c>
      <c r="AH80" s="49">
        <f t="shared" si="48"/>
        <v>8.64</v>
      </c>
      <c r="AI80" s="8">
        <v>27</v>
      </c>
      <c r="AJ80" s="49">
        <f t="shared" si="49"/>
        <v>8.64</v>
      </c>
      <c r="AK80" s="8">
        <v>23</v>
      </c>
      <c r="AL80" s="49">
        <f t="shared" si="77"/>
        <v>7.36</v>
      </c>
      <c r="AM80" s="22">
        <v>28</v>
      </c>
      <c r="AN80" s="49">
        <f t="shared" si="78"/>
        <v>8.9600000000000009</v>
      </c>
      <c r="AO80" s="2">
        <v>29</v>
      </c>
      <c r="AP80" s="49">
        <f t="shared" si="79"/>
        <v>9.2799999999999994</v>
      </c>
      <c r="AQ80" s="73">
        <v>28</v>
      </c>
      <c r="AR80" s="49">
        <f t="shared" si="53"/>
        <v>8.9600000000000009</v>
      </c>
      <c r="AS80" s="2">
        <v>34</v>
      </c>
      <c r="AT80" s="49">
        <f t="shared" si="54"/>
        <v>10.88</v>
      </c>
      <c r="AU80" s="2">
        <v>32</v>
      </c>
      <c r="AV80" s="49">
        <f t="shared" si="64"/>
        <v>10.24</v>
      </c>
      <c r="AW80" s="2">
        <v>34</v>
      </c>
      <c r="AX80" s="49">
        <f t="shared" si="65"/>
        <v>10.88</v>
      </c>
      <c r="AY80" s="8">
        <v>35</v>
      </c>
      <c r="AZ80" s="49">
        <f t="shared" si="66"/>
        <v>11.200000000000001</v>
      </c>
      <c r="BA80" s="8">
        <v>28</v>
      </c>
      <c r="BB80" s="49">
        <f t="shared" si="67"/>
        <v>8.9600000000000009</v>
      </c>
      <c r="BC80" s="8">
        <v>33</v>
      </c>
      <c r="BD80" s="49">
        <f t="shared" si="55"/>
        <v>10.56</v>
      </c>
      <c r="BE80" s="175">
        <v>28</v>
      </c>
      <c r="BF80" s="49">
        <f t="shared" si="68"/>
        <v>8.9600000000000009</v>
      </c>
      <c r="BG80" s="175">
        <v>22</v>
      </c>
      <c r="BH80" s="49">
        <f t="shared" si="72"/>
        <v>7.04</v>
      </c>
      <c r="BI80" s="175">
        <v>21</v>
      </c>
      <c r="BJ80" s="49">
        <f t="shared" si="73"/>
        <v>6.72</v>
      </c>
      <c r="BK80" s="175">
        <v>28</v>
      </c>
      <c r="BL80" s="49">
        <f t="shared" si="74"/>
        <v>8.9600000000000009</v>
      </c>
      <c r="BM80" s="175">
        <v>34</v>
      </c>
      <c r="BN80" s="49">
        <f t="shared" si="56"/>
        <v>10.88</v>
      </c>
      <c r="BO80" s="175">
        <v>25</v>
      </c>
      <c r="BP80" s="49">
        <f t="shared" si="75"/>
        <v>8</v>
      </c>
      <c r="BQ80" s="175">
        <v>32</v>
      </c>
      <c r="BR80" s="49">
        <f t="shared" si="76"/>
        <v>10.24</v>
      </c>
      <c r="BS80" s="8">
        <f t="shared" si="69"/>
        <v>21</v>
      </c>
      <c r="BT80" s="49">
        <f t="shared" si="70"/>
        <v>6.72</v>
      </c>
      <c r="BU80" s="8"/>
      <c r="BV80" s="102"/>
    </row>
    <row r="81" spans="1:75" x14ac:dyDescent="0.2">
      <c r="A81" s="10">
        <v>5</v>
      </c>
      <c r="B81" s="10">
        <v>1</v>
      </c>
      <c r="C81" s="10"/>
      <c r="D81" s="4" t="s">
        <v>62</v>
      </c>
      <c r="E81" s="13">
        <v>0.79</v>
      </c>
      <c r="F81" s="4">
        <v>991</v>
      </c>
      <c r="G81" s="70">
        <f t="shared" si="71"/>
        <v>782.89</v>
      </c>
      <c r="H81" s="11">
        <v>362</v>
      </c>
      <c r="I81" s="286"/>
      <c r="J81" s="309" t="s">
        <v>203</v>
      </c>
      <c r="K81" s="183" t="s">
        <v>203</v>
      </c>
      <c r="L81" s="312"/>
      <c r="N81" s="293"/>
      <c r="O81" s="11"/>
      <c r="P81" s="49">
        <f t="shared" si="62"/>
        <v>285.98</v>
      </c>
      <c r="Q81" s="67"/>
      <c r="R81" s="52">
        <f t="shared" si="63"/>
        <v>0</v>
      </c>
      <c r="S81" s="11">
        <v>584</v>
      </c>
      <c r="T81" s="49">
        <f t="shared" si="41"/>
        <v>461.36</v>
      </c>
      <c r="U81" s="11">
        <v>643</v>
      </c>
      <c r="V81" s="49">
        <f t="shared" si="42"/>
        <v>507.97</v>
      </c>
      <c r="W81" s="11">
        <v>684</v>
      </c>
      <c r="X81" s="49">
        <f t="shared" si="43"/>
        <v>540.36</v>
      </c>
      <c r="Y81" s="11">
        <v>887</v>
      </c>
      <c r="Z81" s="49">
        <f t="shared" si="44"/>
        <v>700.73</v>
      </c>
      <c r="AA81" s="11">
        <v>899</v>
      </c>
      <c r="AB81" s="49">
        <f t="shared" si="45"/>
        <v>710.21</v>
      </c>
      <c r="AC81" s="11">
        <v>826</v>
      </c>
      <c r="AD81" s="49">
        <f t="shared" si="46"/>
        <v>652.54000000000008</v>
      </c>
      <c r="AE81" s="11">
        <v>567</v>
      </c>
      <c r="AF81" s="49">
        <f t="shared" si="47"/>
        <v>447.93</v>
      </c>
      <c r="AG81" s="11">
        <v>568</v>
      </c>
      <c r="AH81" s="49">
        <f t="shared" si="48"/>
        <v>448.72</v>
      </c>
      <c r="AI81" s="11">
        <v>609</v>
      </c>
      <c r="AJ81" s="49">
        <f t="shared" si="49"/>
        <v>481.11</v>
      </c>
      <c r="AK81" s="11">
        <v>460</v>
      </c>
      <c r="AL81" s="49">
        <f t="shared" si="77"/>
        <v>363.40000000000003</v>
      </c>
      <c r="AM81" s="24">
        <v>435</v>
      </c>
      <c r="AN81" s="49">
        <f t="shared" si="78"/>
        <v>343.65000000000003</v>
      </c>
      <c r="AO81" s="4">
        <v>469</v>
      </c>
      <c r="AP81" s="52">
        <f t="shared" si="79"/>
        <v>370.51</v>
      </c>
      <c r="AQ81" s="77">
        <v>271</v>
      </c>
      <c r="AR81" s="49">
        <f t="shared" si="53"/>
        <v>214.09</v>
      </c>
      <c r="AS81" s="4">
        <v>253</v>
      </c>
      <c r="AT81" s="49">
        <f t="shared" si="54"/>
        <v>199.87</v>
      </c>
      <c r="AU81" s="4">
        <v>301</v>
      </c>
      <c r="AV81" s="52">
        <f t="shared" si="64"/>
        <v>237.79000000000002</v>
      </c>
      <c r="AW81" s="4">
        <v>412</v>
      </c>
      <c r="AX81" s="49">
        <f t="shared" si="65"/>
        <v>325.48</v>
      </c>
      <c r="AY81" s="11">
        <v>377</v>
      </c>
      <c r="AZ81" s="49">
        <f t="shared" si="66"/>
        <v>297.83000000000004</v>
      </c>
      <c r="BA81" s="11">
        <v>325</v>
      </c>
      <c r="BB81" s="49">
        <f t="shared" si="67"/>
        <v>256.75</v>
      </c>
      <c r="BC81" s="11">
        <v>444</v>
      </c>
      <c r="BD81" s="49">
        <f t="shared" si="55"/>
        <v>350.76</v>
      </c>
      <c r="BE81" s="177">
        <v>400</v>
      </c>
      <c r="BF81" s="49">
        <f t="shared" si="68"/>
        <v>316</v>
      </c>
      <c r="BG81" s="177">
        <v>357</v>
      </c>
      <c r="BH81" s="52">
        <f t="shared" si="72"/>
        <v>282.03000000000003</v>
      </c>
      <c r="BI81" s="177">
        <v>228</v>
      </c>
      <c r="BJ81" s="52">
        <f t="shared" si="73"/>
        <v>180.12</v>
      </c>
      <c r="BK81" s="177">
        <v>213</v>
      </c>
      <c r="BL81" s="49">
        <f t="shared" si="74"/>
        <v>168.27</v>
      </c>
      <c r="BM81" s="177">
        <v>271</v>
      </c>
      <c r="BN81" s="49">
        <f t="shared" si="56"/>
        <v>214.09</v>
      </c>
      <c r="BO81" s="177">
        <v>249</v>
      </c>
      <c r="BP81" s="49">
        <f t="shared" si="75"/>
        <v>196.71</v>
      </c>
      <c r="BQ81" s="177">
        <v>220</v>
      </c>
      <c r="BR81" s="49">
        <f t="shared" si="76"/>
        <v>173.8</v>
      </c>
      <c r="BS81" s="11">
        <f t="shared" si="69"/>
        <v>362</v>
      </c>
      <c r="BT81" s="52">
        <f t="shared" si="70"/>
        <v>285.98</v>
      </c>
      <c r="BU81" s="11"/>
      <c r="BV81" s="102"/>
    </row>
    <row r="82" spans="1:75" x14ac:dyDescent="0.2">
      <c r="A82" s="10">
        <v>5</v>
      </c>
      <c r="B82" s="10">
        <v>1</v>
      </c>
      <c r="C82" s="10"/>
      <c r="D82" s="4" t="s">
        <v>63</v>
      </c>
      <c r="E82" s="13">
        <v>0.79</v>
      </c>
      <c r="F82" s="2">
        <v>2852</v>
      </c>
      <c r="G82" s="70">
        <f t="shared" si="71"/>
        <v>2253.08</v>
      </c>
      <c r="H82" s="8">
        <v>1041</v>
      </c>
      <c r="I82" s="284"/>
      <c r="J82" s="302" t="s">
        <v>203</v>
      </c>
      <c r="K82" s="161" t="s">
        <v>203</v>
      </c>
      <c r="L82" s="306"/>
      <c r="N82" s="292"/>
      <c r="O82" s="8"/>
      <c r="P82" s="49">
        <f t="shared" si="62"/>
        <v>822.39</v>
      </c>
      <c r="Q82" s="21"/>
      <c r="R82" s="49">
        <f t="shared" si="63"/>
        <v>0</v>
      </c>
      <c r="S82" s="8">
        <v>2150</v>
      </c>
      <c r="T82" s="49">
        <f t="shared" si="41"/>
        <v>1698.5</v>
      </c>
      <c r="U82" s="8">
        <v>2552</v>
      </c>
      <c r="V82" s="49">
        <f t="shared" si="42"/>
        <v>2016.0800000000002</v>
      </c>
      <c r="W82" s="8">
        <v>2022</v>
      </c>
      <c r="X82" s="49">
        <f t="shared" si="43"/>
        <v>1597.38</v>
      </c>
      <c r="Y82" s="8">
        <v>2457</v>
      </c>
      <c r="Z82" s="49">
        <f t="shared" si="44"/>
        <v>1941.0300000000002</v>
      </c>
      <c r="AA82" s="8">
        <v>1665</v>
      </c>
      <c r="AB82" s="49">
        <f t="shared" si="45"/>
        <v>1315.3500000000001</v>
      </c>
      <c r="AC82" s="8">
        <v>1896</v>
      </c>
      <c r="AD82" s="49">
        <f t="shared" si="46"/>
        <v>1497.8400000000001</v>
      </c>
      <c r="AE82" s="8">
        <v>1878</v>
      </c>
      <c r="AF82" s="49">
        <f t="shared" si="47"/>
        <v>1483.6200000000001</v>
      </c>
      <c r="AG82" s="8">
        <v>2305</v>
      </c>
      <c r="AH82" s="49">
        <f t="shared" si="48"/>
        <v>1820.95</v>
      </c>
      <c r="AI82" s="8">
        <v>2307</v>
      </c>
      <c r="AJ82" s="49">
        <f t="shared" si="49"/>
        <v>1822.53</v>
      </c>
      <c r="AK82" s="8">
        <v>1148</v>
      </c>
      <c r="AL82" s="49">
        <f t="shared" si="77"/>
        <v>906.92000000000007</v>
      </c>
      <c r="AM82" s="22">
        <v>1467</v>
      </c>
      <c r="AN82" s="49">
        <f t="shared" si="78"/>
        <v>1158.93</v>
      </c>
      <c r="AO82" s="2">
        <v>1148</v>
      </c>
      <c r="AP82" s="49">
        <f t="shared" si="79"/>
        <v>906.92000000000007</v>
      </c>
      <c r="AQ82" s="78">
        <v>1146</v>
      </c>
      <c r="AR82" s="49">
        <f t="shared" si="53"/>
        <v>905.34</v>
      </c>
      <c r="AS82" s="2">
        <v>1226</v>
      </c>
      <c r="AT82" s="49">
        <f t="shared" si="54"/>
        <v>968.54000000000008</v>
      </c>
      <c r="AU82" s="2">
        <v>1019</v>
      </c>
      <c r="AV82" s="49">
        <f t="shared" si="64"/>
        <v>805.01</v>
      </c>
      <c r="AW82" s="2">
        <v>1149</v>
      </c>
      <c r="AX82" s="49">
        <f t="shared" si="65"/>
        <v>907.71</v>
      </c>
      <c r="AY82" s="8">
        <v>1024</v>
      </c>
      <c r="AZ82" s="49">
        <f t="shared" si="66"/>
        <v>808.96</v>
      </c>
      <c r="BA82" s="8">
        <v>1006</v>
      </c>
      <c r="BB82" s="49">
        <f t="shared" si="67"/>
        <v>794.74</v>
      </c>
      <c r="BC82" s="8">
        <v>919</v>
      </c>
      <c r="BD82" s="49">
        <f t="shared" si="55"/>
        <v>726.01</v>
      </c>
      <c r="BE82" s="175">
        <v>925</v>
      </c>
      <c r="BF82" s="49">
        <f t="shared" si="68"/>
        <v>730.75</v>
      </c>
      <c r="BG82" s="175">
        <v>1029</v>
      </c>
      <c r="BH82" s="49">
        <f t="shared" si="72"/>
        <v>812.91000000000008</v>
      </c>
      <c r="BI82" s="175">
        <v>1452</v>
      </c>
      <c r="BJ82" s="49">
        <f t="shared" si="73"/>
        <v>1147.0800000000002</v>
      </c>
      <c r="BK82" s="175">
        <v>1277</v>
      </c>
      <c r="BL82" s="49">
        <f t="shared" si="74"/>
        <v>1008.83</v>
      </c>
      <c r="BM82" s="175">
        <v>1789</v>
      </c>
      <c r="BN82" s="49">
        <f t="shared" si="56"/>
        <v>1413.3100000000002</v>
      </c>
      <c r="BO82" s="175">
        <v>1589</v>
      </c>
      <c r="BP82" s="49">
        <f t="shared" si="75"/>
        <v>1255.31</v>
      </c>
      <c r="BQ82" s="175">
        <v>1274</v>
      </c>
      <c r="BR82" s="49">
        <f t="shared" si="76"/>
        <v>1006.46</v>
      </c>
      <c r="BS82" s="8">
        <f t="shared" si="69"/>
        <v>1041</v>
      </c>
      <c r="BT82" s="49">
        <f t="shared" si="70"/>
        <v>822.39</v>
      </c>
      <c r="BU82" s="8"/>
      <c r="BV82" s="102"/>
    </row>
    <row r="83" spans="1:75" x14ac:dyDescent="0.2">
      <c r="A83" s="10">
        <v>5</v>
      </c>
      <c r="B83" s="10">
        <v>1</v>
      </c>
      <c r="C83" s="10"/>
      <c r="D83" s="4" t="s">
        <v>64</v>
      </c>
      <c r="E83" s="13">
        <v>0.79</v>
      </c>
      <c r="F83" s="2">
        <v>1113</v>
      </c>
      <c r="G83" s="70">
        <f t="shared" si="71"/>
        <v>879.2700000000001</v>
      </c>
      <c r="H83" s="8">
        <v>406</v>
      </c>
      <c r="I83" s="284"/>
      <c r="J83" s="302" t="s">
        <v>199</v>
      </c>
      <c r="K83" s="277" t="s">
        <v>274</v>
      </c>
      <c r="L83" s="306"/>
      <c r="N83" s="292"/>
      <c r="O83" s="8"/>
      <c r="P83" s="49">
        <f t="shared" si="62"/>
        <v>320.74</v>
      </c>
      <c r="Q83" s="21"/>
      <c r="R83" s="49">
        <f t="shared" si="63"/>
        <v>0</v>
      </c>
      <c r="S83" s="8">
        <v>926</v>
      </c>
      <c r="T83" s="49">
        <f t="shared" si="41"/>
        <v>731.54000000000008</v>
      </c>
      <c r="U83" s="8">
        <v>831</v>
      </c>
      <c r="V83" s="49">
        <f t="shared" si="42"/>
        <v>656.49</v>
      </c>
      <c r="W83" s="8">
        <v>649</v>
      </c>
      <c r="X83" s="49">
        <f t="shared" si="43"/>
        <v>512.71</v>
      </c>
      <c r="Y83" s="8">
        <v>768</v>
      </c>
      <c r="Z83" s="49">
        <f t="shared" si="44"/>
        <v>606.72</v>
      </c>
      <c r="AA83" s="8">
        <v>958</v>
      </c>
      <c r="AB83" s="49">
        <f t="shared" si="45"/>
        <v>756.82</v>
      </c>
      <c r="AC83" s="8">
        <v>823</v>
      </c>
      <c r="AD83" s="49">
        <f t="shared" si="46"/>
        <v>650.17000000000007</v>
      </c>
      <c r="AE83" s="8">
        <v>805</v>
      </c>
      <c r="AF83" s="49">
        <f t="shared" si="47"/>
        <v>635.95000000000005</v>
      </c>
      <c r="AG83" s="8">
        <v>735</v>
      </c>
      <c r="AH83" s="49">
        <f t="shared" si="48"/>
        <v>580.65</v>
      </c>
      <c r="AI83" s="8">
        <v>457</v>
      </c>
      <c r="AJ83" s="49">
        <f t="shared" si="49"/>
        <v>361.03000000000003</v>
      </c>
      <c r="AK83" s="8">
        <v>417</v>
      </c>
      <c r="AL83" s="49">
        <f t="shared" si="77"/>
        <v>329.43</v>
      </c>
      <c r="AM83" s="22">
        <v>384</v>
      </c>
      <c r="AN83" s="49">
        <f t="shared" si="78"/>
        <v>303.36</v>
      </c>
      <c r="AO83" s="2">
        <v>535</v>
      </c>
      <c r="AP83" s="49">
        <f t="shared" si="79"/>
        <v>422.65000000000003</v>
      </c>
      <c r="AQ83" s="73">
        <v>408</v>
      </c>
      <c r="AR83" s="49">
        <f t="shared" si="53"/>
        <v>322.32</v>
      </c>
      <c r="AS83" s="2">
        <v>488</v>
      </c>
      <c r="AT83" s="49">
        <f t="shared" si="54"/>
        <v>385.52000000000004</v>
      </c>
      <c r="AU83" s="2">
        <v>431</v>
      </c>
      <c r="AV83" s="49">
        <f t="shared" si="64"/>
        <v>340.49</v>
      </c>
      <c r="AW83" s="2">
        <v>325</v>
      </c>
      <c r="AX83" s="49">
        <f t="shared" si="65"/>
        <v>256.75</v>
      </c>
      <c r="AY83" s="8">
        <v>388</v>
      </c>
      <c r="AZ83" s="49">
        <f t="shared" si="66"/>
        <v>306.52000000000004</v>
      </c>
      <c r="BA83" s="8">
        <v>338</v>
      </c>
      <c r="BB83" s="49">
        <f t="shared" si="67"/>
        <v>267.02000000000004</v>
      </c>
      <c r="BC83" s="8">
        <v>296</v>
      </c>
      <c r="BD83" s="49">
        <f t="shared" si="55"/>
        <v>233.84</v>
      </c>
      <c r="BE83" s="175">
        <v>273</v>
      </c>
      <c r="BF83" s="49">
        <f t="shared" si="68"/>
        <v>215.67000000000002</v>
      </c>
      <c r="BG83" s="175">
        <v>296</v>
      </c>
      <c r="BH83" s="49">
        <f t="shared" si="72"/>
        <v>233.84</v>
      </c>
      <c r="BI83" s="175">
        <v>299</v>
      </c>
      <c r="BJ83" s="49">
        <f t="shared" si="73"/>
        <v>236.21</v>
      </c>
      <c r="BK83" s="175">
        <v>310</v>
      </c>
      <c r="BL83" s="49">
        <f t="shared" si="74"/>
        <v>244.9</v>
      </c>
      <c r="BM83" s="175">
        <v>381</v>
      </c>
      <c r="BN83" s="49">
        <f t="shared" si="56"/>
        <v>300.99</v>
      </c>
      <c r="BO83" s="175">
        <v>308</v>
      </c>
      <c r="BP83" s="49">
        <f t="shared" si="75"/>
        <v>243.32000000000002</v>
      </c>
      <c r="BQ83" s="175">
        <v>285</v>
      </c>
      <c r="BR83" s="49">
        <f t="shared" si="76"/>
        <v>225.15</v>
      </c>
      <c r="BS83" s="8">
        <f t="shared" si="69"/>
        <v>406</v>
      </c>
      <c r="BT83" s="49">
        <f t="shared" si="70"/>
        <v>320.74</v>
      </c>
      <c r="BU83" s="8"/>
      <c r="BV83" s="102"/>
    </row>
    <row r="84" spans="1:75" x14ac:dyDescent="0.2">
      <c r="A84" s="7">
        <v>5</v>
      </c>
      <c r="B84" s="7">
        <v>1</v>
      </c>
      <c r="C84" s="7"/>
      <c r="D84" s="2" t="s">
        <v>65</v>
      </c>
      <c r="E84" s="13">
        <v>0.79</v>
      </c>
      <c r="F84" s="2">
        <v>238</v>
      </c>
      <c r="G84" s="70">
        <f t="shared" si="71"/>
        <v>188.02</v>
      </c>
      <c r="H84" s="8">
        <v>87</v>
      </c>
      <c r="I84" s="284"/>
      <c r="J84" s="302" t="s">
        <v>200</v>
      </c>
      <c r="K84" s="310" t="s">
        <v>239</v>
      </c>
      <c r="L84" s="311"/>
      <c r="N84"/>
      <c r="O84" s="8"/>
      <c r="P84" s="49">
        <f t="shared" si="62"/>
        <v>68.73</v>
      </c>
      <c r="Q84" s="21"/>
      <c r="R84" s="49">
        <f t="shared" si="63"/>
        <v>0</v>
      </c>
      <c r="S84" s="8">
        <v>95</v>
      </c>
      <c r="T84" s="49">
        <f t="shared" si="41"/>
        <v>75.05</v>
      </c>
      <c r="U84" s="8">
        <v>125</v>
      </c>
      <c r="V84" s="49">
        <f t="shared" si="42"/>
        <v>98.75</v>
      </c>
      <c r="W84" s="8">
        <v>106</v>
      </c>
      <c r="X84" s="49">
        <f t="shared" si="43"/>
        <v>83.740000000000009</v>
      </c>
      <c r="Y84" s="8">
        <v>86</v>
      </c>
      <c r="Z84" s="49">
        <f t="shared" si="44"/>
        <v>67.94</v>
      </c>
      <c r="AA84" s="8">
        <v>97</v>
      </c>
      <c r="AB84" s="49">
        <f t="shared" si="45"/>
        <v>76.63000000000001</v>
      </c>
      <c r="AC84" s="8">
        <v>108</v>
      </c>
      <c r="AD84" s="49">
        <f t="shared" si="46"/>
        <v>85.320000000000007</v>
      </c>
      <c r="AE84" s="8">
        <v>120</v>
      </c>
      <c r="AF84" s="49">
        <f t="shared" si="47"/>
        <v>94.800000000000011</v>
      </c>
      <c r="AG84" s="8">
        <v>140</v>
      </c>
      <c r="AH84" s="49">
        <f t="shared" si="48"/>
        <v>110.60000000000001</v>
      </c>
      <c r="AI84" s="8">
        <v>132</v>
      </c>
      <c r="AJ84" s="49">
        <f t="shared" si="49"/>
        <v>104.28</v>
      </c>
      <c r="AK84" s="8">
        <v>151</v>
      </c>
      <c r="AL84" s="49">
        <f t="shared" si="77"/>
        <v>119.29</v>
      </c>
      <c r="AM84" s="22">
        <v>148</v>
      </c>
      <c r="AN84" s="49">
        <f t="shared" si="78"/>
        <v>116.92</v>
      </c>
      <c r="AO84" s="2">
        <v>152</v>
      </c>
      <c r="AP84" s="49">
        <f t="shared" si="79"/>
        <v>120.08000000000001</v>
      </c>
      <c r="AQ84" s="73">
        <v>70</v>
      </c>
      <c r="AR84" s="49">
        <f t="shared" si="53"/>
        <v>55.300000000000004</v>
      </c>
      <c r="AS84" s="2">
        <v>44</v>
      </c>
      <c r="AT84" s="49">
        <f t="shared" si="54"/>
        <v>34.760000000000005</v>
      </c>
      <c r="AU84" s="2">
        <v>38</v>
      </c>
      <c r="AV84" s="49">
        <f t="shared" si="64"/>
        <v>30.020000000000003</v>
      </c>
      <c r="AW84" s="2">
        <v>41</v>
      </c>
      <c r="AX84" s="49">
        <f t="shared" si="65"/>
        <v>32.39</v>
      </c>
      <c r="AY84" s="8">
        <v>35</v>
      </c>
      <c r="AZ84" s="49">
        <f t="shared" si="66"/>
        <v>27.650000000000002</v>
      </c>
      <c r="BA84" s="8">
        <v>25</v>
      </c>
      <c r="BB84" s="49">
        <f t="shared" si="67"/>
        <v>19.75</v>
      </c>
      <c r="BC84" s="8">
        <v>27</v>
      </c>
      <c r="BD84" s="49">
        <f t="shared" si="55"/>
        <v>21.330000000000002</v>
      </c>
      <c r="BE84" s="175">
        <v>28</v>
      </c>
      <c r="BF84" s="49">
        <f t="shared" si="68"/>
        <v>22.12</v>
      </c>
      <c r="BG84" s="175">
        <v>20</v>
      </c>
      <c r="BH84" s="49">
        <f t="shared" si="72"/>
        <v>15.8</v>
      </c>
      <c r="BI84" s="175">
        <v>24</v>
      </c>
      <c r="BJ84" s="49">
        <f t="shared" si="73"/>
        <v>18.96</v>
      </c>
      <c r="BK84" s="175">
        <v>29</v>
      </c>
      <c r="BL84" s="49">
        <f t="shared" si="74"/>
        <v>22.91</v>
      </c>
      <c r="BM84" s="175">
        <v>39</v>
      </c>
      <c r="BN84" s="49">
        <f t="shared" si="56"/>
        <v>30.810000000000002</v>
      </c>
      <c r="BO84" s="175">
        <v>34</v>
      </c>
      <c r="BP84" s="49">
        <f t="shared" si="75"/>
        <v>26.86</v>
      </c>
      <c r="BQ84" s="175">
        <v>31</v>
      </c>
      <c r="BR84" s="49">
        <f t="shared" si="76"/>
        <v>24.490000000000002</v>
      </c>
      <c r="BS84" s="8">
        <f t="shared" si="69"/>
        <v>87</v>
      </c>
      <c r="BT84" s="49">
        <f t="shared" si="70"/>
        <v>68.73</v>
      </c>
      <c r="BU84" s="8"/>
      <c r="BV84" s="102"/>
    </row>
    <row r="85" spans="1:75" x14ac:dyDescent="0.2">
      <c r="A85" s="10">
        <v>6</v>
      </c>
      <c r="B85" s="10">
        <v>1</v>
      </c>
      <c r="C85" s="10"/>
      <c r="D85" s="4" t="s">
        <v>66</v>
      </c>
      <c r="E85" s="13">
        <v>0.93</v>
      </c>
      <c r="F85" s="4">
        <v>1313</v>
      </c>
      <c r="G85" s="70">
        <f t="shared" si="71"/>
        <v>1221.0900000000001</v>
      </c>
      <c r="H85" s="11">
        <v>479</v>
      </c>
      <c r="I85" s="286"/>
      <c r="J85" s="309" t="s">
        <v>199</v>
      </c>
      <c r="K85" s="310" t="s">
        <v>240</v>
      </c>
      <c r="L85" s="311"/>
      <c r="N85"/>
      <c r="O85" s="11"/>
      <c r="P85" s="49">
        <f t="shared" si="62"/>
        <v>445.47</v>
      </c>
      <c r="Q85" s="67"/>
      <c r="R85" s="52">
        <f t="shared" si="63"/>
        <v>0</v>
      </c>
      <c r="S85" s="11">
        <v>831</v>
      </c>
      <c r="T85" s="49">
        <f t="shared" si="41"/>
        <v>772.83</v>
      </c>
      <c r="U85" s="11">
        <v>1017</v>
      </c>
      <c r="V85" s="49">
        <f t="shared" si="42"/>
        <v>945.81000000000006</v>
      </c>
      <c r="W85" s="11">
        <v>687</v>
      </c>
      <c r="X85" s="49">
        <f t="shared" si="43"/>
        <v>638.91000000000008</v>
      </c>
      <c r="Y85" s="11">
        <v>901</v>
      </c>
      <c r="Z85" s="49">
        <f t="shared" si="44"/>
        <v>837.93000000000006</v>
      </c>
      <c r="AA85" s="11">
        <v>740</v>
      </c>
      <c r="AB85" s="49">
        <f t="shared" si="45"/>
        <v>688.2</v>
      </c>
      <c r="AC85" s="11">
        <v>531</v>
      </c>
      <c r="AD85" s="49">
        <f t="shared" si="46"/>
        <v>493.83000000000004</v>
      </c>
      <c r="AE85" s="11">
        <v>453</v>
      </c>
      <c r="AF85" s="49">
        <f t="shared" si="47"/>
        <v>421.29</v>
      </c>
      <c r="AG85" s="11">
        <v>410</v>
      </c>
      <c r="AH85" s="49">
        <f t="shared" si="48"/>
        <v>381.3</v>
      </c>
      <c r="AI85" s="11">
        <v>463</v>
      </c>
      <c r="AJ85" s="49">
        <f t="shared" si="49"/>
        <v>430.59000000000003</v>
      </c>
      <c r="AK85" s="11">
        <v>441</v>
      </c>
      <c r="AL85" s="49">
        <f t="shared" si="77"/>
        <v>410.13</v>
      </c>
      <c r="AM85" s="24">
        <v>555</v>
      </c>
      <c r="AN85" s="49">
        <f t="shared" si="78"/>
        <v>516.15</v>
      </c>
      <c r="AO85" s="4">
        <v>534</v>
      </c>
      <c r="AP85" s="52">
        <f t="shared" si="79"/>
        <v>496.62</v>
      </c>
      <c r="AQ85" s="75">
        <v>697</v>
      </c>
      <c r="AR85" s="49">
        <f t="shared" si="53"/>
        <v>648.21</v>
      </c>
      <c r="AS85" s="4">
        <v>479</v>
      </c>
      <c r="AT85" s="49">
        <f t="shared" si="54"/>
        <v>445.47</v>
      </c>
      <c r="AU85" s="4">
        <v>461</v>
      </c>
      <c r="AV85" s="52">
        <f t="shared" si="64"/>
        <v>428.73</v>
      </c>
      <c r="AW85" s="4">
        <v>459</v>
      </c>
      <c r="AX85" s="49">
        <f t="shared" si="65"/>
        <v>426.87</v>
      </c>
      <c r="AY85" s="11">
        <v>572</v>
      </c>
      <c r="AZ85" s="49">
        <f t="shared" si="66"/>
        <v>531.96</v>
      </c>
      <c r="BA85" s="11">
        <v>430</v>
      </c>
      <c r="BB85" s="49">
        <f t="shared" si="67"/>
        <v>399.90000000000003</v>
      </c>
      <c r="BC85" s="11">
        <v>443</v>
      </c>
      <c r="BD85" s="49">
        <f t="shared" si="55"/>
        <v>411.99</v>
      </c>
      <c r="BE85" s="177">
        <v>475</v>
      </c>
      <c r="BF85" s="49">
        <f t="shared" si="68"/>
        <v>441.75</v>
      </c>
      <c r="BG85" s="177">
        <v>441</v>
      </c>
      <c r="BH85" s="52">
        <f t="shared" si="72"/>
        <v>410.13</v>
      </c>
      <c r="BI85" s="177">
        <v>443</v>
      </c>
      <c r="BJ85" s="52">
        <f t="shared" si="73"/>
        <v>411.99</v>
      </c>
      <c r="BK85" s="177">
        <v>482</v>
      </c>
      <c r="BL85" s="49">
        <f t="shared" si="74"/>
        <v>448.26000000000005</v>
      </c>
      <c r="BM85" s="177">
        <v>569</v>
      </c>
      <c r="BN85" s="49">
        <f t="shared" si="56"/>
        <v>529.17000000000007</v>
      </c>
      <c r="BO85" s="177">
        <v>508</v>
      </c>
      <c r="BP85" s="49">
        <f t="shared" si="75"/>
        <v>472.44</v>
      </c>
      <c r="BQ85" s="177">
        <v>418</v>
      </c>
      <c r="BR85" s="49">
        <f t="shared" si="76"/>
        <v>388.74</v>
      </c>
      <c r="BS85" s="11">
        <f t="shared" si="69"/>
        <v>479</v>
      </c>
      <c r="BT85" s="52">
        <f t="shared" si="70"/>
        <v>445.47</v>
      </c>
      <c r="BU85" s="11"/>
      <c r="BV85" s="102"/>
    </row>
    <row r="86" spans="1:75" x14ac:dyDescent="0.2">
      <c r="A86" s="10">
        <v>6</v>
      </c>
      <c r="B86" s="10">
        <v>1</v>
      </c>
      <c r="C86" s="10"/>
      <c r="D86" s="4" t="s">
        <v>67</v>
      </c>
      <c r="E86" s="13">
        <v>0.93</v>
      </c>
      <c r="F86" s="2">
        <v>175</v>
      </c>
      <c r="G86" s="70">
        <f t="shared" si="71"/>
        <v>162.75</v>
      </c>
      <c r="H86" s="8">
        <v>64</v>
      </c>
      <c r="I86" s="284"/>
      <c r="J86" s="302" t="s">
        <v>200</v>
      </c>
      <c r="K86" s="277" t="s">
        <v>271</v>
      </c>
      <c r="L86" s="306"/>
      <c r="N86" s="292"/>
      <c r="O86" s="8"/>
      <c r="P86" s="49">
        <f t="shared" si="62"/>
        <v>59.52</v>
      </c>
      <c r="Q86" s="21"/>
      <c r="R86" s="49">
        <f t="shared" si="63"/>
        <v>0</v>
      </c>
      <c r="S86" s="8">
        <v>114</v>
      </c>
      <c r="T86" s="49">
        <f t="shared" si="41"/>
        <v>106.02000000000001</v>
      </c>
      <c r="U86" s="8">
        <v>117</v>
      </c>
      <c r="V86" s="49">
        <f t="shared" si="42"/>
        <v>108.81</v>
      </c>
      <c r="W86" s="8">
        <v>99</v>
      </c>
      <c r="X86" s="49">
        <f t="shared" si="43"/>
        <v>92.070000000000007</v>
      </c>
      <c r="Y86" s="8">
        <v>110</v>
      </c>
      <c r="Z86" s="49">
        <f t="shared" si="44"/>
        <v>102.30000000000001</v>
      </c>
      <c r="AA86" s="8">
        <v>44</v>
      </c>
      <c r="AB86" s="49">
        <f t="shared" si="45"/>
        <v>40.92</v>
      </c>
      <c r="AC86" s="8">
        <v>33</v>
      </c>
      <c r="AD86" s="49">
        <f t="shared" si="46"/>
        <v>30.69</v>
      </c>
      <c r="AE86" s="8">
        <v>26</v>
      </c>
      <c r="AF86" s="49">
        <f t="shared" si="47"/>
        <v>24.18</v>
      </c>
      <c r="AG86" s="8">
        <v>21</v>
      </c>
      <c r="AH86" s="49">
        <f t="shared" si="48"/>
        <v>19.53</v>
      </c>
      <c r="AI86" s="8">
        <v>24</v>
      </c>
      <c r="AJ86" s="49">
        <f t="shared" si="49"/>
        <v>22.32</v>
      </c>
      <c r="AK86" s="8">
        <v>20</v>
      </c>
      <c r="AL86" s="49">
        <f t="shared" si="77"/>
        <v>18.600000000000001</v>
      </c>
      <c r="AM86" s="22">
        <v>30</v>
      </c>
      <c r="AN86" s="49">
        <f t="shared" si="78"/>
        <v>27.900000000000002</v>
      </c>
      <c r="AO86" s="2">
        <v>29</v>
      </c>
      <c r="AP86" s="49">
        <f t="shared" si="79"/>
        <v>26.970000000000002</v>
      </c>
      <c r="AQ86" s="77">
        <v>38</v>
      </c>
      <c r="AR86" s="49">
        <f t="shared" si="53"/>
        <v>35.340000000000003</v>
      </c>
      <c r="AS86" s="2">
        <v>29</v>
      </c>
      <c r="AT86" s="49">
        <f t="shared" si="54"/>
        <v>26.970000000000002</v>
      </c>
      <c r="AU86" s="2">
        <v>30</v>
      </c>
      <c r="AV86" s="49">
        <f t="shared" si="64"/>
        <v>27.900000000000002</v>
      </c>
      <c r="AW86" s="2">
        <v>29</v>
      </c>
      <c r="AX86" s="49">
        <f t="shared" si="65"/>
        <v>26.970000000000002</v>
      </c>
      <c r="AY86" s="8">
        <v>39</v>
      </c>
      <c r="AZ86" s="49">
        <f t="shared" si="66"/>
        <v>36.270000000000003</v>
      </c>
      <c r="BA86" s="8">
        <v>21</v>
      </c>
      <c r="BB86" s="49">
        <f t="shared" si="67"/>
        <v>19.53</v>
      </c>
      <c r="BC86" s="8">
        <v>25</v>
      </c>
      <c r="BD86" s="49">
        <f t="shared" si="55"/>
        <v>23.25</v>
      </c>
      <c r="BE86" s="175">
        <v>26</v>
      </c>
      <c r="BF86" s="49">
        <f t="shared" si="68"/>
        <v>24.18</v>
      </c>
      <c r="BG86" s="175">
        <v>17</v>
      </c>
      <c r="BH86" s="49">
        <f t="shared" si="72"/>
        <v>15.81</v>
      </c>
      <c r="BI86" s="175">
        <v>14</v>
      </c>
      <c r="BJ86" s="49">
        <f t="shared" si="73"/>
        <v>13.020000000000001</v>
      </c>
      <c r="BK86" s="175">
        <v>16</v>
      </c>
      <c r="BL86" s="49">
        <f t="shared" si="74"/>
        <v>14.88</v>
      </c>
      <c r="BM86" s="175">
        <v>26</v>
      </c>
      <c r="BN86" s="49">
        <f t="shared" si="56"/>
        <v>24.18</v>
      </c>
      <c r="BO86" s="175">
        <v>22</v>
      </c>
      <c r="BP86" s="49">
        <f t="shared" si="75"/>
        <v>20.46</v>
      </c>
      <c r="BQ86" s="175">
        <v>15</v>
      </c>
      <c r="BR86" s="49">
        <f t="shared" si="76"/>
        <v>13.950000000000001</v>
      </c>
      <c r="BS86" s="8">
        <f t="shared" si="69"/>
        <v>64</v>
      </c>
      <c r="BT86" s="49">
        <f t="shared" si="70"/>
        <v>59.52</v>
      </c>
      <c r="BU86" s="8"/>
      <c r="BV86" s="102"/>
    </row>
    <row r="87" spans="1:75" x14ac:dyDescent="0.2">
      <c r="A87" s="10">
        <v>6</v>
      </c>
      <c r="B87" s="10">
        <v>1</v>
      </c>
      <c r="C87" s="10"/>
      <c r="D87" s="4" t="s">
        <v>68</v>
      </c>
      <c r="E87" s="13">
        <v>0.93</v>
      </c>
      <c r="F87" s="2">
        <v>1967</v>
      </c>
      <c r="G87" s="70">
        <f t="shared" si="71"/>
        <v>1829.3100000000002</v>
      </c>
      <c r="H87" s="8">
        <v>718</v>
      </c>
      <c r="I87" s="284"/>
      <c r="J87" s="302" t="s">
        <v>199</v>
      </c>
      <c r="K87" s="310" t="s">
        <v>241</v>
      </c>
      <c r="L87" s="311"/>
      <c r="N87"/>
      <c r="O87" s="8"/>
      <c r="P87" s="49">
        <f t="shared" si="62"/>
        <v>667.74</v>
      </c>
      <c r="Q87" s="21"/>
      <c r="R87" s="49">
        <f t="shared" si="63"/>
        <v>0</v>
      </c>
      <c r="S87" s="8">
        <v>715</v>
      </c>
      <c r="T87" s="49">
        <f t="shared" si="41"/>
        <v>664.95</v>
      </c>
      <c r="U87" s="8">
        <v>954</v>
      </c>
      <c r="V87" s="49">
        <f t="shared" si="42"/>
        <v>887.22</v>
      </c>
      <c r="W87" s="8">
        <v>828</v>
      </c>
      <c r="X87" s="49">
        <f t="shared" si="43"/>
        <v>770.04000000000008</v>
      </c>
      <c r="Y87" s="8">
        <v>1203</v>
      </c>
      <c r="Z87" s="49">
        <f t="shared" si="44"/>
        <v>1118.79</v>
      </c>
      <c r="AA87" s="8">
        <v>1166</v>
      </c>
      <c r="AB87" s="49">
        <f t="shared" si="45"/>
        <v>1084.3800000000001</v>
      </c>
      <c r="AC87" s="8">
        <v>993</v>
      </c>
      <c r="AD87" s="49">
        <f t="shared" si="46"/>
        <v>923.49</v>
      </c>
      <c r="AE87" s="8">
        <v>772</v>
      </c>
      <c r="AF87" s="49">
        <f t="shared" si="47"/>
        <v>717.96</v>
      </c>
      <c r="AG87" s="8">
        <v>605</v>
      </c>
      <c r="AH87" s="49">
        <f t="shared" si="48"/>
        <v>562.65</v>
      </c>
      <c r="AI87" s="8">
        <v>897</v>
      </c>
      <c r="AJ87" s="49">
        <f t="shared" si="49"/>
        <v>834.21</v>
      </c>
      <c r="AK87" s="8">
        <v>786</v>
      </c>
      <c r="AL87" s="49">
        <f t="shared" si="77"/>
        <v>730.98</v>
      </c>
      <c r="AM87" s="22">
        <v>810</v>
      </c>
      <c r="AN87" s="49">
        <f t="shared" si="78"/>
        <v>753.30000000000007</v>
      </c>
      <c r="AO87" s="2">
        <v>758</v>
      </c>
      <c r="AP87" s="49">
        <f t="shared" si="79"/>
        <v>704.94</v>
      </c>
      <c r="AQ87" s="77">
        <v>1043</v>
      </c>
      <c r="AR87" s="49">
        <f t="shared" si="53"/>
        <v>969.99</v>
      </c>
      <c r="AS87" s="2">
        <v>766</v>
      </c>
      <c r="AT87" s="49">
        <f t="shared" si="54"/>
        <v>712.38</v>
      </c>
      <c r="AU87" s="2">
        <v>881</v>
      </c>
      <c r="AV87" s="49">
        <f t="shared" si="64"/>
        <v>819.33</v>
      </c>
      <c r="AW87" s="2">
        <v>602</v>
      </c>
      <c r="AX87" s="49">
        <f t="shared" si="65"/>
        <v>559.86</v>
      </c>
      <c r="AY87" s="8">
        <v>742</v>
      </c>
      <c r="AZ87" s="49">
        <f t="shared" si="66"/>
        <v>690.06000000000006</v>
      </c>
      <c r="BA87" s="8">
        <v>640</v>
      </c>
      <c r="BB87" s="49">
        <f t="shared" si="67"/>
        <v>595.20000000000005</v>
      </c>
      <c r="BC87" s="8">
        <v>702</v>
      </c>
      <c r="BD87" s="49">
        <f t="shared" si="55"/>
        <v>652.86</v>
      </c>
      <c r="BE87" s="175">
        <v>738</v>
      </c>
      <c r="BF87" s="49">
        <f t="shared" si="68"/>
        <v>686.34</v>
      </c>
      <c r="BG87" s="175">
        <v>583</v>
      </c>
      <c r="BH87" s="49">
        <f t="shared" si="72"/>
        <v>542.19000000000005</v>
      </c>
      <c r="BI87" s="175">
        <v>625</v>
      </c>
      <c r="BJ87" s="49">
        <f t="shared" si="73"/>
        <v>581.25</v>
      </c>
      <c r="BK87" s="175">
        <v>551</v>
      </c>
      <c r="BL87" s="49">
        <f t="shared" si="74"/>
        <v>512.43000000000006</v>
      </c>
      <c r="BM87" s="175">
        <v>752</v>
      </c>
      <c r="BN87" s="49">
        <f t="shared" si="56"/>
        <v>699.36</v>
      </c>
      <c r="BO87" s="175">
        <v>567</v>
      </c>
      <c r="BP87" s="49">
        <f t="shared" si="75"/>
        <v>527.31000000000006</v>
      </c>
      <c r="BQ87" s="175">
        <v>499</v>
      </c>
      <c r="BR87" s="49">
        <f t="shared" si="76"/>
        <v>464.07000000000005</v>
      </c>
      <c r="BS87" s="8">
        <f t="shared" si="69"/>
        <v>718</v>
      </c>
      <c r="BT87" s="49">
        <f t="shared" si="70"/>
        <v>667.74</v>
      </c>
      <c r="BU87" s="8"/>
      <c r="BV87" s="102"/>
    </row>
    <row r="88" spans="1:75" x14ac:dyDescent="0.2">
      <c r="A88" s="10">
        <v>6</v>
      </c>
      <c r="B88" s="10">
        <v>1</v>
      </c>
      <c r="C88" s="10"/>
      <c r="D88" s="4" t="s">
        <v>69</v>
      </c>
      <c r="E88" s="13">
        <v>0.93</v>
      </c>
      <c r="F88" s="2">
        <v>80</v>
      </c>
      <c r="G88" s="70">
        <f t="shared" si="71"/>
        <v>74.400000000000006</v>
      </c>
      <c r="H88" s="8">
        <v>29</v>
      </c>
      <c r="I88" s="284"/>
      <c r="J88" s="302" t="s">
        <v>200</v>
      </c>
      <c r="K88" s="277" t="s">
        <v>275</v>
      </c>
      <c r="L88" s="306"/>
      <c r="N88" s="292"/>
      <c r="O88" s="8"/>
      <c r="P88" s="49">
        <f t="shared" si="62"/>
        <v>26.970000000000002</v>
      </c>
      <c r="Q88" s="21"/>
      <c r="R88" s="49">
        <f t="shared" si="63"/>
        <v>0</v>
      </c>
      <c r="S88" s="8">
        <v>29</v>
      </c>
      <c r="T88" s="49">
        <f t="shared" si="41"/>
        <v>26.970000000000002</v>
      </c>
      <c r="U88" s="8">
        <v>36</v>
      </c>
      <c r="V88" s="49">
        <f t="shared" si="42"/>
        <v>33.480000000000004</v>
      </c>
      <c r="W88" s="8">
        <v>29</v>
      </c>
      <c r="X88" s="49">
        <f t="shared" si="43"/>
        <v>26.970000000000002</v>
      </c>
      <c r="Y88" s="8">
        <v>35</v>
      </c>
      <c r="Z88" s="49">
        <f t="shared" si="44"/>
        <v>32.550000000000004</v>
      </c>
      <c r="AA88" s="8">
        <v>25</v>
      </c>
      <c r="AB88" s="49">
        <f t="shared" si="45"/>
        <v>23.25</v>
      </c>
      <c r="AC88" s="8">
        <v>20</v>
      </c>
      <c r="AD88" s="49">
        <f t="shared" si="46"/>
        <v>18.600000000000001</v>
      </c>
      <c r="AE88" s="8">
        <v>19</v>
      </c>
      <c r="AF88" s="49">
        <f t="shared" si="47"/>
        <v>17.670000000000002</v>
      </c>
      <c r="AG88" s="8">
        <v>23</v>
      </c>
      <c r="AH88" s="49">
        <f t="shared" si="48"/>
        <v>21.39</v>
      </c>
      <c r="AI88" s="8">
        <v>28</v>
      </c>
      <c r="AJ88" s="49">
        <f t="shared" si="49"/>
        <v>26.040000000000003</v>
      </c>
      <c r="AK88" s="8">
        <v>28</v>
      </c>
      <c r="AL88" s="49">
        <f t="shared" si="77"/>
        <v>26.040000000000003</v>
      </c>
      <c r="AM88" s="22">
        <v>36</v>
      </c>
      <c r="AN88" s="49">
        <f t="shared" si="78"/>
        <v>33.480000000000004</v>
      </c>
      <c r="AO88" s="2">
        <v>28</v>
      </c>
      <c r="AP88" s="49">
        <f t="shared" si="79"/>
        <v>26.040000000000003</v>
      </c>
      <c r="AQ88" s="73">
        <v>32</v>
      </c>
      <c r="AR88" s="49">
        <f t="shared" si="53"/>
        <v>29.76</v>
      </c>
      <c r="AS88" s="2">
        <v>34</v>
      </c>
      <c r="AT88" s="49">
        <f t="shared" si="54"/>
        <v>31.62</v>
      </c>
      <c r="AU88" s="2">
        <v>38</v>
      </c>
      <c r="AV88" s="49">
        <f t="shared" si="64"/>
        <v>35.340000000000003</v>
      </c>
      <c r="AW88" s="2">
        <v>42</v>
      </c>
      <c r="AX88" s="49">
        <f t="shared" si="65"/>
        <v>39.06</v>
      </c>
      <c r="AY88" s="8">
        <v>39</v>
      </c>
      <c r="AZ88" s="49">
        <f t="shared" si="66"/>
        <v>36.270000000000003</v>
      </c>
      <c r="BA88" s="8">
        <v>38</v>
      </c>
      <c r="BB88" s="49">
        <f t="shared" si="67"/>
        <v>35.340000000000003</v>
      </c>
      <c r="BC88" s="8">
        <v>47</v>
      </c>
      <c r="BD88" s="49">
        <f t="shared" si="55"/>
        <v>43.71</v>
      </c>
      <c r="BE88" s="175">
        <v>43</v>
      </c>
      <c r="BF88" s="49">
        <f t="shared" si="68"/>
        <v>39.99</v>
      </c>
      <c r="BG88" s="175">
        <v>43</v>
      </c>
      <c r="BH88" s="49">
        <f t="shared" si="72"/>
        <v>39.99</v>
      </c>
      <c r="BI88" s="175">
        <v>45</v>
      </c>
      <c r="BJ88" s="49">
        <f t="shared" si="73"/>
        <v>41.85</v>
      </c>
      <c r="BK88" s="175">
        <v>41</v>
      </c>
      <c r="BL88" s="49">
        <f t="shared" si="74"/>
        <v>38.130000000000003</v>
      </c>
      <c r="BM88" s="175">
        <v>52</v>
      </c>
      <c r="BN88" s="49">
        <f t="shared" si="56"/>
        <v>48.36</v>
      </c>
      <c r="BO88" s="175">
        <v>44</v>
      </c>
      <c r="BP88" s="49">
        <f t="shared" si="75"/>
        <v>40.92</v>
      </c>
      <c r="BQ88" s="175">
        <v>44</v>
      </c>
      <c r="BR88" s="49">
        <f t="shared" si="76"/>
        <v>40.92</v>
      </c>
      <c r="BS88" s="8">
        <f t="shared" si="69"/>
        <v>29</v>
      </c>
      <c r="BT88" s="49">
        <f t="shared" si="70"/>
        <v>26.970000000000002</v>
      </c>
      <c r="BU88" s="8"/>
      <c r="BV88" s="102"/>
    </row>
    <row r="89" spans="1:75" ht="15" customHeight="1" thickBot="1" x14ac:dyDescent="0.25">
      <c r="A89" s="7">
        <v>6</v>
      </c>
      <c r="B89" s="7">
        <v>1</v>
      </c>
      <c r="C89" s="7"/>
      <c r="D89" s="2" t="s">
        <v>70</v>
      </c>
      <c r="E89" s="13">
        <v>0.93</v>
      </c>
      <c r="F89" s="2">
        <v>2536</v>
      </c>
      <c r="G89" s="70">
        <f t="shared" si="71"/>
        <v>2358.48</v>
      </c>
      <c r="H89" s="8">
        <v>926</v>
      </c>
      <c r="I89" s="284"/>
      <c r="J89" s="322" t="s">
        <v>200</v>
      </c>
      <c r="K89" s="323" t="s">
        <v>276</v>
      </c>
      <c r="L89" s="324"/>
      <c r="N89" s="292"/>
      <c r="O89" s="8"/>
      <c r="P89" s="49">
        <f t="shared" si="62"/>
        <v>861.18000000000006</v>
      </c>
      <c r="Q89" s="21"/>
      <c r="R89" s="49">
        <f t="shared" si="63"/>
        <v>0</v>
      </c>
      <c r="S89" s="8">
        <v>1065</v>
      </c>
      <c r="T89" s="49">
        <f t="shared" si="41"/>
        <v>990.45</v>
      </c>
      <c r="U89" s="8">
        <v>1916</v>
      </c>
      <c r="V89" s="49">
        <f t="shared" si="42"/>
        <v>1781.88</v>
      </c>
      <c r="W89" s="8">
        <v>2118</v>
      </c>
      <c r="X89" s="49">
        <f t="shared" si="43"/>
        <v>1969.74</v>
      </c>
      <c r="Y89" s="8">
        <v>1850</v>
      </c>
      <c r="Z89" s="49">
        <f t="shared" si="44"/>
        <v>1720.5</v>
      </c>
      <c r="AA89" s="8">
        <v>2146</v>
      </c>
      <c r="AB89" s="49">
        <f t="shared" si="45"/>
        <v>1995.7800000000002</v>
      </c>
      <c r="AC89" s="8">
        <v>2281</v>
      </c>
      <c r="AD89" s="49">
        <f t="shared" si="46"/>
        <v>2121.33</v>
      </c>
      <c r="AE89" s="8">
        <v>2098</v>
      </c>
      <c r="AF89" s="49">
        <f t="shared" si="47"/>
        <v>1951.14</v>
      </c>
      <c r="AG89" s="8">
        <v>1652</v>
      </c>
      <c r="AH89" s="49">
        <f t="shared" si="48"/>
        <v>1536.3600000000001</v>
      </c>
      <c r="AI89" s="8">
        <v>1650</v>
      </c>
      <c r="AJ89" s="49">
        <f t="shared" si="49"/>
        <v>1534.5</v>
      </c>
      <c r="AK89" s="8">
        <v>1512</v>
      </c>
      <c r="AL89" s="49">
        <f t="shared" si="77"/>
        <v>1406.16</v>
      </c>
      <c r="AM89" s="22">
        <v>1412</v>
      </c>
      <c r="AN89" s="49">
        <f t="shared" si="78"/>
        <v>1313.16</v>
      </c>
      <c r="AO89" s="2">
        <v>1106</v>
      </c>
      <c r="AP89" s="49">
        <f t="shared" si="79"/>
        <v>1028.5800000000002</v>
      </c>
      <c r="AQ89" s="77">
        <v>726</v>
      </c>
      <c r="AR89" s="49">
        <f t="shared" si="53"/>
        <v>675.18000000000006</v>
      </c>
      <c r="AS89" s="2">
        <v>550</v>
      </c>
      <c r="AT89" s="49">
        <f t="shared" si="54"/>
        <v>511.5</v>
      </c>
      <c r="AU89" s="2">
        <v>510</v>
      </c>
      <c r="AV89" s="49">
        <f t="shared" si="64"/>
        <v>474.3</v>
      </c>
      <c r="AW89" s="2">
        <v>497</v>
      </c>
      <c r="AX89" s="49">
        <f t="shared" si="65"/>
        <v>462.21000000000004</v>
      </c>
      <c r="AY89" s="8">
        <v>592</v>
      </c>
      <c r="AZ89" s="49">
        <f t="shared" si="66"/>
        <v>550.56000000000006</v>
      </c>
      <c r="BA89" s="8">
        <v>506</v>
      </c>
      <c r="BB89" s="49">
        <f t="shared" si="67"/>
        <v>470.58000000000004</v>
      </c>
      <c r="BC89" s="8">
        <v>440</v>
      </c>
      <c r="BD89" s="49">
        <f t="shared" si="55"/>
        <v>409.20000000000005</v>
      </c>
      <c r="BE89" s="175">
        <v>408</v>
      </c>
      <c r="BF89" s="49">
        <f t="shared" si="68"/>
        <v>379.44</v>
      </c>
      <c r="BG89" s="175">
        <v>278</v>
      </c>
      <c r="BH89" s="49">
        <f t="shared" si="72"/>
        <v>258.54000000000002</v>
      </c>
      <c r="BI89" s="175">
        <v>266</v>
      </c>
      <c r="BJ89" s="49">
        <f t="shared" si="73"/>
        <v>247.38000000000002</v>
      </c>
      <c r="BK89" s="175">
        <v>261</v>
      </c>
      <c r="BL89" s="49">
        <f t="shared" si="74"/>
        <v>242.73000000000002</v>
      </c>
      <c r="BM89" s="175">
        <v>293</v>
      </c>
      <c r="BN89" s="49">
        <f t="shared" si="56"/>
        <v>272.49</v>
      </c>
      <c r="BO89" s="175">
        <v>302</v>
      </c>
      <c r="BP89" s="49">
        <f t="shared" si="75"/>
        <v>280.86</v>
      </c>
      <c r="BQ89" s="175">
        <v>278</v>
      </c>
      <c r="BR89" s="49">
        <f t="shared" si="76"/>
        <v>258.54000000000002</v>
      </c>
      <c r="BS89" s="8">
        <f t="shared" si="69"/>
        <v>926</v>
      </c>
      <c r="BT89" s="49">
        <f t="shared" si="70"/>
        <v>861.18000000000006</v>
      </c>
      <c r="BU89" s="8"/>
      <c r="BV89" s="102"/>
    </row>
    <row r="90" spans="1:75" s="206" customFormat="1" ht="13.15" customHeight="1" x14ac:dyDescent="0.2">
      <c r="A90" s="197"/>
      <c r="B90" s="197"/>
      <c r="C90" s="197"/>
      <c r="D90" s="198" t="s">
        <v>120</v>
      </c>
      <c r="E90" s="199"/>
      <c r="F90" s="200">
        <f>SUM(F4:F89)</f>
        <v>57600</v>
      </c>
      <c r="G90" s="200">
        <f>SUM(G4:G89)</f>
        <v>26043.45</v>
      </c>
      <c r="H90" s="200">
        <f>SUM(H4:H89)</f>
        <v>21026</v>
      </c>
      <c r="I90" s="200"/>
      <c r="J90" s="200"/>
      <c r="K90" s="200"/>
      <c r="L90" s="200"/>
      <c r="M90" s="200"/>
      <c r="N90" s="200"/>
      <c r="O90" s="200"/>
      <c r="P90" s="200">
        <f>SUM(P4:P89)</f>
        <v>9507.0600000000031</v>
      </c>
      <c r="Q90" s="200">
        <v>47609</v>
      </c>
      <c r="R90" s="200"/>
      <c r="S90" s="200">
        <f t="shared" ref="S90:AJ90" si="80">SUM(S4:S89)</f>
        <v>46124</v>
      </c>
      <c r="T90" s="200">
        <f t="shared" si="80"/>
        <v>19560.740000000005</v>
      </c>
      <c r="U90" s="200">
        <f t="shared" si="80"/>
        <v>47069</v>
      </c>
      <c r="V90" s="200">
        <f t="shared" si="80"/>
        <v>21287.450000000008</v>
      </c>
      <c r="W90" s="200">
        <f t="shared" si="80"/>
        <v>47146</v>
      </c>
      <c r="X90" s="200">
        <f t="shared" si="80"/>
        <v>20169.060000000001</v>
      </c>
      <c r="Y90" s="200">
        <f t="shared" si="80"/>
        <v>50473</v>
      </c>
      <c r="Z90" s="200">
        <f t="shared" si="80"/>
        <v>21718.27</v>
      </c>
      <c r="AA90" s="201">
        <f>SUM(AA4:AA89)</f>
        <v>49419</v>
      </c>
      <c r="AB90" s="200">
        <f t="shared" si="80"/>
        <v>21057.81</v>
      </c>
      <c r="AC90" s="200">
        <f t="shared" si="80"/>
        <v>48111</v>
      </c>
      <c r="AD90" s="200">
        <f t="shared" si="80"/>
        <v>20262.29</v>
      </c>
      <c r="AE90" s="200">
        <f t="shared" si="80"/>
        <v>41198</v>
      </c>
      <c r="AF90" s="200">
        <f t="shared" si="80"/>
        <v>17100.790000000005</v>
      </c>
      <c r="AG90" s="200">
        <f t="shared" si="80"/>
        <v>38808</v>
      </c>
      <c r="AH90" s="200">
        <f t="shared" si="80"/>
        <v>15854.7</v>
      </c>
      <c r="AI90" s="200">
        <f t="shared" si="80"/>
        <v>39919</v>
      </c>
      <c r="AJ90" s="200">
        <f t="shared" si="80"/>
        <v>16573.960000000006</v>
      </c>
      <c r="AK90" s="200">
        <f t="shared" ref="AK90:AP90" si="81">SUM(AK4:AK89)</f>
        <v>36063</v>
      </c>
      <c r="AL90" s="200">
        <f t="shared" si="81"/>
        <v>14344.940000000002</v>
      </c>
      <c r="AM90" s="200">
        <f t="shared" si="81"/>
        <v>37253</v>
      </c>
      <c r="AN90" s="200">
        <f t="shared" si="81"/>
        <v>15055.1</v>
      </c>
      <c r="AO90" s="200">
        <f t="shared" si="81"/>
        <v>37349</v>
      </c>
      <c r="AP90" s="200">
        <f t="shared" si="81"/>
        <v>14736.430000000002</v>
      </c>
      <c r="AQ90" s="202">
        <f t="shared" ref="AQ90:AZ90" si="82">SUM(AQ4:AQ89)</f>
        <v>32907</v>
      </c>
      <c r="AR90" s="203">
        <f t="shared" si="82"/>
        <v>13494.79</v>
      </c>
      <c r="AS90" s="202">
        <f t="shared" si="82"/>
        <v>32640</v>
      </c>
      <c r="AT90" s="203">
        <f t="shared" si="82"/>
        <v>13314.260000000004</v>
      </c>
      <c r="AU90" s="204">
        <f t="shared" si="82"/>
        <v>29105</v>
      </c>
      <c r="AV90" s="200">
        <f t="shared" si="82"/>
        <v>11820.619999999999</v>
      </c>
      <c r="AW90" s="204">
        <f t="shared" si="82"/>
        <v>25013</v>
      </c>
      <c r="AX90" s="200">
        <f t="shared" si="82"/>
        <v>9912.9500000000007</v>
      </c>
      <c r="AY90" s="204">
        <f t="shared" si="82"/>
        <v>27957</v>
      </c>
      <c r="AZ90" s="200">
        <f t="shared" si="82"/>
        <v>11014.2</v>
      </c>
      <c r="BA90" s="204">
        <f t="shared" ref="BA90:BS90" si="83">SUM(BA4:BA89)</f>
        <v>21561</v>
      </c>
      <c r="BB90" s="200">
        <f t="shared" si="83"/>
        <v>8512.9600000000009</v>
      </c>
      <c r="BC90" s="200">
        <f>SUM(BC4:BC89)</f>
        <v>21928.5</v>
      </c>
      <c r="BD90" s="200">
        <f t="shared" si="83"/>
        <v>8445.8149999999987</v>
      </c>
      <c r="BE90" s="200">
        <f t="shared" si="83"/>
        <v>22008</v>
      </c>
      <c r="BF90" s="200">
        <f t="shared" si="83"/>
        <v>8898.73</v>
      </c>
      <c r="BG90" s="200">
        <f t="shared" si="83"/>
        <v>21041</v>
      </c>
      <c r="BH90" s="200">
        <f t="shared" si="83"/>
        <v>8378.1</v>
      </c>
      <c r="BI90" s="200">
        <f t="shared" ref="BI90:BK90" si="84">SUM(BI4:BI89)</f>
        <v>17727</v>
      </c>
      <c r="BJ90" s="200">
        <f t="shared" si="83"/>
        <v>7170.59</v>
      </c>
      <c r="BK90" s="200">
        <f t="shared" si="84"/>
        <v>18417</v>
      </c>
      <c r="BL90" s="200">
        <f t="shared" si="83"/>
        <v>7232.7300000000014</v>
      </c>
      <c r="BM90" s="200">
        <f t="shared" si="83"/>
        <v>22478</v>
      </c>
      <c r="BN90" s="200">
        <f t="shared" si="83"/>
        <v>9257.3300000000017</v>
      </c>
      <c r="BO90" s="200">
        <f t="shared" si="83"/>
        <v>21685</v>
      </c>
      <c r="BP90" s="200">
        <f t="shared" si="83"/>
        <v>8847.9000000000015</v>
      </c>
      <c r="BQ90" s="200">
        <f t="shared" si="83"/>
        <v>16770</v>
      </c>
      <c r="BR90" s="200">
        <f t="shared" si="83"/>
        <v>6841.7999999999984</v>
      </c>
      <c r="BS90" s="200">
        <f t="shared" si="83"/>
        <v>20818</v>
      </c>
      <c r="BT90" s="200">
        <f>SUM(BT4:BT89)</f>
        <v>9467.5400000000027</v>
      </c>
      <c r="BU90" s="183"/>
      <c r="BV90" s="205"/>
    </row>
    <row r="91" spans="1:75" s="206" customFormat="1" x14ac:dyDescent="0.2">
      <c r="A91" s="197"/>
      <c r="B91" s="197"/>
      <c r="C91" s="197"/>
      <c r="D91" s="204" t="s">
        <v>138</v>
      </c>
      <c r="E91" s="199"/>
      <c r="F91" s="200"/>
      <c r="G91" s="200"/>
      <c r="H91" s="207">
        <f>100%-(H90/F90)</f>
        <v>0.63496527777777778</v>
      </c>
      <c r="I91" s="200"/>
      <c r="J91" s="200"/>
      <c r="K91" s="200"/>
      <c r="L91" s="200"/>
      <c r="M91" s="200"/>
      <c r="N91" s="200"/>
      <c r="O91" s="200"/>
      <c r="P91" s="207">
        <f>100%-(P90/G90)</f>
        <v>0.63495389435731431</v>
      </c>
      <c r="Q91" s="208"/>
      <c r="R91" s="208"/>
      <c r="S91" s="200"/>
      <c r="T91" s="200"/>
      <c r="U91" s="200"/>
      <c r="V91" s="200"/>
      <c r="W91" s="200"/>
      <c r="X91" s="200"/>
      <c r="Y91" s="200"/>
      <c r="Z91" s="200"/>
      <c r="AA91" s="201"/>
      <c r="AB91" s="200"/>
      <c r="AC91" s="200"/>
      <c r="AD91" s="200"/>
      <c r="AE91" s="200"/>
      <c r="AF91" s="200"/>
      <c r="AG91" s="200"/>
      <c r="AH91" s="200"/>
      <c r="AI91" s="200"/>
      <c r="AJ91" s="200"/>
      <c r="AK91" s="200"/>
      <c r="AL91" s="200"/>
      <c r="AM91" s="200"/>
      <c r="AN91" s="200"/>
      <c r="AO91" s="200"/>
      <c r="AP91" s="200"/>
      <c r="AQ91" s="208">
        <f>100%-(AQ90/F90)</f>
        <v>0.42869791666666668</v>
      </c>
      <c r="AR91" s="208">
        <f>100%-(AR90/G90)</f>
        <v>0.48183554790167971</v>
      </c>
      <c r="AS91" s="208">
        <f>100%-(AS90/F90)</f>
        <v>0.43333333333333335</v>
      </c>
      <c r="AT91" s="208">
        <f>100%-(AT90/G90)</f>
        <v>0.48876742520672167</v>
      </c>
      <c r="AU91" s="209">
        <f>100%-(AU90/F90)</f>
        <v>0.49470486111111112</v>
      </c>
      <c r="AV91" s="209">
        <f>100%-(AV90/G90)</f>
        <v>0.54611927375213343</v>
      </c>
      <c r="AW91" s="209">
        <f>100%-(AW90/F90)</f>
        <v>0.56574652777777779</v>
      </c>
      <c r="AX91" s="209">
        <f>100%-(AX90/G90)</f>
        <v>0.6193687856255603</v>
      </c>
      <c r="AY91" s="209">
        <f>100%-(AY90/F90)</f>
        <v>0.51463541666666668</v>
      </c>
      <c r="AZ91" s="209">
        <f>100%-(AZ90/G90)</f>
        <v>0.57708368130950394</v>
      </c>
      <c r="BA91" s="209">
        <f>100%-(BA90/F90)</f>
        <v>0.62567708333333338</v>
      </c>
      <c r="BB91" s="209">
        <f>100%-(BB90/G90)</f>
        <v>0.67312472041914573</v>
      </c>
      <c r="BC91" s="209">
        <f>100%-(BC90/F90)</f>
        <v>0.61929687500000008</v>
      </c>
      <c r="BD91" s="209">
        <f>100%-(BD90/G90)</f>
        <v>0.67570291186459563</v>
      </c>
      <c r="BE91" s="209">
        <f>100%-(BE90/F90)</f>
        <v>0.61791666666666667</v>
      </c>
      <c r="BF91" s="209">
        <f>100%-(BF90/G90)</f>
        <v>0.65831216678281868</v>
      </c>
      <c r="BG91" s="209">
        <f>100%-(BG90/F90)</f>
        <v>0.63470486111111113</v>
      </c>
      <c r="BH91" s="209">
        <f>100%-(BH90/G90)</f>
        <v>0.67830298981125769</v>
      </c>
      <c r="BI91" s="209">
        <f>100%-(BI90/F90)</f>
        <v>0.69223958333333335</v>
      </c>
      <c r="BJ91" s="209">
        <f>100%-(BJ90/G90)</f>
        <v>0.72466819872175159</v>
      </c>
      <c r="BK91" s="209">
        <f>100%-(BK90/F90)</f>
        <v>0.68026041666666659</v>
      </c>
      <c r="BL91" s="209">
        <f>100%-(BL90/G90)</f>
        <v>0.72228218611589479</v>
      </c>
      <c r="BM91" s="209">
        <f>100%-(BM90/F90)</f>
        <v>0.60975694444444439</v>
      </c>
      <c r="BN91" s="209">
        <f>100%-(BN90/G90)</f>
        <v>0.64454286970428254</v>
      </c>
      <c r="BO91" s="209">
        <f>100%-(BO90/F90)</f>
        <v>0.62352430555555549</v>
      </c>
      <c r="BP91" s="209">
        <f>100%-(BP90/G90)</f>
        <v>0.66026390512777677</v>
      </c>
      <c r="BQ91" s="209">
        <f>100%-(BQ90/F90)</f>
        <v>0.70885416666666667</v>
      </c>
      <c r="BR91" s="209">
        <f>100%-(BR90/G90)</f>
        <v>0.73729287018424983</v>
      </c>
      <c r="BS91" s="209">
        <f>100%-(BS90/F90)</f>
        <v>0.6385763888888889</v>
      </c>
      <c r="BT91" s="207">
        <f>100%-(BT90/G90)</f>
        <v>0.63647135844137392</v>
      </c>
      <c r="BU91" s="183"/>
      <c r="BV91" s="205"/>
    </row>
    <row r="92" spans="1:75" ht="22.5" customHeight="1" thickBot="1" x14ac:dyDescent="0.25">
      <c r="A92" s="10"/>
      <c r="B92" s="10"/>
      <c r="C92" s="10"/>
      <c r="D92" s="54" t="s">
        <v>117</v>
      </c>
      <c r="E92" s="13"/>
      <c r="F92" s="4"/>
      <c r="G92" s="67"/>
      <c r="H92" s="67"/>
      <c r="I92" s="67"/>
      <c r="J92" s="67"/>
      <c r="K92" s="67"/>
      <c r="L92" s="67"/>
      <c r="M92" s="67"/>
      <c r="N92" s="67"/>
      <c r="O92" s="67"/>
      <c r="P92" s="21"/>
      <c r="Q92" s="67"/>
      <c r="R92" s="67"/>
      <c r="S92" s="67"/>
      <c r="T92" s="67"/>
      <c r="U92" s="67"/>
      <c r="V92" s="67"/>
      <c r="W92" s="67"/>
      <c r="X92" s="67"/>
      <c r="Y92" s="67"/>
      <c r="Z92" s="67"/>
      <c r="AA92" s="67"/>
      <c r="AB92" s="21"/>
      <c r="AC92" s="67"/>
      <c r="AD92" s="21"/>
      <c r="AE92" s="67"/>
      <c r="AF92" s="21"/>
      <c r="AG92" s="67"/>
      <c r="AH92" s="21"/>
      <c r="AI92" s="67"/>
      <c r="AJ92" s="21"/>
      <c r="AK92" s="67"/>
      <c r="AL92" s="21"/>
      <c r="AM92" s="67"/>
      <c r="AN92" s="21"/>
      <c r="AO92" s="20"/>
      <c r="AP92" s="67"/>
      <c r="AQ92" s="20"/>
      <c r="AR92" s="67"/>
      <c r="AS92" s="20"/>
      <c r="AT92" s="67"/>
      <c r="AU92" s="4"/>
      <c r="AV92" s="67"/>
      <c r="AW92" s="4"/>
      <c r="AX92" s="67"/>
      <c r="AY92" s="11"/>
      <c r="AZ92" s="67"/>
      <c r="BA92" s="11"/>
      <c r="BB92" s="67"/>
      <c r="BC92" s="11"/>
      <c r="BD92" s="67"/>
      <c r="BE92" s="67"/>
      <c r="BF92" s="67"/>
      <c r="BG92" s="177"/>
      <c r="BH92" s="67"/>
      <c r="BI92" s="177"/>
      <c r="BJ92" s="67"/>
      <c r="BK92" s="177"/>
      <c r="BL92" s="67"/>
      <c r="BM92" s="177"/>
      <c r="BN92" s="67"/>
      <c r="BO92" s="177"/>
      <c r="BP92" s="67"/>
      <c r="BQ92" s="177"/>
      <c r="BR92" s="67"/>
      <c r="BS92" s="11"/>
      <c r="BT92" s="20"/>
      <c r="BU92" s="11"/>
      <c r="BV92" s="102"/>
    </row>
    <row r="93" spans="1:75" ht="22.5" customHeight="1" x14ac:dyDescent="0.2">
      <c r="A93" s="43" t="s">
        <v>0</v>
      </c>
      <c r="B93" s="43" t="s">
        <v>95</v>
      </c>
      <c r="C93" s="271"/>
      <c r="D93" s="263" t="s">
        <v>96</v>
      </c>
      <c r="E93" s="263" t="s">
        <v>142</v>
      </c>
      <c r="F93" s="269" t="s">
        <v>1</v>
      </c>
      <c r="G93" s="267" t="s">
        <v>115</v>
      </c>
      <c r="H93" s="265" t="s">
        <v>103</v>
      </c>
      <c r="I93" s="326" t="s">
        <v>151</v>
      </c>
      <c r="J93" s="298" t="s">
        <v>198</v>
      </c>
      <c r="K93" s="298" t="s">
        <v>202</v>
      </c>
      <c r="L93" s="299" t="s">
        <v>208</v>
      </c>
      <c r="M93" s="334" t="s">
        <v>171</v>
      </c>
      <c r="N93" s="250" t="s">
        <v>173</v>
      </c>
      <c r="O93" s="265" t="s">
        <v>172</v>
      </c>
      <c r="P93" s="267" t="s">
        <v>158</v>
      </c>
      <c r="Q93" s="124">
        <v>1994</v>
      </c>
      <c r="R93" s="120" t="s">
        <v>157</v>
      </c>
      <c r="S93" s="118">
        <v>1995</v>
      </c>
      <c r="T93" s="116" t="s">
        <v>121</v>
      </c>
      <c r="U93" s="118">
        <v>1996</v>
      </c>
      <c r="V93" s="116" t="s">
        <v>122</v>
      </c>
      <c r="W93" s="118">
        <v>1997</v>
      </c>
      <c r="X93" s="116" t="s">
        <v>123</v>
      </c>
      <c r="Y93" s="118">
        <v>1998</v>
      </c>
      <c r="Z93" s="116" t="s">
        <v>124</v>
      </c>
      <c r="AA93" s="118">
        <v>1999</v>
      </c>
      <c r="AB93" s="232" t="s">
        <v>125</v>
      </c>
      <c r="AC93" s="242">
        <v>2000</v>
      </c>
      <c r="AD93" s="232" t="s">
        <v>126</v>
      </c>
      <c r="AE93" s="242">
        <v>2001</v>
      </c>
      <c r="AF93" s="232" t="s">
        <v>127</v>
      </c>
      <c r="AG93" s="242">
        <v>2002</v>
      </c>
      <c r="AH93" s="232" t="s">
        <v>128</v>
      </c>
      <c r="AI93" s="242">
        <v>2003</v>
      </c>
      <c r="AJ93" s="232" t="s">
        <v>129</v>
      </c>
      <c r="AK93" s="236">
        <v>2004</v>
      </c>
      <c r="AL93" s="238" t="s">
        <v>130</v>
      </c>
      <c r="AM93" s="240">
        <v>2005</v>
      </c>
      <c r="AN93" s="232" t="s">
        <v>131</v>
      </c>
      <c r="AO93" s="234">
        <v>2006</v>
      </c>
      <c r="AP93" s="229" t="s">
        <v>132</v>
      </c>
      <c r="AQ93" s="234">
        <v>2007</v>
      </c>
      <c r="AR93" s="229" t="s">
        <v>133</v>
      </c>
      <c r="AS93" s="234">
        <v>2008</v>
      </c>
      <c r="AT93" s="229" t="s">
        <v>134</v>
      </c>
      <c r="AU93" s="234">
        <v>2009</v>
      </c>
      <c r="AV93" s="229" t="s">
        <v>135</v>
      </c>
      <c r="AW93" s="234" t="s">
        <v>114</v>
      </c>
      <c r="AX93" s="229" t="s">
        <v>136</v>
      </c>
      <c r="AY93" s="234" t="s">
        <v>154</v>
      </c>
      <c r="AZ93" s="229" t="s">
        <v>144</v>
      </c>
      <c r="BA93" s="234" t="s">
        <v>155</v>
      </c>
      <c r="BB93" s="229" t="s">
        <v>145</v>
      </c>
      <c r="BC93" s="234" t="s">
        <v>156</v>
      </c>
      <c r="BD93" s="229" t="s">
        <v>146</v>
      </c>
      <c r="BE93" s="248" t="s">
        <v>170</v>
      </c>
      <c r="BF93" s="229" t="s">
        <v>137</v>
      </c>
      <c r="BG93" s="227" t="s">
        <v>180</v>
      </c>
      <c r="BH93" s="229" t="s">
        <v>179</v>
      </c>
      <c r="BI93" s="227" t="s">
        <v>183</v>
      </c>
      <c r="BJ93" s="229" t="s">
        <v>182</v>
      </c>
      <c r="BK93" s="227" t="s">
        <v>185</v>
      </c>
      <c r="BL93" s="229" t="s">
        <v>184</v>
      </c>
      <c r="BM93" s="227" t="s">
        <v>191</v>
      </c>
      <c r="BN93" s="229" t="s">
        <v>190</v>
      </c>
      <c r="BO93" s="227" t="s">
        <v>193</v>
      </c>
      <c r="BP93" s="229" t="s">
        <v>192</v>
      </c>
      <c r="BQ93" s="227" t="s">
        <v>195</v>
      </c>
      <c r="BR93" s="229" t="s">
        <v>194</v>
      </c>
      <c r="BS93" s="242" t="s">
        <v>177</v>
      </c>
      <c r="BT93" s="232" t="s">
        <v>178</v>
      </c>
      <c r="BU93" s="11"/>
      <c r="BV93" s="102"/>
    </row>
    <row r="94" spans="1:75" ht="14.45" customHeight="1" x14ac:dyDescent="0.2">
      <c r="A94" s="44"/>
      <c r="B94" s="43"/>
      <c r="C94" s="272"/>
      <c r="D94" s="264"/>
      <c r="E94" s="264"/>
      <c r="F94" s="270"/>
      <c r="G94" s="268"/>
      <c r="H94" s="266"/>
      <c r="I94" s="327"/>
      <c r="J94" s="344"/>
      <c r="K94" s="319"/>
      <c r="L94" s="320"/>
      <c r="M94" s="335"/>
      <c r="N94" s="251"/>
      <c r="O94" s="266"/>
      <c r="P94" s="268"/>
      <c r="Q94" s="113"/>
      <c r="R94" s="65"/>
      <c r="S94" s="119"/>
      <c r="T94" s="117"/>
      <c r="U94" s="119"/>
      <c r="V94" s="117"/>
      <c r="W94" s="119"/>
      <c r="X94" s="117"/>
      <c r="Y94" s="119"/>
      <c r="Z94" s="117"/>
      <c r="AA94" s="119"/>
      <c r="AB94" s="233"/>
      <c r="AC94" s="243"/>
      <c r="AD94" s="233"/>
      <c r="AE94" s="243"/>
      <c r="AF94" s="233"/>
      <c r="AG94" s="243"/>
      <c r="AH94" s="233"/>
      <c r="AI94" s="243"/>
      <c r="AJ94" s="233"/>
      <c r="AK94" s="237"/>
      <c r="AL94" s="239"/>
      <c r="AM94" s="241"/>
      <c r="AN94" s="233"/>
      <c r="AO94" s="235"/>
      <c r="AP94" s="231"/>
      <c r="AQ94" s="235"/>
      <c r="AR94" s="246"/>
      <c r="AS94" s="245"/>
      <c r="AT94" s="246"/>
      <c r="AU94" s="245"/>
      <c r="AV94" s="246"/>
      <c r="AW94" s="245"/>
      <c r="AX94" s="246"/>
      <c r="AY94" s="245"/>
      <c r="AZ94" s="231"/>
      <c r="BA94" s="235"/>
      <c r="BB94" s="231"/>
      <c r="BC94" s="235"/>
      <c r="BD94" s="231"/>
      <c r="BE94" s="249"/>
      <c r="BF94" s="231"/>
      <c r="BG94" s="230"/>
      <c r="BH94" s="231"/>
      <c r="BI94" s="230"/>
      <c r="BJ94" s="231"/>
      <c r="BK94" s="228"/>
      <c r="BL94" s="228"/>
      <c r="BM94" s="228"/>
      <c r="BN94" s="228"/>
      <c r="BO94" s="230"/>
      <c r="BP94" s="231"/>
      <c r="BQ94" s="230"/>
      <c r="BR94" s="231"/>
      <c r="BS94" s="247"/>
      <c r="BT94" s="244"/>
      <c r="BU94" s="11"/>
      <c r="BV94" s="102"/>
    </row>
    <row r="95" spans="1:75" ht="15" customHeight="1" x14ac:dyDescent="0.2">
      <c r="A95" s="10">
        <v>7</v>
      </c>
      <c r="B95" s="10">
        <v>1</v>
      </c>
      <c r="C95" s="10"/>
      <c r="D95" s="2" t="s">
        <v>74</v>
      </c>
      <c r="E95" s="13">
        <v>0.83</v>
      </c>
      <c r="F95" s="2">
        <v>1516</v>
      </c>
      <c r="G95" s="70">
        <f>(E95*F95)</f>
        <v>1258.28</v>
      </c>
      <c r="H95" s="8">
        <v>589</v>
      </c>
      <c r="I95" s="328">
        <f>H95</f>
        <v>589</v>
      </c>
      <c r="J95" s="305" t="s">
        <v>200</v>
      </c>
      <c r="K95" s="319" t="s">
        <v>277</v>
      </c>
      <c r="L95" s="320"/>
      <c r="M95" s="336" t="s">
        <v>176</v>
      </c>
      <c r="N95" s="169" t="s">
        <v>176</v>
      </c>
      <c r="O95" s="254">
        <v>1418</v>
      </c>
      <c r="P95" s="49">
        <f>PRODUCT(E95,H95)</f>
        <v>488.87</v>
      </c>
      <c r="Q95" s="21">
        <f>F95</f>
        <v>1516</v>
      </c>
      <c r="R95" s="49">
        <f t="shared" ref="R95:R118" si="85">(Q95*E95)</f>
        <v>1258.28</v>
      </c>
      <c r="S95" s="8">
        <v>1598</v>
      </c>
      <c r="T95" s="52">
        <f>SUM(S95)*E95</f>
        <v>1326.34</v>
      </c>
      <c r="U95" s="8">
        <v>1619</v>
      </c>
      <c r="V95" s="52">
        <f>SUM(U95)*E95</f>
        <v>1343.77</v>
      </c>
      <c r="W95" s="8">
        <v>1783</v>
      </c>
      <c r="X95" s="52">
        <f>SUM(W95)*E95</f>
        <v>1479.8899999999999</v>
      </c>
      <c r="Y95" s="8">
        <v>1745</v>
      </c>
      <c r="Z95" s="52">
        <f>SUM(Y95)*E95</f>
        <v>1448.35</v>
      </c>
      <c r="AA95" s="8">
        <v>1416</v>
      </c>
      <c r="AB95" s="49">
        <f>PRODUCT(AA95*E95)</f>
        <v>1175.28</v>
      </c>
      <c r="AC95" s="8">
        <v>1519</v>
      </c>
      <c r="AD95" s="49">
        <f>PRODUCT(AC95*E95)</f>
        <v>1260.77</v>
      </c>
      <c r="AE95" s="8">
        <v>1608</v>
      </c>
      <c r="AF95" s="49">
        <f>PRODUCT(AE95*E95)</f>
        <v>1334.6399999999999</v>
      </c>
      <c r="AG95" s="8">
        <v>1652</v>
      </c>
      <c r="AH95" s="49">
        <f>PRODUCT(AG95*E95)</f>
        <v>1371.1599999999999</v>
      </c>
      <c r="AI95" s="8">
        <v>1747</v>
      </c>
      <c r="AJ95" s="49">
        <f>PRODUCT(AI95*E95)</f>
        <v>1450.01</v>
      </c>
      <c r="AK95" s="22">
        <v>1664</v>
      </c>
      <c r="AL95" s="49">
        <f>PRODUCT(E95,AK95)</f>
        <v>1381.12</v>
      </c>
      <c r="AM95" s="22">
        <v>1802</v>
      </c>
      <c r="AN95" s="49">
        <f>PRODUCT(E95,AM95)</f>
        <v>1495.6599999999999</v>
      </c>
      <c r="AO95" s="2">
        <v>1680</v>
      </c>
      <c r="AP95" s="49">
        <f>PRODUCT(E95,AO95)</f>
        <v>1394.3999999999999</v>
      </c>
      <c r="AQ95" s="2">
        <v>1713</v>
      </c>
      <c r="AR95" s="49">
        <f>PRODUCT(E95*AQ95)</f>
        <v>1421.79</v>
      </c>
      <c r="AS95" s="2">
        <v>1725</v>
      </c>
      <c r="AT95" s="52">
        <f t="shared" ref="AT95:AT118" si="86">E95*AS95</f>
        <v>1431.75</v>
      </c>
      <c r="AU95" s="2">
        <v>1772</v>
      </c>
      <c r="AV95" s="49">
        <f t="shared" ref="AV95:AV118" si="87">PRODUCT( E95*AU95)</f>
        <v>1470.76</v>
      </c>
      <c r="AW95" s="67">
        <v>1793</v>
      </c>
      <c r="AX95" s="52">
        <f>$E95*AW95</f>
        <v>1488.1899999999998</v>
      </c>
      <c r="AY95" s="8">
        <v>1824</v>
      </c>
      <c r="AZ95" s="52">
        <f>$E95*AY95</f>
        <v>1513.9199999999998</v>
      </c>
      <c r="BA95" s="8">
        <v>1807.5</v>
      </c>
      <c r="BB95" s="52">
        <f>$E95*BA95</f>
        <v>1500.2249999999999</v>
      </c>
      <c r="BC95" s="8">
        <v>1870.33</v>
      </c>
      <c r="BD95" s="52">
        <f>$E95*BC95</f>
        <v>1552.3738999999998</v>
      </c>
      <c r="BE95" s="67">
        <v>1862</v>
      </c>
      <c r="BF95" s="52">
        <f>$E95*BE95</f>
        <v>1545.46</v>
      </c>
      <c r="BG95" s="177">
        <v>545</v>
      </c>
      <c r="BH95" s="52">
        <f>$E95*BG95</f>
        <v>452.34999999999997</v>
      </c>
      <c r="BI95" s="177">
        <v>242.67</v>
      </c>
      <c r="BJ95" s="52">
        <f t="shared" ref="BJ95:BL118" si="88">$E95*BI95</f>
        <v>201.41609999999997</v>
      </c>
      <c r="BK95" s="177">
        <v>219.25</v>
      </c>
      <c r="BL95" s="52">
        <f t="shared" si="88"/>
        <v>181.97749999999999</v>
      </c>
      <c r="BM95" s="195">
        <v>191.41666666666666</v>
      </c>
      <c r="BN95" s="52">
        <f t="shared" ref="BN95:BN118" si="89">$E95*BM95</f>
        <v>158.8758333333333</v>
      </c>
      <c r="BO95" s="196">
        <v>212.58</v>
      </c>
      <c r="BP95" s="52">
        <f>$E95*BO95</f>
        <v>176.44140000000002</v>
      </c>
      <c r="BQ95" s="177">
        <v>204.17</v>
      </c>
      <c r="BR95" s="52">
        <f>$E95*BQ95</f>
        <v>169.46109999999999</v>
      </c>
      <c r="BS95" s="8">
        <f>H95</f>
        <v>589</v>
      </c>
      <c r="BT95" s="49">
        <f>P95</f>
        <v>488.87</v>
      </c>
      <c r="BU95" s="11"/>
      <c r="BV95" s="102"/>
      <c r="BW95" s="5"/>
    </row>
    <row r="96" spans="1:75" x14ac:dyDescent="0.2">
      <c r="A96" s="10">
        <v>7</v>
      </c>
      <c r="B96" s="10">
        <v>1</v>
      </c>
      <c r="C96" s="10"/>
      <c r="D96" s="4" t="s">
        <v>71</v>
      </c>
      <c r="E96" s="13">
        <v>0.83</v>
      </c>
      <c r="F96" s="4">
        <v>2135</v>
      </c>
      <c r="G96" s="70">
        <f t="shared" ref="G96:G118" si="90">(E96*F96)</f>
        <v>1772.05</v>
      </c>
      <c r="H96" s="11">
        <v>829</v>
      </c>
      <c r="I96" s="329">
        <f>H96</f>
        <v>829</v>
      </c>
      <c r="J96" s="309" t="s">
        <v>200</v>
      </c>
      <c r="K96" s="307" t="s">
        <v>284</v>
      </c>
      <c r="L96" s="320"/>
      <c r="M96" s="337">
        <v>829</v>
      </c>
      <c r="N96" s="170">
        <f>(M96*E96)</f>
        <v>688.06999999999994</v>
      </c>
      <c r="O96" s="255"/>
      <c r="P96" s="49">
        <f>PRODUCT(E96,H96)</f>
        <v>688.06999999999994</v>
      </c>
      <c r="Q96" s="67">
        <f>F96</f>
        <v>2135</v>
      </c>
      <c r="R96" s="52">
        <f t="shared" si="85"/>
        <v>1772.05</v>
      </c>
      <c r="S96" s="11">
        <v>1296</v>
      </c>
      <c r="T96" s="52">
        <f>SUM(S96)*E96</f>
        <v>1075.6799999999998</v>
      </c>
      <c r="U96" s="11">
        <v>1341</v>
      </c>
      <c r="V96" s="52">
        <f>SUM(U96)*E96</f>
        <v>1113.03</v>
      </c>
      <c r="W96" s="11">
        <v>1439</v>
      </c>
      <c r="X96" s="52">
        <f>SUM(W96)*E96</f>
        <v>1194.3699999999999</v>
      </c>
      <c r="Y96" s="11">
        <v>1463</v>
      </c>
      <c r="Z96" s="52">
        <f>SUM(Y96)*E96</f>
        <v>1214.29</v>
      </c>
      <c r="AA96" s="11">
        <v>1387</v>
      </c>
      <c r="AB96" s="49">
        <f>PRODUCT(AA96*E96)</f>
        <v>1151.21</v>
      </c>
      <c r="AC96" s="11">
        <v>1254</v>
      </c>
      <c r="AD96" s="49">
        <f>PRODUCT(AC96*E96)</f>
        <v>1040.82</v>
      </c>
      <c r="AE96" s="11">
        <v>1388</v>
      </c>
      <c r="AF96" s="49">
        <f>PRODUCT(AE96*E96)</f>
        <v>1152.04</v>
      </c>
      <c r="AG96" s="11">
        <v>1492</v>
      </c>
      <c r="AH96" s="49">
        <f>PRODUCT(AG96*E96)</f>
        <v>1238.3599999999999</v>
      </c>
      <c r="AI96" s="11">
        <v>1597</v>
      </c>
      <c r="AJ96" s="49">
        <f>PRODUCT(AI96*E96)</f>
        <v>1325.51</v>
      </c>
      <c r="AK96" s="24">
        <v>1594</v>
      </c>
      <c r="AL96" s="49">
        <f>PRODUCT(E96,AK96)</f>
        <v>1323.02</v>
      </c>
      <c r="AM96" s="24">
        <v>1429</v>
      </c>
      <c r="AN96" s="49">
        <f>PRODUCT(E96,AM96)</f>
        <v>1186.07</v>
      </c>
      <c r="AO96" s="4">
        <v>1351</v>
      </c>
      <c r="AP96" s="52">
        <f>PRODUCT(E96,AO96)</f>
        <v>1121.33</v>
      </c>
      <c r="AQ96" s="4">
        <v>1396</v>
      </c>
      <c r="AR96" s="52">
        <f>PRODUCT(E96*AQ96)</f>
        <v>1158.6799999999998</v>
      </c>
      <c r="AS96" s="4">
        <v>1375</v>
      </c>
      <c r="AT96" s="52">
        <f t="shared" si="86"/>
        <v>1141.25</v>
      </c>
      <c r="AU96" s="4">
        <v>1373</v>
      </c>
      <c r="AV96" s="52">
        <f t="shared" si="87"/>
        <v>1139.5899999999999</v>
      </c>
      <c r="AW96" s="67">
        <v>1397</v>
      </c>
      <c r="AX96" s="52">
        <f>$E96*AW96</f>
        <v>1159.51</v>
      </c>
      <c r="AY96" s="11">
        <v>1618</v>
      </c>
      <c r="AZ96" s="52">
        <f>$E96*AY96</f>
        <v>1342.9399999999998</v>
      </c>
      <c r="BA96" s="11">
        <v>1466.17</v>
      </c>
      <c r="BB96" s="52">
        <f>$E96*BA96</f>
        <v>1216.9211</v>
      </c>
      <c r="BC96" s="11">
        <v>772.09</v>
      </c>
      <c r="BD96" s="52">
        <f t="shared" ref="BD96:BD118" si="91">$E96*BC96</f>
        <v>640.8347</v>
      </c>
      <c r="BE96" s="67">
        <v>499</v>
      </c>
      <c r="BF96" s="52">
        <f>$E96*BE96</f>
        <v>414.16999999999996</v>
      </c>
      <c r="BG96" s="177">
        <v>431</v>
      </c>
      <c r="BH96" s="52">
        <f t="shared" ref="BH96:BH118" si="92">$E96*BG96</f>
        <v>357.72999999999996</v>
      </c>
      <c r="BI96" s="177">
        <v>233.08</v>
      </c>
      <c r="BJ96" s="52">
        <f t="shared" si="88"/>
        <v>193.4564</v>
      </c>
      <c r="BK96" s="177">
        <v>190.33</v>
      </c>
      <c r="BL96" s="52">
        <f t="shared" si="88"/>
        <v>157.97390000000001</v>
      </c>
      <c r="BM96" s="195">
        <v>223.41666666666666</v>
      </c>
      <c r="BN96" s="52">
        <f t="shared" si="89"/>
        <v>185.43583333333331</v>
      </c>
      <c r="BO96" s="196">
        <v>319</v>
      </c>
      <c r="BP96" s="52">
        <f t="shared" ref="BP96:BP118" si="93">$E96*BO96</f>
        <v>264.77</v>
      </c>
      <c r="BQ96" s="177">
        <v>307.75</v>
      </c>
      <c r="BR96" s="52">
        <f t="shared" ref="BR96:BR118" si="94">$E96*BQ96</f>
        <v>255.43249999999998</v>
      </c>
      <c r="BS96" s="11">
        <f>H96</f>
        <v>829</v>
      </c>
      <c r="BT96" s="52">
        <v>688.07</v>
      </c>
      <c r="BU96" s="18"/>
      <c r="BV96" s="102"/>
      <c r="BW96" s="5"/>
    </row>
    <row r="97" spans="1:75" ht="25.5" x14ac:dyDescent="0.2">
      <c r="A97" s="10">
        <v>7</v>
      </c>
      <c r="B97" s="7">
        <v>1</v>
      </c>
      <c r="C97" s="9"/>
      <c r="D97" s="150" t="s">
        <v>72</v>
      </c>
      <c r="E97" s="13">
        <v>0.83</v>
      </c>
      <c r="F97" s="3">
        <v>563</v>
      </c>
      <c r="G97" s="70">
        <f t="shared" si="90"/>
        <v>467.28999999999996</v>
      </c>
      <c r="H97" s="18">
        <v>219</v>
      </c>
      <c r="I97" s="330">
        <f>H97</f>
        <v>219</v>
      </c>
      <c r="J97" s="305" t="s">
        <v>200</v>
      </c>
      <c r="K97" s="325" t="s">
        <v>285</v>
      </c>
      <c r="L97" s="314"/>
      <c r="M97" s="338">
        <v>3600</v>
      </c>
      <c r="N97" s="252">
        <f>(M97*E97)</f>
        <v>2988</v>
      </c>
      <c r="O97" s="254">
        <v>1650</v>
      </c>
      <c r="P97" s="49">
        <f>PRODUCT(E97,H97)</f>
        <v>181.76999999999998</v>
      </c>
      <c r="Q97" s="114">
        <f>F97</f>
        <v>563</v>
      </c>
      <c r="R97" s="63">
        <f t="shared" si="85"/>
        <v>467.28999999999996</v>
      </c>
      <c r="S97" s="18">
        <v>509</v>
      </c>
      <c r="T97" s="52">
        <f>SUM(S97)*E97</f>
        <v>422.46999999999997</v>
      </c>
      <c r="U97" s="18">
        <v>516</v>
      </c>
      <c r="V97" s="52">
        <f>SUM(U97)*E97</f>
        <v>428.28</v>
      </c>
      <c r="W97" s="18">
        <v>529</v>
      </c>
      <c r="X97" s="52">
        <f>SUM(W97)*E97</f>
        <v>439.07</v>
      </c>
      <c r="Y97" s="18">
        <v>605</v>
      </c>
      <c r="Z97" s="52">
        <f>SUM(Y97)*E97</f>
        <v>502.15</v>
      </c>
      <c r="AA97" s="18">
        <v>689</v>
      </c>
      <c r="AB97" s="49">
        <f>PRODUCT(AA97*E97)</f>
        <v>571.87</v>
      </c>
      <c r="AC97" s="18">
        <v>782</v>
      </c>
      <c r="AD97" s="49">
        <f>PRODUCT(AC97*E97)</f>
        <v>649.05999999999995</v>
      </c>
      <c r="AE97" s="18">
        <v>810</v>
      </c>
      <c r="AF97" s="49">
        <f>PRODUCT(AE97*E97)</f>
        <v>672.3</v>
      </c>
      <c r="AG97" s="18">
        <v>776</v>
      </c>
      <c r="AH97" s="49">
        <f>PRODUCT(AG97*E97)</f>
        <v>644.07999999999993</v>
      </c>
      <c r="AI97" s="18">
        <v>784</v>
      </c>
      <c r="AJ97" s="49">
        <f>PRODUCT(AI97*E97)</f>
        <v>650.71999999999991</v>
      </c>
      <c r="AK97" s="23">
        <v>689</v>
      </c>
      <c r="AL97" s="49">
        <f>PRODUCT(E97,AK97)</f>
        <v>571.87</v>
      </c>
      <c r="AM97" s="23">
        <v>632</v>
      </c>
      <c r="AN97" s="49">
        <f>PRODUCT(E97,AM97)</f>
        <v>524.55999999999995</v>
      </c>
      <c r="AO97" s="3">
        <v>662</v>
      </c>
      <c r="AP97" s="49">
        <f>PRODUCT(E97,AO97)</f>
        <v>549.45999999999992</v>
      </c>
      <c r="AQ97" s="3">
        <v>671</v>
      </c>
      <c r="AR97" s="63">
        <f>PRODUCT(E97*AQ97)</f>
        <v>556.92999999999995</v>
      </c>
      <c r="AS97" s="3">
        <v>628</v>
      </c>
      <c r="AT97" s="52">
        <f t="shared" si="86"/>
        <v>521.24</v>
      </c>
      <c r="AU97" s="3">
        <v>633</v>
      </c>
      <c r="AV97" s="63">
        <f t="shared" si="87"/>
        <v>525.39</v>
      </c>
      <c r="AW97" s="115">
        <v>669</v>
      </c>
      <c r="AX97" s="52">
        <f t="shared" ref="AX97:AX118" si="95">$E97*AW97</f>
        <v>555.27</v>
      </c>
      <c r="AY97" s="18">
        <v>741</v>
      </c>
      <c r="AZ97" s="52">
        <f t="shared" ref="AZ97:AZ118" si="96">$E97*AY97</f>
        <v>615.03</v>
      </c>
      <c r="BA97" s="18">
        <v>710.33</v>
      </c>
      <c r="BB97" s="52">
        <f t="shared" ref="BB97:BB118" si="97">$E97*BA97</f>
        <v>589.57389999999998</v>
      </c>
      <c r="BC97" s="18">
        <v>695</v>
      </c>
      <c r="BD97" s="52">
        <f t="shared" si="91"/>
        <v>576.85</v>
      </c>
      <c r="BE97" s="115">
        <v>721</v>
      </c>
      <c r="BF97" s="52">
        <f t="shared" ref="BF97:BF118" si="98">$E97*BE97</f>
        <v>598.42999999999995</v>
      </c>
      <c r="BG97" s="179">
        <v>733</v>
      </c>
      <c r="BH97" s="64">
        <f t="shared" si="92"/>
        <v>608.39</v>
      </c>
      <c r="BI97" s="179">
        <v>761.75</v>
      </c>
      <c r="BJ97" s="64">
        <f t="shared" si="88"/>
        <v>632.25249999999994</v>
      </c>
      <c r="BK97" s="177">
        <v>743.33333333333303</v>
      </c>
      <c r="BL97" s="52">
        <f t="shared" si="88"/>
        <v>616.96666666666636</v>
      </c>
      <c r="BM97" s="195">
        <v>729.75</v>
      </c>
      <c r="BN97" s="52">
        <f t="shared" si="89"/>
        <v>605.6925</v>
      </c>
      <c r="BO97" s="196">
        <v>735.08</v>
      </c>
      <c r="BP97" s="52">
        <f t="shared" si="93"/>
        <v>610.1164</v>
      </c>
      <c r="BQ97" s="179">
        <v>654.58000000000004</v>
      </c>
      <c r="BR97" s="52">
        <f t="shared" si="94"/>
        <v>543.30140000000006</v>
      </c>
      <c r="BS97" s="18">
        <f>H97</f>
        <v>219</v>
      </c>
      <c r="BT97" s="173">
        <f>P97</f>
        <v>181.76999999999998</v>
      </c>
      <c r="BU97" s="8"/>
      <c r="BV97" s="102"/>
      <c r="BW97" s="5"/>
    </row>
    <row r="98" spans="1:75" ht="12" customHeight="1" x14ac:dyDescent="0.2">
      <c r="A98" s="10">
        <v>7</v>
      </c>
      <c r="B98" s="10">
        <v>1</v>
      </c>
      <c r="C98" s="10"/>
      <c r="D98" s="151" t="s">
        <v>73</v>
      </c>
      <c r="E98" s="13">
        <v>0.83</v>
      </c>
      <c r="F98" s="2">
        <v>338</v>
      </c>
      <c r="G98" s="70">
        <f t="shared" si="90"/>
        <v>280.53999999999996</v>
      </c>
      <c r="H98" s="8">
        <v>131</v>
      </c>
      <c r="I98" s="328">
        <f>H98</f>
        <v>131</v>
      </c>
      <c r="J98" s="309" t="s">
        <v>200</v>
      </c>
      <c r="K98" s="310" t="s">
        <v>278</v>
      </c>
      <c r="L98" s="320"/>
      <c r="M98" s="339"/>
      <c r="N98" s="253"/>
      <c r="O98" s="255"/>
      <c r="P98" s="49">
        <f>PRODUCT(E98,H98)</f>
        <v>108.72999999999999</v>
      </c>
      <c r="Q98" s="21">
        <f>F98</f>
        <v>338</v>
      </c>
      <c r="R98" s="49">
        <f t="shared" si="85"/>
        <v>280.53999999999996</v>
      </c>
      <c r="S98" s="8">
        <v>187</v>
      </c>
      <c r="T98" s="52">
        <f>SUM(S98)*E98</f>
        <v>155.20999999999998</v>
      </c>
      <c r="U98" s="8">
        <v>234</v>
      </c>
      <c r="V98" s="52">
        <f>SUM(U98)*E98</f>
        <v>194.22</v>
      </c>
      <c r="W98" s="8">
        <v>238</v>
      </c>
      <c r="X98" s="52">
        <f>SUM(W98)*E98</f>
        <v>197.54</v>
      </c>
      <c r="Y98" s="8">
        <v>211</v>
      </c>
      <c r="Z98" s="52">
        <f>SUM(Y98)*E98</f>
        <v>175.13</v>
      </c>
      <c r="AA98" s="8">
        <v>185</v>
      </c>
      <c r="AB98" s="49">
        <f>PRODUCT(AA98*E98)</f>
        <v>153.54999999999998</v>
      </c>
      <c r="AC98" s="8">
        <v>181</v>
      </c>
      <c r="AD98" s="49">
        <f>PRODUCT(AC98*E98)</f>
        <v>150.22999999999999</v>
      </c>
      <c r="AE98" s="8">
        <v>253</v>
      </c>
      <c r="AF98" s="49">
        <f>PRODUCT(AE98*E98)</f>
        <v>209.98999999999998</v>
      </c>
      <c r="AG98" s="8">
        <v>285</v>
      </c>
      <c r="AH98" s="49">
        <f>PRODUCT(AG98*E98)</f>
        <v>236.54999999999998</v>
      </c>
      <c r="AI98" s="8">
        <v>385</v>
      </c>
      <c r="AJ98" s="49">
        <f>PRODUCT(AI98*E98)</f>
        <v>319.55</v>
      </c>
      <c r="AK98" s="22">
        <v>396</v>
      </c>
      <c r="AL98" s="49">
        <f>PRODUCT(E98,AK98)</f>
        <v>328.68</v>
      </c>
      <c r="AM98" s="22">
        <v>304</v>
      </c>
      <c r="AN98" s="49">
        <f>PRODUCT(E98,AM98)</f>
        <v>252.32</v>
      </c>
      <c r="AO98" s="2">
        <v>312</v>
      </c>
      <c r="AP98" s="49">
        <f>PRODUCT(E98,AO98)</f>
        <v>258.95999999999998</v>
      </c>
      <c r="AQ98" s="2">
        <v>321</v>
      </c>
      <c r="AR98" s="49">
        <f>PRODUCT(E98*AQ98)</f>
        <v>266.43</v>
      </c>
      <c r="AS98" s="2">
        <v>303</v>
      </c>
      <c r="AT98" s="52">
        <f t="shared" si="86"/>
        <v>251.48999999999998</v>
      </c>
      <c r="AU98" s="2">
        <v>301</v>
      </c>
      <c r="AV98" s="49">
        <f t="shared" si="87"/>
        <v>249.82999999999998</v>
      </c>
      <c r="AW98" s="67">
        <v>296</v>
      </c>
      <c r="AX98" s="52">
        <f t="shared" si="95"/>
        <v>245.67999999999998</v>
      </c>
      <c r="AY98" s="8">
        <v>273</v>
      </c>
      <c r="AZ98" s="52">
        <f t="shared" si="96"/>
        <v>226.58999999999997</v>
      </c>
      <c r="BA98" s="8">
        <v>232.25</v>
      </c>
      <c r="BB98" s="52">
        <f t="shared" si="97"/>
        <v>192.76749999999998</v>
      </c>
      <c r="BC98" s="8">
        <v>198.5</v>
      </c>
      <c r="BD98" s="52">
        <f t="shared" si="91"/>
        <v>164.755</v>
      </c>
      <c r="BE98" s="67">
        <v>225</v>
      </c>
      <c r="BF98" s="52">
        <f t="shared" si="98"/>
        <v>186.75</v>
      </c>
      <c r="BG98" s="177">
        <v>205</v>
      </c>
      <c r="BH98" s="52">
        <f t="shared" si="92"/>
        <v>170.15</v>
      </c>
      <c r="BI98" s="177">
        <v>180.83</v>
      </c>
      <c r="BJ98" s="52">
        <f t="shared" si="88"/>
        <v>150.0889</v>
      </c>
      <c r="BK98" s="177">
        <v>189.17</v>
      </c>
      <c r="BL98" s="52">
        <f t="shared" si="88"/>
        <v>157.01109999999997</v>
      </c>
      <c r="BM98" s="195">
        <v>238.25</v>
      </c>
      <c r="BN98" s="52">
        <f t="shared" si="89"/>
        <v>197.7475</v>
      </c>
      <c r="BO98" s="196">
        <v>256.25</v>
      </c>
      <c r="BP98" s="52">
        <f t="shared" si="93"/>
        <v>212.6875</v>
      </c>
      <c r="BQ98" s="175">
        <v>388.33</v>
      </c>
      <c r="BR98" s="52">
        <f t="shared" si="94"/>
        <v>322.31389999999999</v>
      </c>
      <c r="BS98" s="8">
        <f>H98</f>
        <v>131</v>
      </c>
      <c r="BT98" s="174">
        <f>P98</f>
        <v>108.72999999999999</v>
      </c>
      <c r="BU98" s="8"/>
      <c r="BV98" s="102"/>
      <c r="BW98" s="5"/>
    </row>
    <row r="99" spans="1:75" ht="22.5" hidden="1" customHeight="1" x14ac:dyDescent="0.2">
      <c r="A99" s="10"/>
      <c r="B99" s="10"/>
      <c r="C99" s="10"/>
      <c r="D99" s="71" t="s">
        <v>150</v>
      </c>
      <c r="E99" s="13">
        <v>0.83</v>
      </c>
      <c r="F99" s="2"/>
      <c r="G99" s="70"/>
      <c r="H99" s="8"/>
      <c r="I99" s="331">
        <v>4429</v>
      </c>
      <c r="J99" s="345"/>
      <c r="K99" s="319"/>
      <c r="L99" s="320"/>
      <c r="M99" s="340" t="s">
        <v>175</v>
      </c>
      <c r="N99" s="172" t="s">
        <v>174</v>
      </c>
      <c r="O99" s="99"/>
      <c r="P99" s="49" t="s">
        <v>114</v>
      </c>
      <c r="Q99" s="21"/>
      <c r="R99" s="49">
        <f t="shared" si="85"/>
        <v>0</v>
      </c>
      <c r="S99" s="8"/>
      <c r="T99" s="52"/>
      <c r="U99" s="8"/>
      <c r="V99" s="52"/>
      <c r="W99" s="8"/>
      <c r="X99" s="52"/>
      <c r="Y99" s="8"/>
      <c r="Z99" s="52"/>
      <c r="AA99" s="8"/>
      <c r="AB99" s="49"/>
      <c r="AC99" s="8"/>
      <c r="AD99" s="49"/>
      <c r="AE99" s="8"/>
      <c r="AF99" s="49"/>
      <c r="AG99" s="8"/>
      <c r="AH99" s="49"/>
      <c r="AI99" s="8"/>
      <c r="AJ99" s="49"/>
      <c r="AK99" s="22"/>
      <c r="AL99" s="49"/>
      <c r="AM99" s="22"/>
      <c r="AN99" s="49"/>
      <c r="AO99" s="2"/>
      <c r="AP99" s="49"/>
      <c r="AQ99" s="2"/>
      <c r="AR99" s="49"/>
      <c r="AS99" s="2"/>
      <c r="AT99" s="52">
        <f t="shared" si="86"/>
        <v>0</v>
      </c>
      <c r="AU99" s="2"/>
      <c r="AV99" s="49">
        <f t="shared" si="87"/>
        <v>0</v>
      </c>
      <c r="AW99" s="2"/>
      <c r="AX99" s="52">
        <f t="shared" si="95"/>
        <v>0</v>
      </c>
      <c r="AY99" s="8"/>
      <c r="AZ99" s="52">
        <f t="shared" si="96"/>
        <v>0</v>
      </c>
      <c r="BA99" s="8"/>
      <c r="BB99" s="52">
        <f t="shared" si="97"/>
        <v>0</v>
      </c>
      <c r="BC99" s="8"/>
      <c r="BD99" s="52">
        <f t="shared" si="91"/>
        <v>0</v>
      </c>
      <c r="BE99" s="67"/>
      <c r="BF99" s="52">
        <f t="shared" si="98"/>
        <v>0</v>
      </c>
      <c r="BG99" s="177"/>
      <c r="BH99" s="52">
        <f t="shared" si="92"/>
        <v>0</v>
      </c>
      <c r="BI99" s="177"/>
      <c r="BJ99" s="52">
        <f t="shared" si="88"/>
        <v>0</v>
      </c>
      <c r="BK99" s="177">
        <v>0</v>
      </c>
      <c r="BL99" s="52">
        <f t="shared" si="88"/>
        <v>0</v>
      </c>
      <c r="BM99" s="195">
        <v>9.6750000000000025</v>
      </c>
      <c r="BN99" s="52">
        <f t="shared" si="89"/>
        <v>8.0302500000000023</v>
      </c>
      <c r="BO99" s="196">
        <v>12.82</v>
      </c>
      <c r="BP99" s="52">
        <f t="shared" si="93"/>
        <v>10.640599999999999</v>
      </c>
      <c r="BQ99" s="177">
        <v>9.85</v>
      </c>
      <c r="BR99" s="52">
        <f t="shared" si="94"/>
        <v>8.1754999999999995</v>
      </c>
      <c r="BS99" s="8"/>
      <c r="BT99" s="49" t="s">
        <v>114</v>
      </c>
      <c r="BU99" s="8"/>
      <c r="BV99" s="102"/>
      <c r="BW99" s="5"/>
    </row>
    <row r="100" spans="1:75" ht="12.75" customHeight="1" x14ac:dyDescent="0.25">
      <c r="A100" s="7">
        <v>7</v>
      </c>
      <c r="B100" s="7">
        <v>1</v>
      </c>
      <c r="C100" s="7"/>
      <c r="D100" s="19" t="s">
        <v>75</v>
      </c>
      <c r="E100" s="12">
        <v>0.83</v>
      </c>
      <c r="F100" s="19">
        <v>33</v>
      </c>
      <c r="G100" s="70">
        <f t="shared" si="90"/>
        <v>27.389999999999997</v>
      </c>
      <c r="H100" s="8">
        <v>13</v>
      </c>
      <c r="I100" s="284">
        <f>H100</f>
        <v>13</v>
      </c>
      <c r="J100" s="305" t="s">
        <v>200</v>
      </c>
      <c r="K100" s="303" t="s">
        <v>293</v>
      </c>
      <c r="L100" s="320"/>
      <c r="M100" s="341">
        <v>52275</v>
      </c>
      <c r="N100" s="164"/>
      <c r="O100" s="8"/>
      <c r="P100" s="49">
        <f t="shared" ref="P100:P118" si="99">PRODUCT(E100,H100)</f>
        <v>10.79</v>
      </c>
      <c r="Q100" s="21">
        <f>F100</f>
        <v>33</v>
      </c>
      <c r="R100" s="49">
        <f t="shared" si="85"/>
        <v>27.389999999999997</v>
      </c>
      <c r="S100" s="8">
        <v>33</v>
      </c>
      <c r="T100" s="52">
        <f t="shared" ref="T100:T118" si="100">SUM(S100)*E100</f>
        <v>27.389999999999997</v>
      </c>
      <c r="U100" s="8">
        <v>33</v>
      </c>
      <c r="V100" s="52">
        <f t="shared" ref="V100:V118" si="101">SUM(U100)*E100</f>
        <v>27.389999999999997</v>
      </c>
      <c r="W100" s="8">
        <v>33</v>
      </c>
      <c r="X100" s="52">
        <f t="shared" ref="X100:X118" si="102">SUM(W100)*E100</f>
        <v>27.389999999999997</v>
      </c>
      <c r="Y100" s="8">
        <v>33</v>
      </c>
      <c r="Z100" s="52">
        <f t="shared" ref="Z100:Z118" si="103">SUM(Y100)*E100</f>
        <v>27.389999999999997</v>
      </c>
      <c r="AA100" s="8">
        <v>33</v>
      </c>
      <c r="AB100" s="49">
        <f t="shared" ref="AB100:AB118" si="104">PRODUCT(AA100*E100)</f>
        <v>27.389999999999997</v>
      </c>
      <c r="AC100" s="8">
        <v>33</v>
      </c>
      <c r="AD100" s="49">
        <f t="shared" ref="AD100:AD118" si="105">PRODUCT(AC100*E100)</f>
        <v>27.389999999999997</v>
      </c>
      <c r="AE100" s="8">
        <v>33</v>
      </c>
      <c r="AF100" s="49">
        <f t="shared" ref="AF100:AF118" si="106">PRODUCT(AE100*E100)</f>
        <v>27.389999999999997</v>
      </c>
      <c r="AG100" s="8">
        <v>33</v>
      </c>
      <c r="AH100" s="49">
        <f t="shared" ref="AH100:AH118" si="107">PRODUCT(AG100*E100)</f>
        <v>27.389999999999997</v>
      </c>
      <c r="AI100" s="8">
        <v>33</v>
      </c>
      <c r="AJ100" s="49">
        <f t="shared" ref="AJ100:AJ118" si="108">PRODUCT(AI100*E100)</f>
        <v>27.389999999999997</v>
      </c>
      <c r="AK100" s="22">
        <v>33</v>
      </c>
      <c r="AL100" s="49">
        <f t="shared" ref="AL100:AL118" si="109">PRODUCT(E100,AK100)</f>
        <v>27.389999999999997</v>
      </c>
      <c r="AM100" s="22">
        <v>33</v>
      </c>
      <c r="AN100" s="49">
        <f t="shared" ref="AN100:AN118" si="110">PRODUCT(E100,AM100)</f>
        <v>27.389999999999997</v>
      </c>
      <c r="AO100" s="19">
        <v>33</v>
      </c>
      <c r="AP100" s="49">
        <f t="shared" ref="AP100:AP118" si="111">PRODUCT(E100,AO100)</f>
        <v>27.389999999999997</v>
      </c>
      <c r="AQ100" s="19">
        <v>48</v>
      </c>
      <c r="AR100" s="49">
        <f t="shared" ref="AR100:AR118" si="112">PRODUCT(E100*AQ100)</f>
        <v>39.839999999999996</v>
      </c>
      <c r="AS100" s="19">
        <v>61</v>
      </c>
      <c r="AT100" s="52">
        <f t="shared" si="86"/>
        <v>50.629999999999995</v>
      </c>
      <c r="AU100" s="2">
        <v>56</v>
      </c>
      <c r="AV100" s="49">
        <f t="shared" si="87"/>
        <v>46.48</v>
      </c>
      <c r="AW100" s="2">
        <v>25</v>
      </c>
      <c r="AX100" s="52">
        <f t="shared" si="95"/>
        <v>20.75</v>
      </c>
      <c r="AY100" s="8">
        <v>8.5</v>
      </c>
      <c r="AZ100" s="52">
        <f t="shared" si="96"/>
        <v>7.0549999999999997</v>
      </c>
      <c r="BA100" s="8">
        <v>8.75</v>
      </c>
      <c r="BB100" s="52">
        <f t="shared" si="97"/>
        <v>7.2624999999999993</v>
      </c>
      <c r="BC100" s="8">
        <v>8.84</v>
      </c>
      <c r="BD100" s="52">
        <f t="shared" si="91"/>
        <v>7.3371999999999993</v>
      </c>
      <c r="BE100" s="67">
        <v>8.77</v>
      </c>
      <c r="BF100" s="52">
        <f t="shared" si="98"/>
        <v>7.2790999999999997</v>
      </c>
      <c r="BG100" s="177">
        <v>8</v>
      </c>
      <c r="BH100" s="52">
        <f t="shared" si="92"/>
        <v>6.64</v>
      </c>
      <c r="BI100" s="177">
        <v>8.56</v>
      </c>
      <c r="BJ100" s="52">
        <f t="shared" si="88"/>
        <v>7.1048</v>
      </c>
      <c r="BK100" s="177">
        <v>8.36</v>
      </c>
      <c r="BL100" s="52">
        <f t="shared" si="88"/>
        <v>6.9387999999999996</v>
      </c>
      <c r="BM100" s="195">
        <v>9.6750000000000025</v>
      </c>
      <c r="BN100" s="52">
        <f t="shared" si="89"/>
        <v>8.0302500000000023</v>
      </c>
      <c r="BO100" s="190">
        <v>12.82</v>
      </c>
      <c r="BP100" s="52">
        <f t="shared" si="93"/>
        <v>10.640599999999999</v>
      </c>
      <c r="BQ100" s="175">
        <v>9.85</v>
      </c>
      <c r="BR100" s="52">
        <f t="shared" si="94"/>
        <v>8.1754999999999995</v>
      </c>
      <c r="BS100" s="8">
        <f t="shared" ref="BS100:BS118" si="113">H100</f>
        <v>13</v>
      </c>
      <c r="BT100" s="49">
        <f t="shared" ref="BT100:BT106" si="114">P100</f>
        <v>10.79</v>
      </c>
      <c r="BU100" s="8"/>
      <c r="BV100" s="102"/>
      <c r="BW100" s="5"/>
    </row>
    <row r="101" spans="1:75" ht="13.5" x14ac:dyDescent="0.25">
      <c r="A101" s="10">
        <v>8</v>
      </c>
      <c r="B101" s="10">
        <v>1</v>
      </c>
      <c r="C101" s="10"/>
      <c r="D101" s="4" t="s">
        <v>76</v>
      </c>
      <c r="E101" s="13">
        <v>0.21</v>
      </c>
      <c r="F101" s="4">
        <v>43140</v>
      </c>
      <c r="G101" s="70">
        <f t="shared" si="90"/>
        <v>9059.4</v>
      </c>
      <c r="H101" s="11">
        <v>17903</v>
      </c>
      <c r="I101" s="332">
        <f t="shared" ref="I101:I106" si="115">F101-F101*51.2%</f>
        <v>21052.32</v>
      </c>
      <c r="J101" s="317" t="s">
        <v>199</v>
      </c>
      <c r="K101" s="303" t="s">
        <v>294</v>
      </c>
      <c r="L101" s="320"/>
      <c r="M101" s="342"/>
      <c r="N101" s="163"/>
      <c r="O101" s="94"/>
      <c r="P101" s="49">
        <f t="shared" si="99"/>
        <v>3759.6299999999997</v>
      </c>
      <c r="Q101" s="67">
        <f>F101</f>
        <v>43140</v>
      </c>
      <c r="R101" s="52">
        <f t="shared" si="85"/>
        <v>9059.4</v>
      </c>
      <c r="S101" s="11">
        <v>36267</v>
      </c>
      <c r="T101" s="52">
        <f t="shared" si="100"/>
        <v>7616.07</v>
      </c>
      <c r="U101" s="11">
        <v>32361</v>
      </c>
      <c r="V101" s="52">
        <f t="shared" si="101"/>
        <v>6795.8099999999995</v>
      </c>
      <c r="W101" s="11">
        <v>35412</v>
      </c>
      <c r="X101" s="52">
        <f t="shared" si="102"/>
        <v>7436.5199999999995</v>
      </c>
      <c r="Y101" s="11">
        <v>26238</v>
      </c>
      <c r="Z101" s="52">
        <f t="shared" si="103"/>
        <v>5509.98</v>
      </c>
      <c r="AA101" s="11">
        <v>26170</v>
      </c>
      <c r="AB101" s="49">
        <f t="shared" si="104"/>
        <v>5495.7</v>
      </c>
      <c r="AC101" s="11">
        <v>23845</v>
      </c>
      <c r="AD101" s="49">
        <f t="shared" si="105"/>
        <v>5007.45</v>
      </c>
      <c r="AE101" s="11">
        <v>24326</v>
      </c>
      <c r="AF101" s="49">
        <f t="shared" si="106"/>
        <v>5108.46</v>
      </c>
      <c r="AG101" s="11">
        <v>21600</v>
      </c>
      <c r="AH101" s="49">
        <f t="shared" si="107"/>
        <v>4536</v>
      </c>
      <c r="AI101" s="11">
        <v>28500</v>
      </c>
      <c r="AJ101" s="49">
        <f t="shared" si="108"/>
        <v>5985</v>
      </c>
      <c r="AK101" s="24">
        <v>27300</v>
      </c>
      <c r="AL101" s="49">
        <f t="shared" si="109"/>
        <v>5733</v>
      </c>
      <c r="AM101" s="24">
        <v>28600</v>
      </c>
      <c r="AN101" s="49">
        <f t="shared" si="110"/>
        <v>6006</v>
      </c>
      <c r="AO101" s="4">
        <v>28900</v>
      </c>
      <c r="AP101" s="52">
        <f t="shared" si="111"/>
        <v>6069</v>
      </c>
      <c r="AQ101" s="4">
        <v>31200</v>
      </c>
      <c r="AR101" s="52">
        <f t="shared" si="112"/>
        <v>6552</v>
      </c>
      <c r="AS101" s="4">
        <v>34900</v>
      </c>
      <c r="AT101" s="52">
        <f t="shared" si="86"/>
        <v>7329</v>
      </c>
      <c r="AU101" s="4">
        <v>34150</v>
      </c>
      <c r="AV101" s="52">
        <f t="shared" si="87"/>
        <v>7171.5</v>
      </c>
      <c r="AW101" s="67">
        <v>28825</v>
      </c>
      <c r="AX101" s="52">
        <f t="shared" si="95"/>
        <v>6053.25</v>
      </c>
      <c r="AY101" s="11">
        <v>26050</v>
      </c>
      <c r="AZ101" s="52">
        <f t="shared" si="96"/>
        <v>5470.5</v>
      </c>
      <c r="BA101" s="11">
        <v>23218.18</v>
      </c>
      <c r="BB101" s="52">
        <f t="shared" si="97"/>
        <v>4875.8177999999998</v>
      </c>
      <c r="BC101" s="11">
        <v>19175</v>
      </c>
      <c r="BD101" s="52">
        <f t="shared" si="91"/>
        <v>4026.75</v>
      </c>
      <c r="BE101" s="67">
        <v>16133.33</v>
      </c>
      <c r="BF101" s="52">
        <f t="shared" si="98"/>
        <v>3387.9992999999999</v>
      </c>
      <c r="BG101" s="177">
        <v>15158</v>
      </c>
      <c r="BH101" s="52">
        <f t="shared" si="92"/>
        <v>3183.18</v>
      </c>
      <c r="BI101" s="177">
        <v>13858.333333333299</v>
      </c>
      <c r="BJ101" s="52">
        <f t="shared" si="88"/>
        <v>2910.2499999999927</v>
      </c>
      <c r="BK101" s="177">
        <v>11800</v>
      </c>
      <c r="BL101" s="52">
        <f t="shared" si="88"/>
        <v>2478</v>
      </c>
      <c r="BM101" s="195">
        <v>13625</v>
      </c>
      <c r="BN101" s="52">
        <f t="shared" si="89"/>
        <v>2861.25</v>
      </c>
      <c r="BO101" s="196">
        <v>13316.67</v>
      </c>
      <c r="BP101" s="52">
        <f t="shared" si="93"/>
        <v>2796.5007000000001</v>
      </c>
      <c r="BQ101" s="175">
        <v>12141.67</v>
      </c>
      <c r="BR101" s="52">
        <f t="shared" si="94"/>
        <v>2549.7507000000001</v>
      </c>
      <c r="BS101" s="11">
        <f t="shared" si="113"/>
        <v>17903</v>
      </c>
      <c r="BT101" s="182">
        <f t="shared" si="114"/>
        <v>3759.6299999999997</v>
      </c>
      <c r="BU101" s="11"/>
      <c r="BV101" s="102"/>
      <c r="BW101" s="5"/>
    </row>
    <row r="102" spans="1:75" ht="13.5" x14ac:dyDescent="0.25">
      <c r="A102" s="10">
        <v>8</v>
      </c>
      <c r="B102" s="10">
        <v>1</v>
      </c>
      <c r="C102" s="10"/>
      <c r="D102" s="2" t="s">
        <v>77</v>
      </c>
      <c r="E102" s="13">
        <v>0.21</v>
      </c>
      <c r="F102" s="2">
        <v>28630</v>
      </c>
      <c r="G102" s="70">
        <f t="shared" si="90"/>
        <v>6012.3</v>
      </c>
      <c r="H102" s="8">
        <v>11881</v>
      </c>
      <c r="I102" s="333">
        <f t="shared" si="115"/>
        <v>13971.44</v>
      </c>
      <c r="J102" s="317" t="s">
        <v>200</v>
      </c>
      <c r="K102" s="303" t="s">
        <v>295</v>
      </c>
      <c r="L102" s="320"/>
      <c r="M102" s="342"/>
      <c r="N102" s="165"/>
      <c r="O102" s="93"/>
      <c r="P102" s="49">
        <f t="shared" si="99"/>
        <v>2495.0099999999998</v>
      </c>
      <c r="Q102" s="2">
        <v>28630</v>
      </c>
      <c r="R102" s="49">
        <f t="shared" si="85"/>
        <v>6012.3</v>
      </c>
      <c r="S102" s="8">
        <v>24150</v>
      </c>
      <c r="T102" s="52">
        <f t="shared" si="100"/>
        <v>5071.5</v>
      </c>
      <c r="U102" s="8">
        <v>23519</v>
      </c>
      <c r="V102" s="52">
        <f t="shared" si="101"/>
        <v>4938.99</v>
      </c>
      <c r="W102" s="8">
        <v>25429</v>
      </c>
      <c r="X102" s="52">
        <f t="shared" si="102"/>
        <v>5340.09</v>
      </c>
      <c r="Y102" s="8">
        <v>16625</v>
      </c>
      <c r="Z102" s="52">
        <f t="shared" si="103"/>
        <v>3491.25</v>
      </c>
      <c r="AA102" s="8">
        <v>16107</v>
      </c>
      <c r="AB102" s="49">
        <f t="shared" si="104"/>
        <v>3382.47</v>
      </c>
      <c r="AC102" s="8">
        <v>16542</v>
      </c>
      <c r="AD102" s="49">
        <f t="shared" si="105"/>
        <v>3473.8199999999997</v>
      </c>
      <c r="AE102" s="8">
        <v>18069</v>
      </c>
      <c r="AF102" s="49">
        <f t="shared" si="106"/>
        <v>3794.49</v>
      </c>
      <c r="AG102" s="8">
        <v>16800</v>
      </c>
      <c r="AH102" s="49">
        <f t="shared" si="107"/>
        <v>3528</v>
      </c>
      <c r="AI102" s="8">
        <v>18400</v>
      </c>
      <c r="AJ102" s="49">
        <f t="shared" si="108"/>
        <v>3864</v>
      </c>
      <c r="AK102" s="22">
        <v>20100</v>
      </c>
      <c r="AL102" s="49">
        <f t="shared" si="109"/>
        <v>4221</v>
      </c>
      <c r="AM102" s="22">
        <v>21100</v>
      </c>
      <c r="AN102" s="49">
        <f t="shared" si="110"/>
        <v>4431</v>
      </c>
      <c r="AO102" s="2">
        <v>22300</v>
      </c>
      <c r="AP102" s="49">
        <f t="shared" si="111"/>
        <v>4683</v>
      </c>
      <c r="AQ102" s="2">
        <v>18800</v>
      </c>
      <c r="AR102" s="49">
        <f t="shared" si="112"/>
        <v>3948</v>
      </c>
      <c r="AS102" s="2">
        <v>20400</v>
      </c>
      <c r="AT102" s="52">
        <f t="shared" si="86"/>
        <v>4284</v>
      </c>
      <c r="AU102" s="2">
        <v>20883</v>
      </c>
      <c r="AV102" s="49">
        <f t="shared" si="87"/>
        <v>4385.43</v>
      </c>
      <c r="AW102" s="67">
        <v>14267</v>
      </c>
      <c r="AX102" s="52">
        <f t="shared" si="95"/>
        <v>2996.0699999999997</v>
      </c>
      <c r="AY102" s="8">
        <v>12067</v>
      </c>
      <c r="AZ102" s="52">
        <f t="shared" si="96"/>
        <v>2534.0699999999997</v>
      </c>
      <c r="BA102" s="8">
        <v>11336.36</v>
      </c>
      <c r="BB102" s="52">
        <f t="shared" si="97"/>
        <v>2380.6356000000001</v>
      </c>
      <c r="BC102" s="8">
        <v>9908.33</v>
      </c>
      <c r="BD102" s="52">
        <f t="shared" si="91"/>
        <v>2080.7492999999999</v>
      </c>
      <c r="BE102" s="67">
        <v>8275</v>
      </c>
      <c r="BF102" s="52">
        <f t="shared" si="98"/>
        <v>1737.75</v>
      </c>
      <c r="BG102" s="177">
        <f>(8940+8250)/2</f>
        <v>8595</v>
      </c>
      <c r="BH102" s="52">
        <f t="shared" si="92"/>
        <v>1804.95</v>
      </c>
      <c r="BI102" s="177">
        <v>6591.67</v>
      </c>
      <c r="BJ102" s="52">
        <f t="shared" si="88"/>
        <v>1384.2507000000001</v>
      </c>
      <c r="BK102" s="177">
        <v>6558.3333333333303</v>
      </c>
      <c r="BL102" s="52">
        <f t="shared" si="88"/>
        <v>1377.2499999999993</v>
      </c>
      <c r="BM102" s="195">
        <v>8283.3333333333339</v>
      </c>
      <c r="BN102" s="52">
        <f t="shared" si="89"/>
        <v>1739.5</v>
      </c>
      <c r="BO102" s="196">
        <v>7666.67</v>
      </c>
      <c r="BP102" s="52">
        <f t="shared" si="93"/>
        <v>1610.0007000000001</v>
      </c>
      <c r="BQ102" s="177">
        <v>7225</v>
      </c>
      <c r="BR102" s="52">
        <f t="shared" si="94"/>
        <v>1517.25</v>
      </c>
      <c r="BS102" s="8">
        <f t="shared" si="113"/>
        <v>11881</v>
      </c>
      <c r="BT102" s="174">
        <f t="shared" si="114"/>
        <v>2495.0099999999998</v>
      </c>
      <c r="BU102" s="8"/>
      <c r="BV102" s="102"/>
      <c r="BW102" s="5"/>
    </row>
    <row r="103" spans="1:75" ht="13.5" x14ac:dyDescent="0.25">
      <c r="A103" s="10">
        <v>8</v>
      </c>
      <c r="B103" s="10">
        <v>1</v>
      </c>
      <c r="C103" s="10"/>
      <c r="D103" s="2" t="s">
        <v>79</v>
      </c>
      <c r="E103" s="13">
        <v>0.21</v>
      </c>
      <c r="F103" s="2">
        <v>17270</v>
      </c>
      <c r="G103" s="70">
        <f t="shared" si="90"/>
        <v>3626.7</v>
      </c>
      <c r="H103" s="8">
        <v>7167</v>
      </c>
      <c r="I103" s="333">
        <f t="shared" si="115"/>
        <v>8427.76</v>
      </c>
      <c r="J103" s="317" t="s">
        <v>200</v>
      </c>
      <c r="K103" s="303" t="s">
        <v>296</v>
      </c>
      <c r="L103" s="320"/>
      <c r="M103" s="342"/>
      <c r="N103" s="171">
        <f>(M100*E103)</f>
        <v>10977.75</v>
      </c>
      <c r="O103" s="93"/>
      <c r="P103" s="49">
        <f t="shared" si="99"/>
        <v>1505.07</v>
      </c>
      <c r="Q103" s="2">
        <v>17270</v>
      </c>
      <c r="R103" s="49">
        <f t="shared" si="85"/>
        <v>3626.7</v>
      </c>
      <c r="S103" s="8">
        <v>18633</v>
      </c>
      <c r="T103" s="52">
        <f t="shared" si="100"/>
        <v>3912.93</v>
      </c>
      <c r="U103" s="8">
        <v>19667</v>
      </c>
      <c r="V103" s="52">
        <f t="shared" si="101"/>
        <v>4130.07</v>
      </c>
      <c r="W103" s="8">
        <v>19964</v>
      </c>
      <c r="X103" s="52">
        <f t="shared" si="102"/>
        <v>4192.4399999999996</v>
      </c>
      <c r="Y103" s="8">
        <v>16656</v>
      </c>
      <c r="Z103" s="52">
        <f t="shared" si="103"/>
        <v>3497.7599999999998</v>
      </c>
      <c r="AA103" s="8">
        <v>15290</v>
      </c>
      <c r="AB103" s="49">
        <f t="shared" si="104"/>
        <v>3210.9</v>
      </c>
      <c r="AC103" s="8">
        <v>16037</v>
      </c>
      <c r="AD103" s="49">
        <f t="shared" si="105"/>
        <v>3367.77</v>
      </c>
      <c r="AE103" s="8">
        <v>15320</v>
      </c>
      <c r="AF103" s="49">
        <f t="shared" si="106"/>
        <v>3217.2</v>
      </c>
      <c r="AG103" s="8">
        <v>16100</v>
      </c>
      <c r="AH103" s="49">
        <f t="shared" si="107"/>
        <v>3381</v>
      </c>
      <c r="AI103" s="8">
        <v>17900</v>
      </c>
      <c r="AJ103" s="49">
        <f t="shared" si="108"/>
        <v>3759</v>
      </c>
      <c r="AK103" s="22">
        <v>17400</v>
      </c>
      <c r="AL103" s="49">
        <f t="shared" si="109"/>
        <v>3654</v>
      </c>
      <c r="AM103" s="22">
        <v>20000</v>
      </c>
      <c r="AN103" s="49">
        <f t="shared" si="110"/>
        <v>4200</v>
      </c>
      <c r="AO103" s="2">
        <v>17000</v>
      </c>
      <c r="AP103" s="49">
        <f t="shared" si="111"/>
        <v>3570</v>
      </c>
      <c r="AQ103" s="2">
        <v>16300</v>
      </c>
      <c r="AR103" s="49">
        <f t="shared" si="112"/>
        <v>3423</v>
      </c>
      <c r="AS103" s="2">
        <v>17300</v>
      </c>
      <c r="AT103" s="52">
        <f t="shared" si="86"/>
        <v>3633</v>
      </c>
      <c r="AU103" s="2">
        <v>17708</v>
      </c>
      <c r="AV103" s="49">
        <f t="shared" si="87"/>
        <v>3718.68</v>
      </c>
      <c r="AW103" s="67">
        <v>17633</v>
      </c>
      <c r="AX103" s="52">
        <f t="shared" si="95"/>
        <v>3702.93</v>
      </c>
      <c r="AY103" s="8">
        <v>16583</v>
      </c>
      <c r="AZ103" s="52">
        <f t="shared" si="96"/>
        <v>3482.43</v>
      </c>
      <c r="BA103" s="8">
        <v>13354.55</v>
      </c>
      <c r="BB103" s="52">
        <f t="shared" si="97"/>
        <v>2804.4554999999996</v>
      </c>
      <c r="BC103" s="8">
        <v>12016.67</v>
      </c>
      <c r="BD103" s="52">
        <f t="shared" si="91"/>
        <v>2523.5007000000001</v>
      </c>
      <c r="BE103" s="67">
        <v>9733.33</v>
      </c>
      <c r="BF103" s="52">
        <f t="shared" si="98"/>
        <v>2043.9992999999999</v>
      </c>
      <c r="BG103" s="177">
        <v>11190</v>
      </c>
      <c r="BH103" s="52">
        <f t="shared" si="92"/>
        <v>2349.9</v>
      </c>
      <c r="BI103" s="177">
        <v>10858</v>
      </c>
      <c r="BJ103" s="52">
        <f t="shared" si="88"/>
        <v>2280.1799999999998</v>
      </c>
      <c r="BK103" s="177">
        <v>10008.333333333299</v>
      </c>
      <c r="BL103" s="52">
        <f t="shared" si="88"/>
        <v>2101.7499999999927</v>
      </c>
      <c r="BM103" s="195">
        <v>10283.333333333334</v>
      </c>
      <c r="BN103" s="52">
        <f t="shared" si="89"/>
        <v>2159.5</v>
      </c>
      <c r="BO103" s="196">
        <v>10358.33</v>
      </c>
      <c r="BP103" s="52">
        <f t="shared" si="93"/>
        <v>2175.2492999999999</v>
      </c>
      <c r="BQ103" s="177">
        <v>10383.33</v>
      </c>
      <c r="BR103" s="52">
        <f t="shared" si="94"/>
        <v>2180.4992999999999</v>
      </c>
      <c r="BS103" s="8">
        <f t="shared" si="113"/>
        <v>7167</v>
      </c>
      <c r="BT103" s="182">
        <f t="shared" si="114"/>
        <v>1505.07</v>
      </c>
      <c r="BU103" s="8"/>
      <c r="BV103" s="102"/>
      <c r="BW103" s="5"/>
    </row>
    <row r="104" spans="1:75" ht="13.5" x14ac:dyDescent="0.25">
      <c r="A104" s="7">
        <v>8</v>
      </c>
      <c r="B104" s="7">
        <v>1</v>
      </c>
      <c r="C104" s="7"/>
      <c r="D104" s="2" t="s">
        <v>78</v>
      </c>
      <c r="E104" s="12">
        <v>0.21</v>
      </c>
      <c r="F104" s="2">
        <v>6860</v>
      </c>
      <c r="G104" s="70">
        <f t="shared" si="90"/>
        <v>1440.6</v>
      </c>
      <c r="H104" s="8">
        <v>2847</v>
      </c>
      <c r="I104" s="333">
        <f t="shared" si="115"/>
        <v>3347.68</v>
      </c>
      <c r="J104" s="317" t="s">
        <v>200</v>
      </c>
      <c r="K104" s="303" t="s">
        <v>297</v>
      </c>
      <c r="L104" s="320"/>
      <c r="M104" s="342"/>
      <c r="N104" s="165"/>
      <c r="O104" s="93"/>
      <c r="P104" s="49">
        <f t="shared" si="99"/>
        <v>597.87</v>
      </c>
      <c r="Q104" s="2">
        <v>6860</v>
      </c>
      <c r="R104" s="49">
        <f t="shared" si="85"/>
        <v>1440.6</v>
      </c>
      <c r="S104" s="8">
        <v>8174</v>
      </c>
      <c r="T104" s="52">
        <f t="shared" si="100"/>
        <v>1716.54</v>
      </c>
      <c r="U104" s="8">
        <v>8829</v>
      </c>
      <c r="V104" s="52">
        <f t="shared" si="101"/>
        <v>1854.09</v>
      </c>
      <c r="W104" s="8">
        <v>8911</v>
      </c>
      <c r="X104" s="52">
        <f t="shared" si="102"/>
        <v>1871.31</v>
      </c>
      <c r="Y104" s="8">
        <v>7069</v>
      </c>
      <c r="Z104" s="52">
        <f t="shared" si="103"/>
        <v>1484.49</v>
      </c>
      <c r="AA104" s="8">
        <v>7536</v>
      </c>
      <c r="AB104" s="49">
        <f t="shared" si="104"/>
        <v>1582.56</v>
      </c>
      <c r="AC104" s="8">
        <v>7934</v>
      </c>
      <c r="AD104" s="49">
        <f t="shared" si="105"/>
        <v>1666.1399999999999</v>
      </c>
      <c r="AE104" s="8">
        <v>8662</v>
      </c>
      <c r="AF104" s="49">
        <f t="shared" si="106"/>
        <v>1819.02</v>
      </c>
      <c r="AG104" s="8">
        <v>7400</v>
      </c>
      <c r="AH104" s="49">
        <f t="shared" si="107"/>
        <v>1554</v>
      </c>
      <c r="AI104" s="8">
        <v>8700</v>
      </c>
      <c r="AJ104" s="49">
        <f t="shared" si="108"/>
        <v>1827</v>
      </c>
      <c r="AK104" s="22">
        <v>8700</v>
      </c>
      <c r="AL104" s="49">
        <f t="shared" si="109"/>
        <v>1827</v>
      </c>
      <c r="AM104" s="22">
        <v>8500</v>
      </c>
      <c r="AN104" s="49">
        <f t="shared" si="110"/>
        <v>1785</v>
      </c>
      <c r="AO104" s="2">
        <v>8400</v>
      </c>
      <c r="AP104" s="49">
        <f t="shared" si="111"/>
        <v>1764</v>
      </c>
      <c r="AQ104" s="2">
        <v>7600</v>
      </c>
      <c r="AR104" s="49">
        <f t="shared" si="112"/>
        <v>1596</v>
      </c>
      <c r="AS104" s="2">
        <v>9000</v>
      </c>
      <c r="AT104" s="52">
        <f t="shared" si="86"/>
        <v>1890</v>
      </c>
      <c r="AU104" s="2">
        <v>9058</v>
      </c>
      <c r="AV104" s="49">
        <f t="shared" si="87"/>
        <v>1902.1799999999998</v>
      </c>
      <c r="AW104" s="67">
        <v>7917</v>
      </c>
      <c r="AX104" s="52">
        <f t="shared" si="95"/>
        <v>1662.57</v>
      </c>
      <c r="AY104" s="8">
        <v>7550</v>
      </c>
      <c r="AZ104" s="52">
        <f t="shared" si="96"/>
        <v>1585.5</v>
      </c>
      <c r="BA104" s="8">
        <v>7054.55</v>
      </c>
      <c r="BB104" s="52">
        <f t="shared" si="97"/>
        <v>1481.4555</v>
      </c>
      <c r="BC104" s="8">
        <v>7241.67</v>
      </c>
      <c r="BD104" s="52">
        <f t="shared" si="91"/>
        <v>1520.7507000000001</v>
      </c>
      <c r="BE104" s="67">
        <v>5558.33</v>
      </c>
      <c r="BF104" s="52">
        <f t="shared" si="98"/>
        <v>1167.2492999999999</v>
      </c>
      <c r="BG104" s="177">
        <v>4550</v>
      </c>
      <c r="BH104" s="52">
        <f t="shared" si="92"/>
        <v>955.5</v>
      </c>
      <c r="BI104" s="177">
        <v>4091.6666666666702</v>
      </c>
      <c r="BJ104" s="52">
        <f t="shared" si="88"/>
        <v>859.25000000000068</v>
      </c>
      <c r="BK104" s="177">
        <v>3708.3333333333298</v>
      </c>
      <c r="BL104" s="52">
        <f t="shared" si="88"/>
        <v>778.7499999999992</v>
      </c>
      <c r="BM104" s="195">
        <v>3741.6666666666665</v>
      </c>
      <c r="BN104" s="52">
        <f t="shared" si="89"/>
        <v>785.74999999999989</v>
      </c>
      <c r="BO104" s="196">
        <v>3966.67</v>
      </c>
      <c r="BP104" s="52">
        <f t="shared" si="93"/>
        <v>833.00069999999994</v>
      </c>
      <c r="BQ104" s="177">
        <v>3708.33</v>
      </c>
      <c r="BR104" s="52">
        <f t="shared" si="94"/>
        <v>778.74929999999995</v>
      </c>
      <c r="BS104" s="8">
        <f t="shared" si="113"/>
        <v>2847</v>
      </c>
      <c r="BT104" s="182">
        <f t="shared" si="114"/>
        <v>597.87</v>
      </c>
      <c r="BU104" s="8"/>
      <c r="BV104" s="102"/>
      <c r="BW104" s="5"/>
    </row>
    <row r="105" spans="1:75" ht="13.5" x14ac:dyDescent="0.25">
      <c r="A105" s="10">
        <v>9</v>
      </c>
      <c r="B105" s="10">
        <v>1</v>
      </c>
      <c r="C105" s="10"/>
      <c r="D105" s="152" t="s">
        <v>80</v>
      </c>
      <c r="E105" s="13">
        <v>0.11</v>
      </c>
      <c r="F105" s="4">
        <v>45270</v>
      </c>
      <c r="G105" s="70">
        <f t="shared" si="90"/>
        <v>4979.7</v>
      </c>
      <c r="H105" s="11">
        <v>18787</v>
      </c>
      <c r="I105" s="332">
        <f t="shared" si="115"/>
        <v>22091.759999999998</v>
      </c>
      <c r="J105" s="317" t="s">
        <v>199</v>
      </c>
      <c r="K105" s="303" t="s">
        <v>298</v>
      </c>
      <c r="L105" s="320"/>
      <c r="M105" s="342"/>
      <c r="N105" s="163"/>
      <c r="O105" s="94"/>
      <c r="P105" s="49">
        <f t="shared" si="99"/>
        <v>2066.5700000000002</v>
      </c>
      <c r="Q105" s="4">
        <v>45270</v>
      </c>
      <c r="R105" s="52">
        <f t="shared" si="85"/>
        <v>4979.7</v>
      </c>
      <c r="S105" s="11">
        <v>40845</v>
      </c>
      <c r="T105" s="52">
        <f t="shared" si="100"/>
        <v>4492.95</v>
      </c>
      <c r="U105" s="11">
        <v>33759</v>
      </c>
      <c r="V105" s="52">
        <f t="shared" si="101"/>
        <v>3713.4900000000002</v>
      </c>
      <c r="W105" s="11">
        <v>32555</v>
      </c>
      <c r="X105" s="52">
        <f t="shared" si="102"/>
        <v>3581.05</v>
      </c>
      <c r="Y105" s="11">
        <v>32732</v>
      </c>
      <c r="Z105" s="52">
        <f t="shared" si="103"/>
        <v>3600.52</v>
      </c>
      <c r="AA105" s="11">
        <v>31552</v>
      </c>
      <c r="AB105" s="49">
        <f t="shared" si="104"/>
        <v>3470.72</v>
      </c>
      <c r="AC105" s="11">
        <v>34884</v>
      </c>
      <c r="AD105" s="49">
        <f t="shared" si="105"/>
        <v>3837.2400000000002</v>
      </c>
      <c r="AE105" s="11">
        <v>34317</v>
      </c>
      <c r="AF105" s="49">
        <f t="shared" si="106"/>
        <v>3774.87</v>
      </c>
      <c r="AG105" s="11">
        <v>33600</v>
      </c>
      <c r="AH105" s="49">
        <f t="shared" si="107"/>
        <v>3696</v>
      </c>
      <c r="AI105" s="11">
        <v>35000</v>
      </c>
      <c r="AJ105" s="49">
        <f t="shared" si="108"/>
        <v>3850</v>
      </c>
      <c r="AK105" s="24">
        <v>33800</v>
      </c>
      <c r="AL105" s="49">
        <f t="shared" si="109"/>
        <v>3718</v>
      </c>
      <c r="AM105" s="24">
        <v>35100</v>
      </c>
      <c r="AN105" s="49">
        <f t="shared" si="110"/>
        <v>3861</v>
      </c>
      <c r="AO105" s="4">
        <v>37100</v>
      </c>
      <c r="AP105" s="52">
        <f t="shared" si="111"/>
        <v>4081</v>
      </c>
      <c r="AQ105" s="4">
        <v>36800</v>
      </c>
      <c r="AR105" s="52">
        <f t="shared" si="112"/>
        <v>4048</v>
      </c>
      <c r="AS105" s="4">
        <v>38400</v>
      </c>
      <c r="AT105" s="52">
        <f t="shared" si="86"/>
        <v>4224</v>
      </c>
      <c r="AU105" s="4">
        <v>38633</v>
      </c>
      <c r="AV105" s="52">
        <f t="shared" si="87"/>
        <v>4249.63</v>
      </c>
      <c r="AW105" s="67">
        <v>32517</v>
      </c>
      <c r="AX105" s="52">
        <f t="shared" si="95"/>
        <v>3576.87</v>
      </c>
      <c r="AY105" s="11">
        <v>35783</v>
      </c>
      <c r="AZ105" s="52">
        <f t="shared" si="96"/>
        <v>3936.13</v>
      </c>
      <c r="BA105" s="11">
        <v>29836.36</v>
      </c>
      <c r="BB105" s="52">
        <f t="shared" si="97"/>
        <v>3281.9996000000001</v>
      </c>
      <c r="BC105" s="11">
        <v>35241.67</v>
      </c>
      <c r="BD105" s="52">
        <f t="shared" si="91"/>
        <v>3876.5836999999997</v>
      </c>
      <c r="BE105" s="67">
        <v>31633.33</v>
      </c>
      <c r="BF105" s="52">
        <f t="shared" si="98"/>
        <v>3479.6663000000003</v>
      </c>
      <c r="BG105" s="177">
        <v>29916</v>
      </c>
      <c r="BH105" s="52">
        <f t="shared" si="92"/>
        <v>3290.76</v>
      </c>
      <c r="BI105" s="177">
        <v>31658.333333333299</v>
      </c>
      <c r="BJ105" s="52">
        <f t="shared" si="88"/>
        <v>3482.4166666666629</v>
      </c>
      <c r="BK105" s="177">
        <v>30641.666666666701</v>
      </c>
      <c r="BL105" s="52">
        <f t="shared" si="88"/>
        <v>3370.5833333333371</v>
      </c>
      <c r="BM105" s="195">
        <v>31133.333333333332</v>
      </c>
      <c r="BN105" s="52">
        <f t="shared" si="89"/>
        <v>3424.6666666666665</v>
      </c>
      <c r="BO105" s="196">
        <v>31816.67</v>
      </c>
      <c r="BP105" s="52">
        <f t="shared" si="93"/>
        <v>3499.8336999999997</v>
      </c>
      <c r="BQ105" s="177">
        <v>26633.33</v>
      </c>
      <c r="BR105" s="52">
        <f t="shared" si="94"/>
        <v>2929.6663000000003</v>
      </c>
      <c r="BS105" s="11">
        <f t="shared" si="113"/>
        <v>18787</v>
      </c>
      <c r="BT105" s="182">
        <f t="shared" si="114"/>
        <v>2066.5700000000002</v>
      </c>
      <c r="BU105" s="11"/>
      <c r="BV105" s="102"/>
      <c r="BW105" s="5"/>
    </row>
    <row r="106" spans="1:75" ht="13.5" x14ac:dyDescent="0.25">
      <c r="A106" s="7">
        <v>9</v>
      </c>
      <c r="B106" s="7">
        <v>1</v>
      </c>
      <c r="C106" s="7"/>
      <c r="D106" s="151" t="s">
        <v>81</v>
      </c>
      <c r="E106" s="12">
        <v>0.11</v>
      </c>
      <c r="F106" s="2">
        <v>4610</v>
      </c>
      <c r="G106" s="70">
        <f t="shared" si="90"/>
        <v>507.1</v>
      </c>
      <c r="H106" s="8">
        <v>1913</v>
      </c>
      <c r="I106" s="333">
        <f t="shared" si="115"/>
        <v>2249.6799999999998</v>
      </c>
      <c r="J106" s="309" t="s">
        <v>199</v>
      </c>
      <c r="K106" s="303" t="s">
        <v>299</v>
      </c>
      <c r="L106" s="320"/>
      <c r="M106" s="343"/>
      <c r="N106" s="165"/>
      <c r="O106" s="93"/>
      <c r="P106" s="49">
        <f t="shared" si="99"/>
        <v>210.43</v>
      </c>
      <c r="Q106" s="2">
        <v>4610</v>
      </c>
      <c r="R106" s="49">
        <f t="shared" si="85"/>
        <v>507.1</v>
      </c>
      <c r="S106" s="8">
        <v>5517</v>
      </c>
      <c r="T106" s="52">
        <f t="shared" si="100"/>
        <v>606.87</v>
      </c>
      <c r="U106" s="8">
        <v>4528</v>
      </c>
      <c r="V106" s="52">
        <f t="shared" si="101"/>
        <v>498.08</v>
      </c>
      <c r="W106" s="8">
        <v>4380</v>
      </c>
      <c r="X106" s="52">
        <f t="shared" si="102"/>
        <v>481.8</v>
      </c>
      <c r="Y106" s="8">
        <v>4498</v>
      </c>
      <c r="Z106" s="52">
        <f t="shared" si="103"/>
        <v>494.78000000000003</v>
      </c>
      <c r="AA106" s="8">
        <v>3517</v>
      </c>
      <c r="AB106" s="49">
        <f t="shared" si="104"/>
        <v>386.87</v>
      </c>
      <c r="AC106" s="8">
        <v>3844</v>
      </c>
      <c r="AD106" s="49">
        <f t="shared" si="105"/>
        <v>422.84</v>
      </c>
      <c r="AE106" s="8">
        <v>3913</v>
      </c>
      <c r="AF106" s="49">
        <f t="shared" si="106"/>
        <v>430.43</v>
      </c>
      <c r="AG106" s="8">
        <v>4000</v>
      </c>
      <c r="AH106" s="49">
        <f t="shared" si="107"/>
        <v>440</v>
      </c>
      <c r="AI106" s="8">
        <v>4500</v>
      </c>
      <c r="AJ106" s="49">
        <f t="shared" si="108"/>
        <v>495</v>
      </c>
      <c r="AK106" s="22">
        <v>3700</v>
      </c>
      <c r="AL106" s="49">
        <f t="shared" si="109"/>
        <v>407</v>
      </c>
      <c r="AM106" s="22">
        <v>4100</v>
      </c>
      <c r="AN106" s="49">
        <f t="shared" si="110"/>
        <v>451</v>
      </c>
      <c r="AO106" s="2">
        <v>3900</v>
      </c>
      <c r="AP106" s="49">
        <f t="shared" si="111"/>
        <v>429</v>
      </c>
      <c r="AQ106" s="2">
        <v>3800</v>
      </c>
      <c r="AR106" s="49">
        <f t="shared" si="112"/>
        <v>418</v>
      </c>
      <c r="AS106" s="2">
        <v>3300</v>
      </c>
      <c r="AT106" s="52">
        <f t="shared" si="86"/>
        <v>363</v>
      </c>
      <c r="AU106" s="2">
        <v>3133</v>
      </c>
      <c r="AV106" s="49">
        <f t="shared" si="87"/>
        <v>344.63</v>
      </c>
      <c r="AW106" s="67">
        <v>3170</v>
      </c>
      <c r="AX106" s="52">
        <f t="shared" si="95"/>
        <v>348.7</v>
      </c>
      <c r="AY106" s="8">
        <v>3192</v>
      </c>
      <c r="AZ106" s="52">
        <f t="shared" si="96"/>
        <v>351.12</v>
      </c>
      <c r="BA106" s="8">
        <v>3118.18</v>
      </c>
      <c r="BB106" s="52">
        <f t="shared" si="97"/>
        <v>342.99979999999999</v>
      </c>
      <c r="BC106" s="8">
        <v>3641.67</v>
      </c>
      <c r="BD106" s="52">
        <f t="shared" si="91"/>
        <v>400.58370000000002</v>
      </c>
      <c r="BE106" s="67">
        <v>5108.33</v>
      </c>
      <c r="BF106" s="52">
        <f t="shared" si="98"/>
        <v>561.91629999999998</v>
      </c>
      <c r="BG106" s="177">
        <v>3970</v>
      </c>
      <c r="BH106" s="52">
        <f t="shared" si="92"/>
        <v>436.7</v>
      </c>
      <c r="BI106" s="177">
        <v>3916.6666666666702</v>
      </c>
      <c r="BJ106" s="52">
        <f t="shared" si="88"/>
        <v>430.83333333333371</v>
      </c>
      <c r="BK106" s="177">
        <v>4108.3333333333303</v>
      </c>
      <c r="BL106" s="52">
        <f t="shared" si="88"/>
        <v>451.91666666666634</v>
      </c>
      <c r="BM106" s="195">
        <v>4516.666666666667</v>
      </c>
      <c r="BN106" s="52">
        <f t="shared" si="89"/>
        <v>496.83333333333337</v>
      </c>
      <c r="BO106" s="196">
        <v>4241.67</v>
      </c>
      <c r="BP106" s="52">
        <f t="shared" si="93"/>
        <v>466.58370000000002</v>
      </c>
      <c r="BQ106" s="177">
        <v>4100</v>
      </c>
      <c r="BR106" s="52">
        <f t="shared" si="94"/>
        <v>451</v>
      </c>
      <c r="BS106" s="8">
        <f t="shared" si="113"/>
        <v>1913</v>
      </c>
      <c r="BT106" s="174">
        <f t="shared" si="114"/>
        <v>210.43</v>
      </c>
      <c r="BU106" s="8"/>
      <c r="BV106" s="102"/>
      <c r="BW106" s="5"/>
    </row>
    <row r="107" spans="1:75" x14ac:dyDescent="0.2">
      <c r="A107" s="10">
        <v>10</v>
      </c>
      <c r="B107" s="10">
        <v>1</v>
      </c>
      <c r="C107" s="10"/>
      <c r="D107" s="4" t="s">
        <v>82</v>
      </c>
      <c r="E107" s="13">
        <v>1</v>
      </c>
      <c r="F107" s="4">
        <v>213</v>
      </c>
      <c r="G107" s="70">
        <f t="shared" si="90"/>
        <v>213</v>
      </c>
      <c r="H107" s="11">
        <v>77</v>
      </c>
      <c r="I107" s="286">
        <f t="shared" ref="I107:I118" si="116">H107</f>
        <v>77</v>
      </c>
      <c r="J107" s="309" t="s">
        <v>200</v>
      </c>
      <c r="K107" s="319" t="s">
        <v>279</v>
      </c>
      <c r="L107" s="320"/>
      <c r="M107" s="293"/>
      <c r="N107" s="166"/>
      <c r="O107" s="11"/>
      <c r="P107" s="49">
        <f t="shared" si="99"/>
        <v>77</v>
      </c>
      <c r="Q107" s="4">
        <v>213</v>
      </c>
      <c r="R107" s="52">
        <f t="shared" si="85"/>
        <v>213</v>
      </c>
      <c r="S107" s="11">
        <v>239</v>
      </c>
      <c r="T107" s="52">
        <f t="shared" si="100"/>
        <v>239</v>
      </c>
      <c r="U107" s="11">
        <v>215</v>
      </c>
      <c r="V107" s="52">
        <f t="shared" si="101"/>
        <v>215</v>
      </c>
      <c r="W107" s="11">
        <v>192</v>
      </c>
      <c r="X107" s="52">
        <f t="shared" si="102"/>
        <v>192</v>
      </c>
      <c r="Y107" s="11">
        <v>190</v>
      </c>
      <c r="Z107" s="52">
        <f t="shared" si="103"/>
        <v>190</v>
      </c>
      <c r="AA107" s="11">
        <v>185</v>
      </c>
      <c r="AB107" s="49">
        <f t="shared" si="104"/>
        <v>185</v>
      </c>
      <c r="AC107" s="11">
        <v>233</v>
      </c>
      <c r="AD107" s="49">
        <f t="shared" si="105"/>
        <v>233</v>
      </c>
      <c r="AE107" s="11">
        <v>226</v>
      </c>
      <c r="AF107" s="49">
        <f t="shared" si="106"/>
        <v>226</v>
      </c>
      <c r="AG107" s="11">
        <v>255</v>
      </c>
      <c r="AH107" s="49">
        <f t="shared" si="107"/>
        <v>255</v>
      </c>
      <c r="AI107" s="11">
        <v>295</v>
      </c>
      <c r="AJ107" s="49">
        <f t="shared" si="108"/>
        <v>295</v>
      </c>
      <c r="AK107" s="24">
        <v>269</v>
      </c>
      <c r="AL107" s="49">
        <f t="shared" si="109"/>
        <v>269</v>
      </c>
      <c r="AM107" s="24">
        <v>277</v>
      </c>
      <c r="AN107" s="49">
        <f t="shared" si="110"/>
        <v>277</v>
      </c>
      <c r="AO107" s="4">
        <v>273</v>
      </c>
      <c r="AP107" s="52">
        <f t="shared" si="111"/>
        <v>273</v>
      </c>
      <c r="AQ107" s="4">
        <v>285</v>
      </c>
      <c r="AR107" s="52">
        <f t="shared" si="112"/>
        <v>285</v>
      </c>
      <c r="AS107" s="4">
        <v>274</v>
      </c>
      <c r="AT107" s="52">
        <f t="shared" si="86"/>
        <v>274</v>
      </c>
      <c r="AU107" s="4">
        <v>272</v>
      </c>
      <c r="AV107" s="52">
        <f t="shared" si="87"/>
        <v>272</v>
      </c>
      <c r="AW107" s="67">
        <v>271</v>
      </c>
      <c r="AX107" s="52">
        <f t="shared" si="95"/>
        <v>271</v>
      </c>
      <c r="AY107" s="11">
        <v>279</v>
      </c>
      <c r="AZ107" s="52">
        <f t="shared" si="96"/>
        <v>279</v>
      </c>
      <c r="BA107" s="11">
        <v>193.75</v>
      </c>
      <c r="BB107" s="52">
        <f t="shared" si="97"/>
        <v>193.75</v>
      </c>
      <c r="BC107" s="11">
        <v>85</v>
      </c>
      <c r="BD107" s="52">
        <f t="shared" si="91"/>
        <v>85</v>
      </c>
      <c r="BE107" s="67">
        <v>72.42</v>
      </c>
      <c r="BF107" s="52">
        <f t="shared" si="98"/>
        <v>72.42</v>
      </c>
      <c r="BG107" s="177">
        <v>85</v>
      </c>
      <c r="BH107" s="52">
        <f t="shared" si="92"/>
        <v>85</v>
      </c>
      <c r="BI107" s="177">
        <v>85.92</v>
      </c>
      <c r="BJ107" s="52">
        <f t="shared" si="88"/>
        <v>85.92</v>
      </c>
      <c r="BK107" s="177">
        <v>78.58</v>
      </c>
      <c r="BL107" s="52">
        <f t="shared" si="88"/>
        <v>78.58</v>
      </c>
      <c r="BM107" s="195">
        <v>112.25</v>
      </c>
      <c r="BN107" s="52">
        <f t="shared" si="89"/>
        <v>112.25</v>
      </c>
      <c r="BO107" s="196">
        <v>107.75</v>
      </c>
      <c r="BP107" s="52">
        <f t="shared" si="93"/>
        <v>107.75</v>
      </c>
      <c r="BQ107" s="177">
        <v>79</v>
      </c>
      <c r="BR107" s="52">
        <f t="shared" si="94"/>
        <v>79</v>
      </c>
      <c r="BS107" s="11">
        <f t="shared" si="113"/>
        <v>77</v>
      </c>
      <c r="BT107" s="52">
        <v>77</v>
      </c>
      <c r="BU107" s="11"/>
      <c r="BV107" s="102"/>
      <c r="BW107" s="5"/>
    </row>
    <row r="108" spans="1:75" ht="25.5" x14ac:dyDescent="0.2">
      <c r="A108" s="10">
        <v>10</v>
      </c>
      <c r="B108" s="10">
        <v>1</v>
      </c>
      <c r="C108" s="10"/>
      <c r="D108" s="153" t="s">
        <v>83</v>
      </c>
      <c r="E108" s="13">
        <v>1</v>
      </c>
      <c r="F108" s="2">
        <v>893</v>
      </c>
      <c r="G108" s="70">
        <f t="shared" si="90"/>
        <v>893</v>
      </c>
      <c r="H108" s="8">
        <v>323</v>
      </c>
      <c r="I108" s="284">
        <f t="shared" si="116"/>
        <v>323</v>
      </c>
      <c r="J108" s="302" t="s">
        <v>200</v>
      </c>
      <c r="K108" s="325" t="s">
        <v>280</v>
      </c>
      <c r="L108" s="320"/>
      <c r="M108" s="292"/>
      <c r="N108" s="164"/>
      <c r="O108" s="8"/>
      <c r="P108" s="49">
        <f t="shared" si="99"/>
        <v>323</v>
      </c>
      <c r="Q108" s="2">
        <v>893</v>
      </c>
      <c r="R108" s="49">
        <f t="shared" si="85"/>
        <v>893</v>
      </c>
      <c r="S108" s="8">
        <v>982</v>
      </c>
      <c r="T108" s="52">
        <f t="shared" si="100"/>
        <v>982</v>
      </c>
      <c r="U108" s="8">
        <v>1347</v>
      </c>
      <c r="V108" s="52">
        <f t="shared" si="101"/>
        <v>1347</v>
      </c>
      <c r="W108" s="8">
        <v>824</v>
      </c>
      <c r="X108" s="52">
        <f t="shared" si="102"/>
        <v>824</v>
      </c>
      <c r="Y108" s="8">
        <v>757</v>
      </c>
      <c r="Z108" s="52">
        <f t="shared" si="103"/>
        <v>757</v>
      </c>
      <c r="AA108" s="8">
        <v>661</v>
      </c>
      <c r="AB108" s="49">
        <f t="shared" si="104"/>
        <v>661</v>
      </c>
      <c r="AC108" s="8">
        <v>630</v>
      </c>
      <c r="AD108" s="49">
        <f t="shared" si="105"/>
        <v>630</v>
      </c>
      <c r="AE108" s="8">
        <v>590</v>
      </c>
      <c r="AF108" s="49">
        <f t="shared" si="106"/>
        <v>590</v>
      </c>
      <c r="AG108" s="8">
        <v>549</v>
      </c>
      <c r="AH108" s="49">
        <f t="shared" si="107"/>
        <v>549</v>
      </c>
      <c r="AI108" s="8">
        <v>284</v>
      </c>
      <c r="AJ108" s="49">
        <f t="shared" si="108"/>
        <v>284</v>
      </c>
      <c r="AK108" s="22">
        <v>270</v>
      </c>
      <c r="AL108" s="49">
        <f t="shared" si="109"/>
        <v>270</v>
      </c>
      <c r="AM108" s="22">
        <v>234</v>
      </c>
      <c r="AN108" s="49">
        <f t="shared" si="110"/>
        <v>234</v>
      </c>
      <c r="AO108" s="2">
        <v>235</v>
      </c>
      <c r="AP108" s="49">
        <f t="shared" si="111"/>
        <v>235</v>
      </c>
      <c r="AQ108" s="2">
        <v>213</v>
      </c>
      <c r="AR108" s="49">
        <f t="shared" si="112"/>
        <v>213</v>
      </c>
      <c r="AS108" s="2">
        <v>157</v>
      </c>
      <c r="AT108" s="52">
        <f t="shared" si="86"/>
        <v>157</v>
      </c>
      <c r="AU108" s="2">
        <v>156</v>
      </c>
      <c r="AV108" s="49">
        <f t="shared" si="87"/>
        <v>156</v>
      </c>
      <c r="AW108" s="67">
        <v>167</v>
      </c>
      <c r="AX108" s="52">
        <f t="shared" si="95"/>
        <v>167</v>
      </c>
      <c r="AY108" s="8">
        <v>173</v>
      </c>
      <c r="AZ108" s="52">
        <f t="shared" si="96"/>
        <v>173</v>
      </c>
      <c r="BA108" s="8">
        <v>192.18</v>
      </c>
      <c r="BB108" s="52">
        <f t="shared" si="97"/>
        <v>192.18</v>
      </c>
      <c r="BC108" s="8">
        <v>184.42</v>
      </c>
      <c r="BD108" s="52">
        <f t="shared" si="91"/>
        <v>184.42</v>
      </c>
      <c r="BE108" s="67">
        <v>187.6</v>
      </c>
      <c r="BF108" s="52">
        <f t="shared" si="98"/>
        <v>187.6</v>
      </c>
      <c r="BG108" s="177">
        <v>154</v>
      </c>
      <c r="BH108" s="52">
        <f t="shared" si="92"/>
        <v>154</v>
      </c>
      <c r="BI108" s="177">
        <v>133.33000000000001</v>
      </c>
      <c r="BJ108" s="52">
        <f t="shared" si="88"/>
        <v>133.33000000000001</v>
      </c>
      <c r="BK108" s="177">
        <v>126.75</v>
      </c>
      <c r="BL108" s="52">
        <f t="shared" si="88"/>
        <v>126.75</v>
      </c>
      <c r="BM108" s="195">
        <v>146.16666666666666</v>
      </c>
      <c r="BN108" s="52">
        <f t="shared" si="89"/>
        <v>146.16666666666666</v>
      </c>
      <c r="BO108" s="196">
        <v>146.66999999999999</v>
      </c>
      <c r="BP108" s="52">
        <f t="shared" si="93"/>
        <v>146.66999999999999</v>
      </c>
      <c r="BQ108" s="177">
        <v>192.67</v>
      </c>
      <c r="BR108" s="52">
        <f t="shared" si="94"/>
        <v>192.67</v>
      </c>
      <c r="BS108" s="11">
        <f t="shared" si="113"/>
        <v>323</v>
      </c>
      <c r="BT108" s="49">
        <v>323</v>
      </c>
      <c r="BU108" s="8"/>
      <c r="BV108" s="102"/>
      <c r="BW108" s="5"/>
    </row>
    <row r="109" spans="1:75" x14ac:dyDescent="0.2">
      <c r="A109" s="10">
        <v>10</v>
      </c>
      <c r="B109" s="10">
        <v>1</v>
      </c>
      <c r="C109" s="10"/>
      <c r="D109" s="4" t="s">
        <v>181</v>
      </c>
      <c r="E109" s="13">
        <v>1</v>
      </c>
      <c r="F109" s="4">
        <v>457</v>
      </c>
      <c r="G109" s="70">
        <f t="shared" si="90"/>
        <v>457</v>
      </c>
      <c r="H109" s="11">
        <v>165</v>
      </c>
      <c r="I109" s="286">
        <f t="shared" si="116"/>
        <v>165</v>
      </c>
      <c r="J109" s="309" t="s">
        <v>200</v>
      </c>
      <c r="K109" s="319" t="s">
        <v>282</v>
      </c>
      <c r="L109" s="320"/>
      <c r="M109" s="293"/>
      <c r="N109" s="166"/>
      <c r="O109" s="11"/>
      <c r="P109" s="49">
        <f t="shared" si="99"/>
        <v>165</v>
      </c>
      <c r="Q109" s="4">
        <v>457</v>
      </c>
      <c r="R109" s="52">
        <f t="shared" si="85"/>
        <v>457</v>
      </c>
      <c r="S109" s="11">
        <v>469</v>
      </c>
      <c r="T109" s="52">
        <f t="shared" si="100"/>
        <v>469</v>
      </c>
      <c r="U109" s="11">
        <v>449</v>
      </c>
      <c r="V109" s="52">
        <f t="shared" si="101"/>
        <v>449</v>
      </c>
      <c r="W109" s="11">
        <v>420</v>
      </c>
      <c r="X109" s="52">
        <f t="shared" si="102"/>
        <v>420</v>
      </c>
      <c r="Y109" s="11">
        <v>400</v>
      </c>
      <c r="Z109" s="52">
        <f t="shared" si="103"/>
        <v>400</v>
      </c>
      <c r="AA109" s="11">
        <v>431</v>
      </c>
      <c r="AB109" s="49">
        <f t="shared" si="104"/>
        <v>431</v>
      </c>
      <c r="AC109" s="11">
        <v>467</v>
      </c>
      <c r="AD109" s="49">
        <f t="shared" si="105"/>
        <v>467</v>
      </c>
      <c r="AE109" s="11">
        <v>470</v>
      </c>
      <c r="AF109" s="49">
        <f t="shared" si="106"/>
        <v>470</v>
      </c>
      <c r="AG109" s="11">
        <v>436</v>
      </c>
      <c r="AH109" s="49">
        <f t="shared" si="107"/>
        <v>436</v>
      </c>
      <c r="AI109" s="11">
        <v>454</v>
      </c>
      <c r="AJ109" s="49">
        <f t="shared" si="108"/>
        <v>454</v>
      </c>
      <c r="AK109" s="24">
        <v>459</v>
      </c>
      <c r="AL109" s="49">
        <f t="shared" si="109"/>
        <v>459</v>
      </c>
      <c r="AM109" s="24">
        <v>461</v>
      </c>
      <c r="AN109" s="49">
        <f t="shared" si="110"/>
        <v>461</v>
      </c>
      <c r="AO109" s="4">
        <v>500</v>
      </c>
      <c r="AP109" s="49">
        <f t="shared" si="111"/>
        <v>500</v>
      </c>
      <c r="AQ109" s="4">
        <v>477</v>
      </c>
      <c r="AR109" s="52">
        <f t="shared" si="112"/>
        <v>477</v>
      </c>
      <c r="AS109" s="4">
        <v>468</v>
      </c>
      <c r="AT109" s="52">
        <f t="shared" si="86"/>
        <v>468</v>
      </c>
      <c r="AU109" s="4">
        <v>437</v>
      </c>
      <c r="AV109" s="52">
        <f t="shared" si="87"/>
        <v>437</v>
      </c>
      <c r="AW109" s="67">
        <v>530</v>
      </c>
      <c r="AX109" s="52">
        <f t="shared" si="95"/>
        <v>530</v>
      </c>
      <c r="AY109" s="11">
        <v>510</v>
      </c>
      <c r="AZ109" s="52">
        <f t="shared" si="96"/>
        <v>510</v>
      </c>
      <c r="BA109" s="11">
        <v>531.58000000000004</v>
      </c>
      <c r="BB109" s="52">
        <f t="shared" si="97"/>
        <v>531.58000000000004</v>
      </c>
      <c r="BC109" s="11">
        <v>414.25</v>
      </c>
      <c r="BD109" s="52">
        <f t="shared" si="91"/>
        <v>414.25</v>
      </c>
      <c r="BE109" s="67">
        <v>208</v>
      </c>
      <c r="BF109" s="52">
        <f t="shared" si="98"/>
        <v>208</v>
      </c>
      <c r="BG109" s="177">
        <v>221</v>
      </c>
      <c r="BH109" s="52">
        <f t="shared" si="92"/>
        <v>221</v>
      </c>
      <c r="BI109" s="177">
        <v>193.83</v>
      </c>
      <c r="BJ109" s="52">
        <f t="shared" si="88"/>
        <v>193.83</v>
      </c>
      <c r="BK109" s="177">
        <v>152.58000000000001</v>
      </c>
      <c r="BL109" s="52">
        <f t="shared" si="88"/>
        <v>152.58000000000001</v>
      </c>
      <c r="BM109" s="195">
        <v>130.16666666666666</v>
      </c>
      <c r="BN109" s="52">
        <f t="shared" si="89"/>
        <v>130.16666666666666</v>
      </c>
      <c r="BO109" s="196">
        <v>148.41999999999999</v>
      </c>
      <c r="BP109" s="52">
        <f t="shared" si="93"/>
        <v>148.41999999999999</v>
      </c>
      <c r="BQ109" s="177">
        <v>146</v>
      </c>
      <c r="BR109" s="52">
        <f t="shared" si="94"/>
        <v>146</v>
      </c>
      <c r="BS109" s="11">
        <f t="shared" si="113"/>
        <v>165</v>
      </c>
      <c r="BT109" s="52">
        <v>165</v>
      </c>
      <c r="BU109" s="11"/>
      <c r="BV109" s="102"/>
      <c r="BW109" s="5"/>
    </row>
    <row r="110" spans="1:75" x14ac:dyDescent="0.2">
      <c r="A110" s="10">
        <v>10</v>
      </c>
      <c r="B110" s="10">
        <v>1</v>
      </c>
      <c r="C110" s="10"/>
      <c r="D110" s="4" t="s">
        <v>84</v>
      </c>
      <c r="E110" s="13">
        <v>1</v>
      </c>
      <c r="F110" s="2">
        <v>212</v>
      </c>
      <c r="G110" s="70">
        <f t="shared" si="90"/>
        <v>212</v>
      </c>
      <c r="H110" s="8">
        <v>77</v>
      </c>
      <c r="I110" s="284">
        <f t="shared" si="116"/>
        <v>77</v>
      </c>
      <c r="J110" s="302" t="s">
        <v>200</v>
      </c>
      <c r="K110" s="319" t="s">
        <v>281</v>
      </c>
      <c r="L110" s="320"/>
      <c r="M110" s="292"/>
      <c r="N110" s="164"/>
      <c r="O110" s="8"/>
      <c r="P110" s="49">
        <f t="shared" si="99"/>
        <v>77</v>
      </c>
      <c r="Q110" s="2">
        <v>212</v>
      </c>
      <c r="R110" s="49">
        <f t="shared" si="85"/>
        <v>212</v>
      </c>
      <c r="S110" s="8">
        <v>250</v>
      </c>
      <c r="T110" s="52">
        <f t="shared" si="100"/>
        <v>250</v>
      </c>
      <c r="U110" s="8">
        <v>226</v>
      </c>
      <c r="V110" s="52">
        <f t="shared" si="101"/>
        <v>226</v>
      </c>
      <c r="W110" s="8">
        <v>213</v>
      </c>
      <c r="X110" s="52">
        <f t="shared" si="102"/>
        <v>213</v>
      </c>
      <c r="Y110" s="8">
        <v>211</v>
      </c>
      <c r="Z110" s="52">
        <f t="shared" si="103"/>
        <v>211</v>
      </c>
      <c r="AA110" s="8">
        <v>212</v>
      </c>
      <c r="AB110" s="49">
        <f t="shared" si="104"/>
        <v>212</v>
      </c>
      <c r="AC110" s="8">
        <v>235</v>
      </c>
      <c r="AD110" s="49">
        <f t="shared" si="105"/>
        <v>235</v>
      </c>
      <c r="AE110" s="8">
        <v>252</v>
      </c>
      <c r="AF110" s="49">
        <f t="shared" si="106"/>
        <v>252</v>
      </c>
      <c r="AG110" s="8">
        <v>260</v>
      </c>
      <c r="AH110" s="49">
        <f t="shared" si="107"/>
        <v>260</v>
      </c>
      <c r="AI110" s="8">
        <v>242</v>
      </c>
      <c r="AJ110" s="49">
        <f t="shared" si="108"/>
        <v>242</v>
      </c>
      <c r="AK110" s="22">
        <v>249</v>
      </c>
      <c r="AL110" s="49">
        <f t="shared" si="109"/>
        <v>249</v>
      </c>
      <c r="AM110" s="22">
        <v>228</v>
      </c>
      <c r="AN110" s="49">
        <f t="shared" si="110"/>
        <v>228</v>
      </c>
      <c r="AO110" s="2">
        <v>253</v>
      </c>
      <c r="AP110" s="49">
        <f t="shared" si="111"/>
        <v>253</v>
      </c>
      <c r="AQ110" s="2">
        <v>257</v>
      </c>
      <c r="AR110" s="49">
        <f t="shared" si="112"/>
        <v>257</v>
      </c>
      <c r="AS110" s="2">
        <v>280</v>
      </c>
      <c r="AT110" s="52">
        <f t="shared" si="86"/>
        <v>280</v>
      </c>
      <c r="AU110" s="2">
        <v>261</v>
      </c>
      <c r="AV110" s="49">
        <f t="shared" si="87"/>
        <v>261</v>
      </c>
      <c r="AW110" s="67">
        <v>262</v>
      </c>
      <c r="AX110" s="52">
        <f t="shared" si="95"/>
        <v>262</v>
      </c>
      <c r="AY110" s="8">
        <v>258</v>
      </c>
      <c r="AZ110" s="52">
        <f t="shared" si="96"/>
        <v>258</v>
      </c>
      <c r="BA110" s="8">
        <v>258.64</v>
      </c>
      <c r="BB110" s="52">
        <f t="shared" si="97"/>
        <v>258.64</v>
      </c>
      <c r="BC110" s="8">
        <v>257.55</v>
      </c>
      <c r="BD110" s="52">
        <f t="shared" si="91"/>
        <v>257.55</v>
      </c>
      <c r="BE110" s="67">
        <v>0</v>
      </c>
      <c r="BF110" s="52">
        <f t="shared" si="98"/>
        <v>0</v>
      </c>
      <c r="BG110" s="177">
        <v>0</v>
      </c>
      <c r="BH110" s="52">
        <f t="shared" si="92"/>
        <v>0</v>
      </c>
      <c r="BI110" s="177">
        <v>0</v>
      </c>
      <c r="BJ110" s="52">
        <f t="shared" si="88"/>
        <v>0</v>
      </c>
      <c r="BK110" s="177">
        <v>0</v>
      </c>
      <c r="BL110" s="52">
        <f t="shared" si="88"/>
        <v>0</v>
      </c>
      <c r="BM110" s="195">
        <v>0</v>
      </c>
      <c r="BN110" s="52">
        <f t="shared" si="89"/>
        <v>0</v>
      </c>
      <c r="BO110" s="196"/>
      <c r="BP110" s="52">
        <f t="shared" si="93"/>
        <v>0</v>
      </c>
      <c r="BQ110" s="177"/>
      <c r="BR110" s="52">
        <f t="shared" si="94"/>
        <v>0</v>
      </c>
      <c r="BS110" s="11">
        <f t="shared" si="113"/>
        <v>77</v>
      </c>
      <c r="BT110" s="49">
        <v>77</v>
      </c>
      <c r="BU110" s="8"/>
      <c r="BV110" s="102"/>
      <c r="BW110" s="5"/>
    </row>
    <row r="111" spans="1:75" ht="25.5" x14ac:dyDescent="0.2">
      <c r="A111" s="10">
        <v>10</v>
      </c>
      <c r="B111" s="10">
        <v>1</v>
      </c>
      <c r="C111" s="10"/>
      <c r="D111" s="154" t="s">
        <v>85</v>
      </c>
      <c r="E111" s="13">
        <v>1</v>
      </c>
      <c r="F111" s="2">
        <v>220</v>
      </c>
      <c r="G111" s="70">
        <f t="shared" si="90"/>
        <v>220</v>
      </c>
      <c r="H111" s="8">
        <v>80</v>
      </c>
      <c r="I111" s="284">
        <f t="shared" si="116"/>
        <v>80</v>
      </c>
      <c r="J111" s="302" t="s">
        <v>200</v>
      </c>
      <c r="K111" s="325" t="s">
        <v>283</v>
      </c>
      <c r="L111" s="320"/>
      <c r="M111" s="292"/>
      <c r="N111" s="164"/>
      <c r="O111" s="8"/>
      <c r="P111" s="49">
        <f t="shared" si="99"/>
        <v>80</v>
      </c>
      <c r="Q111" s="2">
        <v>220</v>
      </c>
      <c r="R111" s="49">
        <f t="shared" si="85"/>
        <v>220</v>
      </c>
      <c r="S111" s="8">
        <v>139</v>
      </c>
      <c r="T111" s="52">
        <f t="shared" si="100"/>
        <v>139</v>
      </c>
      <c r="U111" s="8">
        <v>204</v>
      </c>
      <c r="V111" s="52">
        <f t="shared" si="101"/>
        <v>204</v>
      </c>
      <c r="W111" s="8">
        <v>199</v>
      </c>
      <c r="X111" s="52">
        <f t="shared" si="102"/>
        <v>199</v>
      </c>
      <c r="Y111" s="8">
        <v>154</v>
      </c>
      <c r="Z111" s="52">
        <f t="shared" si="103"/>
        <v>154</v>
      </c>
      <c r="AA111" s="8">
        <v>137</v>
      </c>
      <c r="AB111" s="49">
        <f t="shared" si="104"/>
        <v>137</v>
      </c>
      <c r="AC111" s="8">
        <v>153</v>
      </c>
      <c r="AD111" s="49">
        <f t="shared" si="105"/>
        <v>153</v>
      </c>
      <c r="AE111" s="8">
        <v>146</v>
      </c>
      <c r="AF111" s="49">
        <f t="shared" si="106"/>
        <v>146</v>
      </c>
      <c r="AG111" s="8">
        <v>161</v>
      </c>
      <c r="AH111" s="49">
        <f t="shared" si="107"/>
        <v>161</v>
      </c>
      <c r="AI111" s="8">
        <v>171</v>
      </c>
      <c r="AJ111" s="49">
        <f t="shared" si="108"/>
        <v>171</v>
      </c>
      <c r="AK111" s="22">
        <v>185</v>
      </c>
      <c r="AL111" s="49">
        <f t="shared" si="109"/>
        <v>185</v>
      </c>
      <c r="AM111" s="22">
        <v>194</v>
      </c>
      <c r="AN111" s="49">
        <f t="shared" si="110"/>
        <v>194</v>
      </c>
      <c r="AO111" s="2">
        <v>66</v>
      </c>
      <c r="AP111" s="49">
        <f t="shared" si="111"/>
        <v>66</v>
      </c>
      <c r="AQ111" s="2">
        <v>78</v>
      </c>
      <c r="AR111" s="49">
        <f t="shared" si="112"/>
        <v>78</v>
      </c>
      <c r="AS111" s="2">
        <v>62</v>
      </c>
      <c r="AT111" s="52">
        <f t="shared" si="86"/>
        <v>62</v>
      </c>
      <c r="AU111" s="2">
        <v>59</v>
      </c>
      <c r="AV111" s="49">
        <f t="shared" si="87"/>
        <v>59</v>
      </c>
      <c r="AW111" s="67">
        <v>62</v>
      </c>
      <c r="AX111" s="52">
        <f t="shared" si="95"/>
        <v>62</v>
      </c>
      <c r="AY111" s="8">
        <v>56.4</v>
      </c>
      <c r="AZ111" s="52">
        <f t="shared" si="96"/>
        <v>56.4</v>
      </c>
      <c r="BA111" s="8">
        <v>44.84</v>
      </c>
      <c r="BB111" s="52">
        <f t="shared" si="97"/>
        <v>44.84</v>
      </c>
      <c r="BC111" s="8">
        <v>56.12</v>
      </c>
      <c r="BD111" s="52">
        <f t="shared" si="91"/>
        <v>56.12</v>
      </c>
      <c r="BE111" s="67">
        <v>53.43</v>
      </c>
      <c r="BF111" s="52">
        <f t="shared" si="98"/>
        <v>53.43</v>
      </c>
      <c r="BG111" s="177">
        <v>50</v>
      </c>
      <c r="BH111" s="52">
        <f t="shared" si="92"/>
        <v>50</v>
      </c>
      <c r="BI111" s="177">
        <v>33.183333333333302</v>
      </c>
      <c r="BJ111" s="52">
        <f t="shared" si="88"/>
        <v>33.183333333333302</v>
      </c>
      <c r="BK111" s="177">
        <v>39.924999999999997</v>
      </c>
      <c r="BL111" s="52">
        <f t="shared" si="88"/>
        <v>39.924999999999997</v>
      </c>
      <c r="BM111" s="195">
        <v>44.574999999999996</v>
      </c>
      <c r="BN111" s="52">
        <f t="shared" si="89"/>
        <v>44.574999999999996</v>
      </c>
      <c r="BO111" s="196">
        <v>35.58</v>
      </c>
      <c r="BP111" s="52">
        <f t="shared" si="93"/>
        <v>35.58</v>
      </c>
      <c r="BQ111" s="177">
        <v>31.83</v>
      </c>
      <c r="BR111" s="52">
        <f t="shared" si="94"/>
        <v>31.83</v>
      </c>
      <c r="BS111" s="11">
        <f t="shared" si="113"/>
        <v>80</v>
      </c>
      <c r="BT111" s="49">
        <v>80</v>
      </c>
      <c r="BU111" s="8" t="s">
        <v>147</v>
      </c>
      <c r="BV111" s="102"/>
      <c r="BW111" s="5"/>
    </row>
    <row r="112" spans="1:75" x14ac:dyDescent="0.2">
      <c r="A112" s="7">
        <v>10</v>
      </c>
      <c r="B112" s="7">
        <v>1</v>
      </c>
      <c r="C112" s="7"/>
      <c r="D112" s="153" t="s">
        <v>86</v>
      </c>
      <c r="E112" s="12">
        <v>1</v>
      </c>
      <c r="F112" s="2">
        <v>655</v>
      </c>
      <c r="G112" s="70">
        <f t="shared" si="90"/>
        <v>655</v>
      </c>
      <c r="H112" s="8">
        <v>237</v>
      </c>
      <c r="I112" s="284">
        <f t="shared" si="116"/>
        <v>237</v>
      </c>
      <c r="J112" s="302" t="s">
        <v>200</v>
      </c>
      <c r="K112" s="319" t="s">
        <v>287</v>
      </c>
      <c r="L112" s="320"/>
      <c r="M112" s="292"/>
      <c r="N112" s="164"/>
      <c r="O112" s="8"/>
      <c r="P112" s="49">
        <f t="shared" si="99"/>
        <v>237</v>
      </c>
      <c r="Q112" s="2">
        <v>655</v>
      </c>
      <c r="R112" s="49">
        <f t="shared" si="85"/>
        <v>655</v>
      </c>
      <c r="S112" s="8">
        <v>504</v>
      </c>
      <c r="T112" s="52">
        <f t="shared" si="100"/>
        <v>504</v>
      </c>
      <c r="U112" s="8">
        <v>575</v>
      </c>
      <c r="V112" s="52">
        <f t="shared" si="101"/>
        <v>575</v>
      </c>
      <c r="W112" s="8">
        <v>595</v>
      </c>
      <c r="X112" s="52">
        <f t="shared" si="102"/>
        <v>595</v>
      </c>
      <c r="Y112" s="8">
        <v>563</v>
      </c>
      <c r="Z112" s="52">
        <f t="shared" si="103"/>
        <v>563</v>
      </c>
      <c r="AA112" s="8">
        <v>536</v>
      </c>
      <c r="AB112" s="49">
        <f t="shared" si="104"/>
        <v>536</v>
      </c>
      <c r="AC112" s="8">
        <v>469</v>
      </c>
      <c r="AD112" s="49">
        <f t="shared" si="105"/>
        <v>469</v>
      </c>
      <c r="AE112" s="8">
        <v>502</v>
      </c>
      <c r="AF112" s="49">
        <f t="shared" si="106"/>
        <v>502</v>
      </c>
      <c r="AG112" s="8">
        <v>411</v>
      </c>
      <c r="AH112" s="49">
        <f t="shared" si="107"/>
        <v>411</v>
      </c>
      <c r="AI112" s="8">
        <v>444</v>
      </c>
      <c r="AJ112" s="49">
        <f t="shared" si="108"/>
        <v>444</v>
      </c>
      <c r="AK112" s="22">
        <v>430</v>
      </c>
      <c r="AL112" s="49">
        <f t="shared" si="109"/>
        <v>430</v>
      </c>
      <c r="AM112" s="22">
        <v>438</v>
      </c>
      <c r="AN112" s="49">
        <f t="shared" si="110"/>
        <v>438</v>
      </c>
      <c r="AO112" s="2">
        <v>442</v>
      </c>
      <c r="AP112" s="49">
        <f t="shared" si="111"/>
        <v>442</v>
      </c>
      <c r="AQ112" s="2">
        <v>483</v>
      </c>
      <c r="AR112" s="49">
        <f t="shared" si="112"/>
        <v>483</v>
      </c>
      <c r="AS112" s="2">
        <v>467</v>
      </c>
      <c r="AT112" s="52">
        <f t="shared" si="86"/>
        <v>467</v>
      </c>
      <c r="AU112" s="2">
        <v>486</v>
      </c>
      <c r="AV112" s="49">
        <f t="shared" si="87"/>
        <v>486</v>
      </c>
      <c r="AW112" s="67">
        <v>354</v>
      </c>
      <c r="AX112" s="52">
        <f t="shared" si="95"/>
        <v>354</v>
      </c>
      <c r="AY112" s="8">
        <v>211</v>
      </c>
      <c r="AZ112" s="52">
        <f t="shared" si="96"/>
        <v>211</v>
      </c>
      <c r="BA112" s="8">
        <v>155.78</v>
      </c>
      <c r="BB112" s="52">
        <f t="shared" si="97"/>
        <v>155.78</v>
      </c>
      <c r="BC112" s="8">
        <v>146.19999999999999</v>
      </c>
      <c r="BD112" s="52">
        <f t="shared" si="91"/>
        <v>146.19999999999999</v>
      </c>
      <c r="BE112" s="67">
        <v>138.08000000000001</v>
      </c>
      <c r="BF112" s="52">
        <f t="shared" si="98"/>
        <v>138.08000000000001</v>
      </c>
      <c r="BG112" s="177">
        <v>174</v>
      </c>
      <c r="BH112" s="52">
        <f t="shared" si="92"/>
        <v>174</v>
      </c>
      <c r="BI112" s="177">
        <v>139.083333333333</v>
      </c>
      <c r="BJ112" s="52">
        <f t="shared" si="88"/>
        <v>139.083333333333</v>
      </c>
      <c r="BK112" s="177">
        <v>132.25</v>
      </c>
      <c r="BL112" s="52">
        <f t="shared" si="88"/>
        <v>132.25</v>
      </c>
      <c r="BM112" s="195">
        <v>185.33333333333334</v>
      </c>
      <c r="BN112" s="52">
        <f t="shared" si="89"/>
        <v>185.33333333333334</v>
      </c>
      <c r="BO112" s="196">
        <v>148.91999999999999</v>
      </c>
      <c r="BP112" s="52">
        <f t="shared" si="93"/>
        <v>148.91999999999999</v>
      </c>
      <c r="BQ112" s="177">
        <v>124.67</v>
      </c>
      <c r="BR112" s="52">
        <f t="shared" si="94"/>
        <v>124.67</v>
      </c>
      <c r="BS112" s="11">
        <f t="shared" si="113"/>
        <v>237</v>
      </c>
      <c r="BT112" s="49">
        <v>237</v>
      </c>
      <c r="BU112" s="8"/>
      <c r="BV112" s="102"/>
      <c r="BW112" s="5"/>
    </row>
    <row r="113" spans="1:75" x14ac:dyDescent="0.2">
      <c r="A113" s="10" t="s">
        <v>93</v>
      </c>
      <c r="B113" s="10">
        <v>1</v>
      </c>
      <c r="C113" s="10"/>
      <c r="D113" s="4" t="s">
        <v>94</v>
      </c>
      <c r="E113" s="16">
        <v>0.55000000000000004</v>
      </c>
      <c r="F113" s="1">
        <v>76</v>
      </c>
      <c r="G113" s="70">
        <f t="shared" si="90"/>
        <v>41.800000000000004</v>
      </c>
      <c r="H113" s="17">
        <v>11</v>
      </c>
      <c r="I113" s="288">
        <f t="shared" si="116"/>
        <v>11</v>
      </c>
      <c r="J113" s="317" t="s">
        <v>200</v>
      </c>
      <c r="K113" s="319" t="s">
        <v>289</v>
      </c>
      <c r="L113" s="320"/>
      <c r="M113" s="296"/>
      <c r="N113" s="167"/>
      <c r="O113" s="17"/>
      <c r="P113" s="49">
        <f t="shared" si="99"/>
        <v>6.0500000000000007</v>
      </c>
      <c r="Q113" s="1">
        <v>76</v>
      </c>
      <c r="R113" s="64">
        <f t="shared" si="85"/>
        <v>41.800000000000004</v>
      </c>
      <c r="S113" s="17">
        <v>76</v>
      </c>
      <c r="T113" s="52">
        <f t="shared" si="100"/>
        <v>41.800000000000004</v>
      </c>
      <c r="U113" s="17">
        <v>76</v>
      </c>
      <c r="V113" s="52">
        <f t="shared" si="101"/>
        <v>41.800000000000004</v>
      </c>
      <c r="W113" s="17">
        <v>76</v>
      </c>
      <c r="X113" s="52">
        <f t="shared" si="102"/>
        <v>41.800000000000004</v>
      </c>
      <c r="Y113" s="17">
        <v>76</v>
      </c>
      <c r="Z113" s="52">
        <f t="shared" si="103"/>
        <v>41.800000000000004</v>
      </c>
      <c r="AA113" s="17">
        <v>76</v>
      </c>
      <c r="AB113" s="49">
        <f t="shared" si="104"/>
        <v>41.800000000000004</v>
      </c>
      <c r="AC113" s="17">
        <v>76</v>
      </c>
      <c r="AD113" s="49">
        <f t="shared" si="105"/>
        <v>41.800000000000004</v>
      </c>
      <c r="AE113" s="17">
        <v>76</v>
      </c>
      <c r="AF113" s="49">
        <f t="shared" si="106"/>
        <v>41.800000000000004</v>
      </c>
      <c r="AG113" s="17">
        <v>76</v>
      </c>
      <c r="AH113" s="49">
        <f t="shared" si="107"/>
        <v>41.800000000000004</v>
      </c>
      <c r="AI113" s="17">
        <v>76</v>
      </c>
      <c r="AJ113" s="49">
        <f t="shared" si="108"/>
        <v>41.800000000000004</v>
      </c>
      <c r="AK113" s="25">
        <v>76</v>
      </c>
      <c r="AL113" s="49">
        <f t="shared" si="109"/>
        <v>41.800000000000004</v>
      </c>
      <c r="AM113" s="25">
        <v>76</v>
      </c>
      <c r="AN113" s="49">
        <f t="shared" si="110"/>
        <v>41.800000000000004</v>
      </c>
      <c r="AO113" s="1">
        <v>81</v>
      </c>
      <c r="AP113" s="52">
        <f t="shared" si="111"/>
        <v>44.550000000000004</v>
      </c>
      <c r="AQ113" s="1">
        <v>86</v>
      </c>
      <c r="AR113" s="64">
        <f t="shared" si="112"/>
        <v>47.300000000000004</v>
      </c>
      <c r="AS113" s="1">
        <v>72</v>
      </c>
      <c r="AT113" s="52">
        <f t="shared" si="86"/>
        <v>39.6</v>
      </c>
      <c r="AU113" s="1">
        <v>77</v>
      </c>
      <c r="AV113" s="64">
        <f t="shared" si="87"/>
        <v>42.35</v>
      </c>
      <c r="AW113" s="67">
        <v>93</v>
      </c>
      <c r="AX113" s="52">
        <f t="shared" si="95"/>
        <v>51.150000000000006</v>
      </c>
      <c r="AY113" s="17">
        <v>101</v>
      </c>
      <c r="AZ113" s="52">
        <f t="shared" si="96"/>
        <v>55.550000000000004</v>
      </c>
      <c r="BA113" s="17">
        <v>56.16</v>
      </c>
      <c r="BB113" s="52">
        <f t="shared" si="97"/>
        <v>30.888000000000002</v>
      </c>
      <c r="BC113" s="17">
        <v>10.25</v>
      </c>
      <c r="BD113" s="52">
        <f t="shared" si="91"/>
        <v>5.6375000000000002</v>
      </c>
      <c r="BE113" s="67">
        <v>7.87</v>
      </c>
      <c r="BF113" s="52">
        <f t="shared" si="98"/>
        <v>4.3285</v>
      </c>
      <c r="BG113" s="177">
        <v>17</v>
      </c>
      <c r="BH113" s="52">
        <f t="shared" si="92"/>
        <v>9.3500000000000014</v>
      </c>
      <c r="BI113" s="177">
        <v>9.31</v>
      </c>
      <c r="BJ113" s="52">
        <f t="shared" si="88"/>
        <v>5.1205000000000007</v>
      </c>
      <c r="BK113" s="177">
        <v>8.7799999999999994</v>
      </c>
      <c r="BL113" s="52">
        <f t="shared" si="88"/>
        <v>4.8289999999999997</v>
      </c>
      <c r="BM113" s="195">
        <v>19.150000000000002</v>
      </c>
      <c r="BN113" s="52">
        <f t="shared" si="89"/>
        <v>10.532500000000002</v>
      </c>
      <c r="BO113" s="196">
        <v>9.5</v>
      </c>
      <c r="BP113" s="52">
        <f t="shared" si="93"/>
        <v>5.2250000000000005</v>
      </c>
      <c r="BQ113" s="177">
        <v>5.51</v>
      </c>
      <c r="BR113" s="52">
        <f t="shared" si="94"/>
        <v>3.0305</v>
      </c>
      <c r="BS113" s="11">
        <f t="shared" si="113"/>
        <v>11</v>
      </c>
      <c r="BT113" s="64">
        <v>6.05</v>
      </c>
      <c r="BU113" s="17"/>
      <c r="BV113" s="102"/>
      <c r="BW113" s="5"/>
    </row>
    <row r="114" spans="1:75" x14ac:dyDescent="0.2">
      <c r="A114" s="7" t="s">
        <v>92</v>
      </c>
      <c r="B114" s="10">
        <v>1</v>
      </c>
      <c r="C114" s="10"/>
      <c r="D114" s="4" t="s">
        <v>87</v>
      </c>
      <c r="E114" s="15">
        <v>0.94</v>
      </c>
      <c r="F114" s="3">
        <v>208</v>
      </c>
      <c r="G114" s="70">
        <f t="shared" si="90"/>
        <v>195.51999999999998</v>
      </c>
      <c r="H114" s="18">
        <v>40</v>
      </c>
      <c r="I114" s="285">
        <f t="shared" si="116"/>
        <v>40</v>
      </c>
      <c r="J114" s="305" t="s">
        <v>200</v>
      </c>
      <c r="K114" s="319" t="s">
        <v>288</v>
      </c>
      <c r="L114" s="320"/>
      <c r="M114" s="297"/>
      <c r="N114" s="168"/>
      <c r="O114" s="18"/>
      <c r="P114" s="49">
        <f t="shared" si="99"/>
        <v>37.599999999999994</v>
      </c>
      <c r="Q114" s="3">
        <v>208</v>
      </c>
      <c r="R114" s="63">
        <f t="shared" si="85"/>
        <v>195.51999999999998</v>
      </c>
      <c r="S114" s="18">
        <v>79</v>
      </c>
      <c r="T114" s="52">
        <f t="shared" si="100"/>
        <v>74.259999999999991</v>
      </c>
      <c r="U114" s="18">
        <v>64</v>
      </c>
      <c r="V114" s="52">
        <f t="shared" si="101"/>
        <v>60.16</v>
      </c>
      <c r="W114" s="18">
        <v>66</v>
      </c>
      <c r="X114" s="52">
        <f t="shared" si="102"/>
        <v>62.04</v>
      </c>
      <c r="Y114" s="18">
        <v>67</v>
      </c>
      <c r="Z114" s="52">
        <f t="shared" si="103"/>
        <v>62.98</v>
      </c>
      <c r="AA114" s="18">
        <v>69</v>
      </c>
      <c r="AB114" s="49">
        <f t="shared" si="104"/>
        <v>64.86</v>
      </c>
      <c r="AC114" s="18">
        <v>78</v>
      </c>
      <c r="AD114" s="49">
        <f t="shared" si="105"/>
        <v>73.319999999999993</v>
      </c>
      <c r="AE114" s="18">
        <v>93</v>
      </c>
      <c r="AF114" s="49">
        <f t="shared" si="106"/>
        <v>87.42</v>
      </c>
      <c r="AG114" s="18">
        <v>61</v>
      </c>
      <c r="AH114" s="49">
        <f t="shared" si="107"/>
        <v>57.339999999999996</v>
      </c>
      <c r="AI114" s="18">
        <v>54</v>
      </c>
      <c r="AJ114" s="49">
        <f t="shared" si="108"/>
        <v>50.76</v>
      </c>
      <c r="AK114" s="23">
        <v>67</v>
      </c>
      <c r="AL114" s="49">
        <f t="shared" si="109"/>
        <v>62.98</v>
      </c>
      <c r="AM114" s="23">
        <v>62</v>
      </c>
      <c r="AN114" s="49">
        <f t="shared" si="110"/>
        <v>58.279999999999994</v>
      </c>
      <c r="AO114" s="3">
        <v>87</v>
      </c>
      <c r="AP114" s="49">
        <f t="shared" si="111"/>
        <v>81.78</v>
      </c>
      <c r="AQ114" s="3">
        <v>75</v>
      </c>
      <c r="AR114" s="63">
        <f t="shared" si="112"/>
        <v>70.5</v>
      </c>
      <c r="AS114" s="3">
        <v>78</v>
      </c>
      <c r="AT114" s="52">
        <f t="shared" si="86"/>
        <v>73.319999999999993</v>
      </c>
      <c r="AU114" s="3">
        <v>93</v>
      </c>
      <c r="AV114" s="63">
        <f t="shared" si="87"/>
        <v>87.42</v>
      </c>
      <c r="AW114" s="67">
        <v>91</v>
      </c>
      <c r="AX114" s="52">
        <f t="shared" si="95"/>
        <v>85.539999999999992</v>
      </c>
      <c r="AY114" s="18">
        <v>86.1</v>
      </c>
      <c r="AZ114" s="52">
        <f t="shared" si="96"/>
        <v>80.933999999999983</v>
      </c>
      <c r="BA114" s="18">
        <v>64.78</v>
      </c>
      <c r="BB114" s="52">
        <f t="shared" si="97"/>
        <v>60.8932</v>
      </c>
      <c r="BC114" s="18">
        <v>71</v>
      </c>
      <c r="BD114" s="52">
        <f t="shared" si="91"/>
        <v>66.739999999999995</v>
      </c>
      <c r="BE114" s="67">
        <v>73.05</v>
      </c>
      <c r="BF114" s="52">
        <f t="shared" si="98"/>
        <v>68.666999999999987</v>
      </c>
      <c r="BG114" s="177">
        <v>40</v>
      </c>
      <c r="BH114" s="52">
        <f t="shared" si="92"/>
        <v>37.599999999999994</v>
      </c>
      <c r="BI114" s="177">
        <v>38.516666666666701</v>
      </c>
      <c r="BJ114" s="52"/>
      <c r="BK114" s="177">
        <v>41.858333333333299</v>
      </c>
      <c r="BL114" s="52">
        <f t="shared" si="88"/>
        <v>39.346833333333301</v>
      </c>
      <c r="BM114" s="195">
        <v>33.858333333333334</v>
      </c>
      <c r="BN114" s="52">
        <f t="shared" si="89"/>
        <v>31.826833333333333</v>
      </c>
      <c r="BO114" s="196">
        <v>36.229999999999997</v>
      </c>
      <c r="BP114" s="52">
        <f t="shared" si="93"/>
        <v>34.056199999999997</v>
      </c>
      <c r="BQ114" s="177">
        <v>53.88</v>
      </c>
      <c r="BR114" s="52">
        <f t="shared" si="94"/>
        <v>50.647199999999998</v>
      </c>
      <c r="BS114" s="11">
        <f t="shared" si="113"/>
        <v>40</v>
      </c>
      <c r="BT114" s="63">
        <v>37.6</v>
      </c>
      <c r="BU114" s="18"/>
      <c r="BV114" s="102"/>
      <c r="BW114" s="5"/>
    </row>
    <row r="115" spans="1:75" ht="25.5" x14ac:dyDescent="0.2">
      <c r="A115" s="7" t="s">
        <v>92</v>
      </c>
      <c r="B115" s="10">
        <v>1</v>
      </c>
      <c r="C115" s="10"/>
      <c r="D115" s="154" t="s">
        <v>88</v>
      </c>
      <c r="E115" s="15">
        <v>0.94</v>
      </c>
      <c r="F115" s="3">
        <v>202</v>
      </c>
      <c r="G115" s="70">
        <f t="shared" si="90"/>
        <v>189.88</v>
      </c>
      <c r="H115" s="18">
        <v>39</v>
      </c>
      <c r="I115" s="285">
        <f t="shared" si="116"/>
        <v>39</v>
      </c>
      <c r="J115" s="305" t="s">
        <v>200</v>
      </c>
      <c r="K115" s="325" t="s">
        <v>286</v>
      </c>
      <c r="L115" s="320"/>
      <c r="M115" s="297"/>
      <c r="N115" s="168"/>
      <c r="O115" s="18"/>
      <c r="P115" s="49">
        <f t="shared" si="99"/>
        <v>36.659999999999997</v>
      </c>
      <c r="Q115" s="3">
        <v>202</v>
      </c>
      <c r="R115" s="63">
        <f t="shared" si="85"/>
        <v>189.88</v>
      </c>
      <c r="S115" s="18">
        <v>119</v>
      </c>
      <c r="T115" s="52">
        <f t="shared" si="100"/>
        <v>111.86</v>
      </c>
      <c r="U115" s="18">
        <v>128</v>
      </c>
      <c r="V115" s="52">
        <f t="shared" si="101"/>
        <v>120.32</v>
      </c>
      <c r="W115" s="18">
        <v>105</v>
      </c>
      <c r="X115" s="52">
        <f t="shared" si="102"/>
        <v>98.699999999999989</v>
      </c>
      <c r="Y115" s="18">
        <v>113</v>
      </c>
      <c r="Z115" s="52">
        <f t="shared" si="103"/>
        <v>106.22</v>
      </c>
      <c r="AA115" s="18">
        <v>115</v>
      </c>
      <c r="AB115" s="49">
        <f t="shared" si="104"/>
        <v>108.1</v>
      </c>
      <c r="AC115" s="18">
        <v>105</v>
      </c>
      <c r="AD115" s="49">
        <f t="shared" si="105"/>
        <v>98.699999999999989</v>
      </c>
      <c r="AE115" s="18">
        <v>117</v>
      </c>
      <c r="AF115" s="49">
        <f t="shared" si="106"/>
        <v>109.97999999999999</v>
      </c>
      <c r="AG115" s="18">
        <v>134</v>
      </c>
      <c r="AH115" s="49">
        <f t="shared" si="107"/>
        <v>125.96</v>
      </c>
      <c r="AI115" s="18">
        <v>121</v>
      </c>
      <c r="AJ115" s="49">
        <f t="shared" si="108"/>
        <v>113.74</v>
      </c>
      <c r="AK115" s="23">
        <v>121</v>
      </c>
      <c r="AL115" s="49">
        <f t="shared" si="109"/>
        <v>113.74</v>
      </c>
      <c r="AM115" s="23">
        <v>131</v>
      </c>
      <c r="AN115" s="49">
        <f t="shared" si="110"/>
        <v>123.13999999999999</v>
      </c>
      <c r="AO115" s="3">
        <v>114</v>
      </c>
      <c r="AP115" s="49">
        <f t="shared" si="111"/>
        <v>107.16</v>
      </c>
      <c r="AQ115" s="3">
        <v>65</v>
      </c>
      <c r="AR115" s="63">
        <f t="shared" si="112"/>
        <v>61.099999999999994</v>
      </c>
      <c r="AS115" s="3">
        <v>18</v>
      </c>
      <c r="AT115" s="52">
        <f t="shared" si="86"/>
        <v>16.919999999999998</v>
      </c>
      <c r="AU115" s="3">
        <v>27</v>
      </c>
      <c r="AV115" s="63">
        <f t="shared" si="87"/>
        <v>25.38</v>
      </c>
      <c r="AW115" s="67">
        <v>27.2</v>
      </c>
      <c r="AX115" s="52">
        <f t="shared" si="95"/>
        <v>25.567999999999998</v>
      </c>
      <c r="AY115" s="18">
        <v>27.7</v>
      </c>
      <c r="AZ115" s="52">
        <f t="shared" si="96"/>
        <v>26.037999999999997</v>
      </c>
      <c r="BA115" s="18">
        <v>30.42</v>
      </c>
      <c r="BB115" s="52">
        <f t="shared" si="97"/>
        <v>28.594799999999999</v>
      </c>
      <c r="BC115" s="18">
        <v>24.32</v>
      </c>
      <c r="BD115" s="52">
        <f t="shared" si="91"/>
        <v>22.860799999999998</v>
      </c>
      <c r="BE115" s="67">
        <v>18.78</v>
      </c>
      <c r="BF115" s="52">
        <f t="shared" si="98"/>
        <v>17.653200000000002</v>
      </c>
      <c r="BG115" s="177">
        <v>22</v>
      </c>
      <c r="BH115" s="52">
        <f t="shared" si="92"/>
        <v>20.68</v>
      </c>
      <c r="BI115" s="177">
        <v>23.5</v>
      </c>
      <c r="BJ115" s="52">
        <f t="shared" si="88"/>
        <v>22.09</v>
      </c>
      <c r="BK115" s="177">
        <v>21.158333333333299</v>
      </c>
      <c r="BL115" s="52">
        <f t="shared" si="88"/>
        <v>19.888833333333299</v>
      </c>
      <c r="BM115" s="195">
        <v>19.974999999999998</v>
      </c>
      <c r="BN115" s="52">
        <f t="shared" si="89"/>
        <v>18.776499999999999</v>
      </c>
      <c r="BO115" s="196">
        <v>24.13</v>
      </c>
      <c r="BP115" s="52">
        <f t="shared" si="93"/>
        <v>22.682199999999998</v>
      </c>
      <c r="BQ115" s="177">
        <v>24.36</v>
      </c>
      <c r="BR115" s="52">
        <f t="shared" si="94"/>
        <v>22.898399999999999</v>
      </c>
      <c r="BS115" s="11">
        <f t="shared" si="113"/>
        <v>39</v>
      </c>
      <c r="BT115" s="63">
        <v>36.659999999999997</v>
      </c>
      <c r="BU115" s="18"/>
      <c r="BV115" s="102"/>
      <c r="BW115" s="5"/>
    </row>
    <row r="116" spans="1:75" x14ac:dyDescent="0.2">
      <c r="A116" s="7" t="s">
        <v>92</v>
      </c>
      <c r="B116" s="10">
        <v>1</v>
      </c>
      <c r="C116" s="10"/>
      <c r="D116" s="154" t="s">
        <v>89</v>
      </c>
      <c r="E116" s="15">
        <v>0.94</v>
      </c>
      <c r="F116" s="3">
        <v>448</v>
      </c>
      <c r="G116" s="70">
        <f t="shared" si="90"/>
        <v>421.12</v>
      </c>
      <c r="H116" s="18">
        <v>87</v>
      </c>
      <c r="I116" s="285">
        <f t="shared" si="116"/>
        <v>87</v>
      </c>
      <c r="J116" s="305" t="s">
        <v>200</v>
      </c>
      <c r="K116" s="319" t="s">
        <v>290</v>
      </c>
      <c r="L116" s="320"/>
      <c r="M116" s="297"/>
      <c r="N116" s="168"/>
      <c r="O116" s="18"/>
      <c r="P116" s="49">
        <f t="shared" si="99"/>
        <v>81.78</v>
      </c>
      <c r="Q116" s="3">
        <v>448</v>
      </c>
      <c r="R116" s="63">
        <f t="shared" si="85"/>
        <v>421.12</v>
      </c>
      <c r="S116" s="18">
        <v>206</v>
      </c>
      <c r="T116" s="52">
        <f t="shared" si="100"/>
        <v>193.64</v>
      </c>
      <c r="U116" s="18">
        <v>293</v>
      </c>
      <c r="V116" s="52">
        <f t="shared" si="101"/>
        <v>275.41999999999996</v>
      </c>
      <c r="W116" s="18">
        <v>276</v>
      </c>
      <c r="X116" s="52">
        <f t="shared" si="102"/>
        <v>259.44</v>
      </c>
      <c r="Y116" s="18">
        <v>263</v>
      </c>
      <c r="Z116" s="52">
        <f t="shared" si="103"/>
        <v>247.22</v>
      </c>
      <c r="AA116" s="18">
        <v>260</v>
      </c>
      <c r="AB116" s="49">
        <f t="shared" si="104"/>
        <v>244.39999999999998</v>
      </c>
      <c r="AC116" s="18">
        <v>280</v>
      </c>
      <c r="AD116" s="49">
        <f t="shared" si="105"/>
        <v>263.2</v>
      </c>
      <c r="AE116" s="18">
        <v>288</v>
      </c>
      <c r="AF116" s="49">
        <f t="shared" si="106"/>
        <v>270.71999999999997</v>
      </c>
      <c r="AG116" s="18">
        <v>288</v>
      </c>
      <c r="AH116" s="49">
        <f t="shared" si="107"/>
        <v>270.71999999999997</v>
      </c>
      <c r="AI116" s="18">
        <v>281</v>
      </c>
      <c r="AJ116" s="49">
        <f t="shared" si="108"/>
        <v>264.14</v>
      </c>
      <c r="AK116" s="23">
        <v>276</v>
      </c>
      <c r="AL116" s="49">
        <f t="shared" si="109"/>
        <v>259.44</v>
      </c>
      <c r="AM116" s="23">
        <v>295</v>
      </c>
      <c r="AN116" s="49">
        <f t="shared" si="110"/>
        <v>277.3</v>
      </c>
      <c r="AO116" s="3">
        <v>284</v>
      </c>
      <c r="AP116" s="49">
        <f t="shared" si="111"/>
        <v>266.95999999999998</v>
      </c>
      <c r="AQ116" s="3">
        <v>266</v>
      </c>
      <c r="AR116" s="63">
        <f t="shared" si="112"/>
        <v>250.04</v>
      </c>
      <c r="AS116" s="3">
        <v>112</v>
      </c>
      <c r="AT116" s="52">
        <f t="shared" si="86"/>
        <v>105.28</v>
      </c>
      <c r="AU116" s="3">
        <v>95</v>
      </c>
      <c r="AV116" s="63">
        <f t="shared" si="87"/>
        <v>89.3</v>
      </c>
      <c r="AW116" s="67">
        <v>114</v>
      </c>
      <c r="AX116" s="52">
        <f t="shared" si="95"/>
        <v>107.16</v>
      </c>
      <c r="AY116" s="18">
        <v>120.7</v>
      </c>
      <c r="AZ116" s="52">
        <f t="shared" si="96"/>
        <v>113.458</v>
      </c>
      <c r="BA116" s="18">
        <v>132.77000000000001</v>
      </c>
      <c r="BB116" s="52">
        <f t="shared" si="97"/>
        <v>124.80380000000001</v>
      </c>
      <c r="BC116" s="18">
        <v>64.88</v>
      </c>
      <c r="BD116" s="52">
        <f t="shared" si="91"/>
        <v>60.987199999999994</v>
      </c>
      <c r="BE116" s="67">
        <v>55.42</v>
      </c>
      <c r="BF116" s="52">
        <f t="shared" si="98"/>
        <v>52.094799999999999</v>
      </c>
      <c r="BG116" s="177">
        <v>55</v>
      </c>
      <c r="BH116" s="52">
        <f t="shared" si="92"/>
        <v>51.699999999999996</v>
      </c>
      <c r="BI116" s="177">
        <v>38.11</v>
      </c>
      <c r="BJ116" s="52">
        <f t="shared" si="88"/>
        <v>35.823399999999999</v>
      </c>
      <c r="BK116" s="177">
        <v>42.02</v>
      </c>
      <c r="BL116" s="52">
        <f t="shared" si="88"/>
        <v>39.498800000000003</v>
      </c>
      <c r="BM116" s="195">
        <v>45.45</v>
      </c>
      <c r="BN116" s="52">
        <f t="shared" si="89"/>
        <v>42.722999999999999</v>
      </c>
      <c r="BO116" s="196">
        <v>48.35</v>
      </c>
      <c r="BP116" s="52">
        <f t="shared" si="93"/>
        <v>45.448999999999998</v>
      </c>
      <c r="BQ116" s="177">
        <v>46.03</v>
      </c>
      <c r="BR116" s="52">
        <f t="shared" si="94"/>
        <v>43.2682</v>
      </c>
      <c r="BS116" s="11">
        <f t="shared" si="113"/>
        <v>87</v>
      </c>
      <c r="BT116" s="63">
        <v>81.78</v>
      </c>
      <c r="BU116" s="18"/>
      <c r="BV116" s="102"/>
      <c r="BW116" s="5"/>
    </row>
    <row r="117" spans="1:75" x14ac:dyDescent="0.2">
      <c r="A117" s="7" t="s">
        <v>92</v>
      </c>
      <c r="B117" s="7">
        <v>1</v>
      </c>
      <c r="C117" s="7"/>
      <c r="D117" s="2" t="s">
        <v>90</v>
      </c>
      <c r="E117" s="12">
        <v>0.94</v>
      </c>
      <c r="F117" s="2">
        <v>134</v>
      </c>
      <c r="G117" s="70">
        <f t="shared" si="90"/>
        <v>125.96</v>
      </c>
      <c r="H117" s="8">
        <v>26</v>
      </c>
      <c r="I117" s="284">
        <f t="shared" si="116"/>
        <v>26</v>
      </c>
      <c r="J117" s="302" t="s">
        <v>200</v>
      </c>
      <c r="K117" s="319" t="s">
        <v>291</v>
      </c>
      <c r="L117" s="320"/>
      <c r="M117" s="292"/>
      <c r="N117" s="164"/>
      <c r="O117" s="8"/>
      <c r="P117" s="49">
        <f t="shared" si="99"/>
        <v>24.439999999999998</v>
      </c>
      <c r="Q117" s="2">
        <v>134</v>
      </c>
      <c r="R117" s="49">
        <f t="shared" si="85"/>
        <v>125.96</v>
      </c>
      <c r="S117" s="8">
        <v>89</v>
      </c>
      <c r="T117" s="52">
        <f t="shared" si="100"/>
        <v>83.66</v>
      </c>
      <c r="U117" s="8">
        <v>66</v>
      </c>
      <c r="V117" s="52">
        <f t="shared" si="101"/>
        <v>62.04</v>
      </c>
      <c r="W117" s="8">
        <v>48</v>
      </c>
      <c r="X117" s="52">
        <f t="shared" si="102"/>
        <v>45.12</v>
      </c>
      <c r="Y117" s="8">
        <v>35</v>
      </c>
      <c r="Z117" s="52">
        <f t="shared" si="103"/>
        <v>32.9</v>
      </c>
      <c r="AA117" s="8">
        <v>48</v>
      </c>
      <c r="AB117" s="49">
        <f t="shared" si="104"/>
        <v>45.12</v>
      </c>
      <c r="AC117" s="8">
        <v>46</v>
      </c>
      <c r="AD117" s="49">
        <f t="shared" si="105"/>
        <v>43.239999999999995</v>
      </c>
      <c r="AE117" s="8">
        <v>63</v>
      </c>
      <c r="AF117" s="49">
        <f t="shared" si="106"/>
        <v>59.22</v>
      </c>
      <c r="AG117" s="8">
        <v>60</v>
      </c>
      <c r="AH117" s="49">
        <f t="shared" si="107"/>
        <v>56.4</v>
      </c>
      <c r="AI117" s="8">
        <v>47</v>
      </c>
      <c r="AJ117" s="49">
        <f t="shared" si="108"/>
        <v>44.18</v>
      </c>
      <c r="AK117" s="22">
        <v>43</v>
      </c>
      <c r="AL117" s="49">
        <f t="shared" si="109"/>
        <v>40.419999999999995</v>
      </c>
      <c r="AM117" s="22">
        <v>51</v>
      </c>
      <c r="AN117" s="49">
        <f t="shared" si="110"/>
        <v>47.94</v>
      </c>
      <c r="AO117" s="2">
        <v>52</v>
      </c>
      <c r="AP117" s="49">
        <f t="shared" si="111"/>
        <v>48.879999999999995</v>
      </c>
      <c r="AQ117" s="2">
        <v>60</v>
      </c>
      <c r="AR117" s="49">
        <f t="shared" si="112"/>
        <v>56.4</v>
      </c>
      <c r="AS117" s="2">
        <v>50</v>
      </c>
      <c r="AT117" s="52">
        <f t="shared" si="86"/>
        <v>47</v>
      </c>
      <c r="AU117" s="2">
        <v>57</v>
      </c>
      <c r="AV117" s="49">
        <f t="shared" si="87"/>
        <v>53.58</v>
      </c>
      <c r="AW117" s="67">
        <v>52</v>
      </c>
      <c r="AX117" s="52">
        <f t="shared" si="95"/>
        <v>48.879999999999995</v>
      </c>
      <c r="AY117" s="8">
        <v>17.8</v>
      </c>
      <c r="AZ117" s="52">
        <f t="shared" si="96"/>
        <v>16.731999999999999</v>
      </c>
      <c r="BA117" s="8">
        <v>12.86</v>
      </c>
      <c r="BB117" s="52">
        <f t="shared" si="97"/>
        <v>12.088399999999998</v>
      </c>
      <c r="BC117" s="8">
        <v>15.8</v>
      </c>
      <c r="BD117" s="52">
        <f t="shared" si="91"/>
        <v>14.852</v>
      </c>
      <c r="BE117" s="67">
        <v>15.53</v>
      </c>
      <c r="BF117" s="52">
        <f t="shared" si="98"/>
        <v>14.598199999999999</v>
      </c>
      <c r="BG117" s="177">
        <v>9</v>
      </c>
      <c r="BH117" s="52">
        <f t="shared" si="92"/>
        <v>8.4599999999999991</v>
      </c>
      <c r="BI117" s="177">
        <v>7.6</v>
      </c>
      <c r="BJ117" s="52"/>
      <c r="BK117" s="177">
        <v>7.0454545454545503</v>
      </c>
      <c r="BL117" s="52">
        <f t="shared" si="88"/>
        <v>6.6227272727272766</v>
      </c>
      <c r="BM117" s="195">
        <v>7.7166666666666659</v>
      </c>
      <c r="BN117" s="52">
        <f t="shared" si="89"/>
        <v>7.2536666666666658</v>
      </c>
      <c r="BO117" s="196">
        <v>7.49</v>
      </c>
      <c r="BP117" s="52">
        <f t="shared" si="93"/>
        <v>7.0405999999999995</v>
      </c>
      <c r="BQ117" s="177">
        <v>7.83</v>
      </c>
      <c r="BR117" s="52">
        <f t="shared" si="94"/>
        <v>7.3601999999999999</v>
      </c>
      <c r="BS117" s="11">
        <f t="shared" si="113"/>
        <v>26</v>
      </c>
      <c r="BT117" s="49">
        <v>24.44</v>
      </c>
      <c r="BU117" s="8"/>
      <c r="BV117" s="102"/>
      <c r="BW117" s="5"/>
    </row>
    <row r="118" spans="1:75" ht="13.5" thickBot="1" x14ac:dyDescent="0.25">
      <c r="A118" s="14" t="s">
        <v>92</v>
      </c>
      <c r="B118" s="14">
        <v>1</v>
      </c>
      <c r="C118" s="14"/>
      <c r="D118" s="155" t="s">
        <v>91</v>
      </c>
      <c r="E118" s="16">
        <v>0.94</v>
      </c>
      <c r="F118" s="1">
        <v>52</v>
      </c>
      <c r="G118" s="70">
        <f t="shared" si="90"/>
        <v>48.879999999999995</v>
      </c>
      <c r="H118" s="17">
        <v>10</v>
      </c>
      <c r="I118" s="284">
        <f t="shared" si="116"/>
        <v>10</v>
      </c>
      <c r="J118" s="322" t="s">
        <v>200</v>
      </c>
      <c r="K118" s="346" t="s">
        <v>292</v>
      </c>
      <c r="L118" s="347"/>
      <c r="M118" s="292"/>
      <c r="N118" s="164"/>
      <c r="O118" s="8"/>
      <c r="P118" s="49">
        <f t="shared" si="99"/>
        <v>9.3999999999999986</v>
      </c>
      <c r="Q118" s="1">
        <v>52</v>
      </c>
      <c r="R118" s="64">
        <f t="shared" si="85"/>
        <v>48.879999999999995</v>
      </c>
      <c r="S118" s="8">
        <v>52</v>
      </c>
      <c r="T118" s="49">
        <f t="shared" si="100"/>
        <v>48.879999999999995</v>
      </c>
      <c r="U118" s="8">
        <v>52</v>
      </c>
      <c r="V118" s="49">
        <f t="shared" si="101"/>
        <v>48.879999999999995</v>
      </c>
      <c r="W118" s="8">
        <v>52</v>
      </c>
      <c r="X118" s="49">
        <f t="shared" si="102"/>
        <v>48.879999999999995</v>
      </c>
      <c r="Y118" s="8">
        <v>52</v>
      </c>
      <c r="Z118" s="49">
        <f t="shared" si="103"/>
        <v>48.879999999999995</v>
      </c>
      <c r="AA118" s="8">
        <v>52</v>
      </c>
      <c r="AB118" s="49">
        <f t="shared" si="104"/>
        <v>48.879999999999995</v>
      </c>
      <c r="AC118" s="8">
        <v>52</v>
      </c>
      <c r="AD118" s="49">
        <f t="shared" si="105"/>
        <v>48.879999999999995</v>
      </c>
      <c r="AE118" s="8">
        <v>52</v>
      </c>
      <c r="AF118" s="49">
        <f t="shared" si="106"/>
        <v>48.879999999999995</v>
      </c>
      <c r="AG118" s="8">
        <v>52</v>
      </c>
      <c r="AH118" s="49">
        <f t="shared" si="107"/>
        <v>48.879999999999995</v>
      </c>
      <c r="AI118" s="8">
        <v>52</v>
      </c>
      <c r="AJ118" s="49">
        <f t="shared" si="108"/>
        <v>48.879999999999995</v>
      </c>
      <c r="AK118" s="22">
        <v>52</v>
      </c>
      <c r="AL118" s="49">
        <f t="shared" si="109"/>
        <v>48.879999999999995</v>
      </c>
      <c r="AM118" s="22">
        <v>52</v>
      </c>
      <c r="AN118" s="49">
        <f t="shared" si="110"/>
        <v>48.879999999999995</v>
      </c>
      <c r="AO118" s="2">
        <v>34</v>
      </c>
      <c r="AP118" s="49">
        <f t="shared" si="111"/>
        <v>31.959999999999997</v>
      </c>
      <c r="AQ118" s="2">
        <v>31</v>
      </c>
      <c r="AR118" s="49">
        <f t="shared" si="112"/>
        <v>29.139999999999997</v>
      </c>
      <c r="AS118" s="2">
        <v>20</v>
      </c>
      <c r="AT118" s="52">
        <f t="shared" si="86"/>
        <v>18.799999999999997</v>
      </c>
      <c r="AU118" s="2">
        <v>20</v>
      </c>
      <c r="AV118" s="49">
        <f t="shared" si="87"/>
        <v>18.799999999999997</v>
      </c>
      <c r="AW118" s="67">
        <v>19</v>
      </c>
      <c r="AX118" s="52">
        <f t="shared" si="95"/>
        <v>17.86</v>
      </c>
      <c r="AY118" s="8">
        <v>19.5</v>
      </c>
      <c r="AZ118" s="52">
        <f t="shared" si="96"/>
        <v>18.329999999999998</v>
      </c>
      <c r="BA118" s="8">
        <v>18.079999999999998</v>
      </c>
      <c r="BB118" s="52">
        <f t="shared" si="97"/>
        <v>16.995199999999997</v>
      </c>
      <c r="BC118" s="8">
        <v>17.079999999999998</v>
      </c>
      <c r="BD118" s="52">
        <f t="shared" si="91"/>
        <v>16.055199999999999</v>
      </c>
      <c r="BE118" s="67">
        <v>15.62</v>
      </c>
      <c r="BF118" s="52">
        <f t="shared" si="98"/>
        <v>14.682799999999999</v>
      </c>
      <c r="BG118" s="177">
        <v>9</v>
      </c>
      <c r="BH118" s="52">
        <f t="shared" si="92"/>
        <v>8.4599999999999991</v>
      </c>
      <c r="BI118" s="177">
        <v>6</v>
      </c>
      <c r="BJ118" s="52">
        <f t="shared" si="88"/>
        <v>5.64</v>
      </c>
      <c r="BK118" s="177">
        <v>4.83</v>
      </c>
      <c r="BL118" s="52">
        <f t="shared" si="88"/>
        <v>4.5401999999999996</v>
      </c>
      <c r="BM118" s="195">
        <v>5.6333333333333329</v>
      </c>
      <c r="BN118" s="52">
        <f t="shared" si="89"/>
        <v>5.2953333333333328</v>
      </c>
      <c r="BO118" s="196">
        <v>6.43</v>
      </c>
      <c r="BP118" s="52">
        <f t="shared" si="93"/>
        <v>6.0441999999999991</v>
      </c>
      <c r="BQ118" s="177">
        <v>6.6</v>
      </c>
      <c r="BR118" s="52">
        <f t="shared" si="94"/>
        <v>6.2039999999999997</v>
      </c>
      <c r="BS118" s="11">
        <f t="shared" si="113"/>
        <v>10</v>
      </c>
      <c r="BT118" s="49">
        <v>9.4</v>
      </c>
      <c r="BU118" s="8"/>
      <c r="BV118" s="102"/>
      <c r="BW118" s="5"/>
    </row>
    <row r="119" spans="1:75" s="206" customFormat="1" x14ac:dyDescent="0.2">
      <c r="A119" s="210"/>
      <c r="B119" s="210"/>
      <c r="C119" s="210"/>
      <c r="D119" s="202" t="s">
        <v>118</v>
      </c>
      <c r="E119" s="211"/>
      <c r="F119" s="203">
        <f>SUM(F95:F118)</f>
        <v>154135</v>
      </c>
      <c r="G119" s="203">
        <f>SUM(G95:G118)</f>
        <v>33104.509999999995</v>
      </c>
      <c r="H119" s="203">
        <f>SUM(H95:H118)</f>
        <v>63451</v>
      </c>
      <c r="I119" s="200">
        <f>SUM(I101:I106,H99:I100,H107:H118)</f>
        <v>76767.64</v>
      </c>
      <c r="J119" s="200"/>
      <c r="K119" s="200"/>
      <c r="L119" s="200"/>
      <c r="M119" s="200"/>
      <c r="N119" s="200"/>
      <c r="O119" s="200"/>
      <c r="P119" s="200">
        <f t="shared" ref="P119:BT119" si="117">SUM(P95:P118)</f>
        <v>13267.74</v>
      </c>
      <c r="Q119" s="203">
        <f t="shared" si="117"/>
        <v>154135</v>
      </c>
      <c r="R119" s="203">
        <f t="shared" si="117"/>
        <v>33104.509999999995</v>
      </c>
      <c r="S119" s="200">
        <f t="shared" si="117"/>
        <v>140413</v>
      </c>
      <c r="T119" s="200">
        <f t="shared" si="117"/>
        <v>29561.05</v>
      </c>
      <c r="U119" s="200">
        <f t="shared" si="117"/>
        <v>130101</v>
      </c>
      <c r="V119" s="200">
        <f t="shared" si="117"/>
        <v>28661.84</v>
      </c>
      <c r="W119" s="200">
        <f t="shared" si="117"/>
        <v>133739</v>
      </c>
      <c r="X119" s="200">
        <f t="shared" si="117"/>
        <v>29240.449999999997</v>
      </c>
      <c r="Y119" s="200">
        <f t="shared" si="117"/>
        <v>110756</v>
      </c>
      <c r="Z119" s="200">
        <f t="shared" si="117"/>
        <v>24261.090000000004</v>
      </c>
      <c r="AA119" s="200">
        <f t="shared" si="117"/>
        <v>106664</v>
      </c>
      <c r="AB119" s="200">
        <f t="shared" si="117"/>
        <v>23323.68</v>
      </c>
      <c r="AC119" s="200">
        <f t="shared" si="117"/>
        <v>109679</v>
      </c>
      <c r="AD119" s="200">
        <f t="shared" si="117"/>
        <v>23659.670000000006</v>
      </c>
      <c r="AE119" s="200">
        <f t="shared" si="117"/>
        <v>111574</v>
      </c>
      <c r="AF119" s="200">
        <f t="shared" si="117"/>
        <v>24344.85</v>
      </c>
      <c r="AG119" s="200">
        <f t="shared" si="117"/>
        <v>106481</v>
      </c>
      <c r="AH119" s="200">
        <f t="shared" si="117"/>
        <v>23325.640000000003</v>
      </c>
      <c r="AI119" s="200">
        <f t="shared" si="117"/>
        <v>120067</v>
      </c>
      <c r="AJ119" s="200">
        <f t="shared" si="117"/>
        <v>26006.68</v>
      </c>
      <c r="AK119" s="200">
        <f t="shared" si="117"/>
        <v>117873</v>
      </c>
      <c r="AL119" s="200">
        <f t="shared" si="117"/>
        <v>25621.34</v>
      </c>
      <c r="AM119" s="200">
        <f t="shared" si="117"/>
        <v>124099</v>
      </c>
      <c r="AN119" s="200">
        <f t="shared" si="117"/>
        <v>26649.339999999997</v>
      </c>
      <c r="AO119" s="200">
        <f t="shared" si="117"/>
        <v>124059</v>
      </c>
      <c r="AP119" s="200">
        <f t="shared" si="117"/>
        <v>26297.829999999998</v>
      </c>
      <c r="AQ119" s="202">
        <f t="shared" si="117"/>
        <v>121025</v>
      </c>
      <c r="AR119" s="203">
        <f t="shared" si="117"/>
        <v>25736.149999999998</v>
      </c>
      <c r="AS119" s="202">
        <f t="shared" si="117"/>
        <v>129450</v>
      </c>
      <c r="AT119" s="203">
        <f t="shared" si="117"/>
        <v>27128.279999999995</v>
      </c>
      <c r="AU119" s="202">
        <f t="shared" si="117"/>
        <v>129740</v>
      </c>
      <c r="AV119" s="203">
        <f t="shared" si="117"/>
        <v>27191.93</v>
      </c>
      <c r="AW119" s="212">
        <f t="shared" si="117"/>
        <v>110551.2</v>
      </c>
      <c r="AX119" s="213">
        <f t="shared" si="117"/>
        <v>23791.948000000004</v>
      </c>
      <c r="AY119" s="212">
        <f t="shared" si="117"/>
        <v>107549.7</v>
      </c>
      <c r="AZ119" s="213">
        <f t="shared" si="117"/>
        <v>22863.727000000003</v>
      </c>
      <c r="BA119" s="212">
        <f t="shared" si="117"/>
        <v>93835.01999999999</v>
      </c>
      <c r="BB119" s="213">
        <f t="shared" si="117"/>
        <v>20325.147199999999</v>
      </c>
      <c r="BC119" s="213">
        <f t="shared" si="117"/>
        <v>92116.640000000014</v>
      </c>
      <c r="BD119" s="213">
        <f t="shared" si="117"/>
        <v>18701.741599999994</v>
      </c>
      <c r="BE119" s="213">
        <f t="shared" si="117"/>
        <v>80603.219999999987</v>
      </c>
      <c r="BF119" s="213">
        <f t="shared" si="117"/>
        <v>15962.224100000003</v>
      </c>
      <c r="BG119" s="213">
        <f t="shared" si="117"/>
        <v>76137</v>
      </c>
      <c r="BH119" s="213">
        <f t="shared" si="117"/>
        <v>14436.5</v>
      </c>
      <c r="BI119" s="213">
        <f t="shared" ref="BI119" si="118">SUM(BI95:BI118)</f>
        <v>73109.943333333271</v>
      </c>
      <c r="BJ119" s="213">
        <f>SUM(BJ95:BJ118)</f>
        <v>13185.519966666654</v>
      </c>
      <c r="BK119" s="213">
        <f t="shared" ref="BK119:BL119" si="119">SUM(BK95:BK118)</f>
        <v>68831.220454545473</v>
      </c>
      <c r="BL119" s="213">
        <f t="shared" si="119"/>
        <v>12323.929360606051</v>
      </c>
      <c r="BM119" s="213">
        <f t="shared" ref="BM119:BN119" si="120">SUM(BM95:BM118)</f>
        <v>73735.791666666657</v>
      </c>
      <c r="BN119" s="213">
        <f t="shared" si="120"/>
        <v>13366.211666666666</v>
      </c>
      <c r="BO119" s="213">
        <f t="shared" ref="BO119:BP119" si="121">SUM(BO95:BO118)</f>
        <v>73634.7</v>
      </c>
      <c r="BP119" s="213">
        <f t="shared" si="121"/>
        <v>13374.3025</v>
      </c>
      <c r="BQ119" s="213">
        <f t="shared" ref="BQ119:BR119" si="122">SUM(BQ95:BQ118)</f>
        <v>66484.570000000007</v>
      </c>
      <c r="BR119" s="213">
        <f t="shared" si="122"/>
        <v>12421.353999999999</v>
      </c>
      <c r="BS119" s="161">
        <f t="shared" si="117"/>
        <v>63451</v>
      </c>
      <c r="BT119" s="203">
        <f t="shared" si="117"/>
        <v>13267.74</v>
      </c>
      <c r="BU119" s="161"/>
      <c r="BV119" s="205"/>
    </row>
    <row r="120" spans="1:75" s="206" customFormat="1" x14ac:dyDescent="0.2">
      <c r="A120" s="214"/>
      <c r="B120" s="215"/>
      <c r="C120" s="215"/>
      <c r="D120" s="216" t="s">
        <v>138</v>
      </c>
      <c r="E120" s="217"/>
      <c r="F120" s="218"/>
      <c r="G120" s="219"/>
      <c r="H120" s="220" t="s">
        <v>114</v>
      </c>
      <c r="I120" s="220" t="s">
        <v>114</v>
      </c>
      <c r="J120" s="220"/>
      <c r="K120" s="220"/>
      <c r="L120" s="220"/>
      <c r="M120" s="220"/>
      <c r="N120" s="220"/>
      <c r="O120" s="220"/>
      <c r="P120" s="207" t="s">
        <v>114</v>
      </c>
      <c r="Q120" s="208"/>
      <c r="R120" s="208"/>
      <c r="S120" s="208">
        <f>100%-(S119/F119)</f>
        <v>8.9025853959191603E-2</v>
      </c>
      <c r="T120" s="208">
        <f>100%-(T119/G119)</f>
        <v>0.10703858779362674</v>
      </c>
      <c r="U120" s="208">
        <f>100%-(U119/F119)</f>
        <v>0.15592824472053723</v>
      </c>
      <c r="V120" s="208">
        <f>100%-(V119/G119)</f>
        <v>0.13420135202121997</v>
      </c>
      <c r="W120" s="208">
        <f>100%-(W119/F119)</f>
        <v>0.13232555876342167</v>
      </c>
      <c r="X120" s="208">
        <f>100%-(X119/G119)</f>
        <v>0.11672306885073958</v>
      </c>
      <c r="Y120" s="208">
        <f>100%-(Y119/F119)</f>
        <v>0.28143510558925622</v>
      </c>
      <c r="Z120" s="221">
        <f>100%-(Z119/G119)</f>
        <v>0.26713641132280741</v>
      </c>
      <c r="AA120" s="208">
        <f>100%-(AA119/F119)</f>
        <v>0.30798326142667143</v>
      </c>
      <c r="AB120" s="208">
        <f>100%-(AB119/G119)</f>
        <v>0.29545309687411159</v>
      </c>
      <c r="AC120" s="208" t="s">
        <v>114</v>
      </c>
      <c r="AD120" s="208" t="s">
        <v>114</v>
      </c>
      <c r="AE120" s="208" t="s">
        <v>114</v>
      </c>
      <c r="AF120" s="208" t="s">
        <v>114</v>
      </c>
      <c r="AG120" s="208" t="s">
        <v>114</v>
      </c>
      <c r="AH120" s="208" t="s">
        <v>114</v>
      </c>
      <c r="AI120" s="208" t="s">
        <v>114</v>
      </c>
      <c r="AJ120" s="208" t="s">
        <v>114</v>
      </c>
      <c r="AK120" s="208" t="s">
        <v>114</v>
      </c>
      <c r="AL120" s="208" t="s">
        <v>114</v>
      </c>
      <c r="AM120" s="208" t="s">
        <v>114</v>
      </c>
      <c r="AN120" s="208" t="s">
        <v>114</v>
      </c>
      <c r="AO120" s="208" t="s">
        <v>114</v>
      </c>
      <c r="AP120" s="208" t="s">
        <v>114</v>
      </c>
      <c r="AQ120" s="208">
        <f>100%-(AQ119/F119)</f>
        <v>0.21481169105005349</v>
      </c>
      <c r="AR120" s="208">
        <f>100%-(AR119/G119)</f>
        <v>0.22257873625074043</v>
      </c>
      <c r="AS120" s="208">
        <f>100%-(AS119/F119)</f>
        <v>0.16015181496739872</v>
      </c>
      <c r="AT120" s="208">
        <f>100%-(AT119/G119)</f>
        <v>0.18052615791624771</v>
      </c>
      <c r="AU120" s="222">
        <f>100%-(AU119/F119)</f>
        <v>0.15827034742271384</v>
      </c>
      <c r="AV120" s="222">
        <f>100%-(AV119/G119)</f>
        <v>0.17860345916613762</v>
      </c>
      <c r="AW120" s="222">
        <f>100%-(AW119/$F$119)</f>
        <v>0.28276381094495084</v>
      </c>
      <c r="AX120" s="222">
        <f>100%-(AX119/$G$119)</f>
        <v>0.28130795471674375</v>
      </c>
      <c r="AY120" s="222">
        <f>100%-(AY119/$F$119)</f>
        <v>0.30223700003243914</v>
      </c>
      <c r="AZ120" s="222">
        <f>100%-(AZ119/$G$119)</f>
        <v>0.30934706479570284</v>
      </c>
      <c r="BA120" s="222">
        <f>100%-(BA119/$F$119)</f>
        <v>0.39121536315567529</v>
      </c>
      <c r="BB120" s="222">
        <f>100%-(BB119/$G$119)</f>
        <v>0.386030870114072</v>
      </c>
      <c r="BC120" s="222">
        <f>100%-(BC119/$F$119)</f>
        <v>0.40236390177441839</v>
      </c>
      <c r="BD120" s="222">
        <f>100%-(BD119/$G$119)</f>
        <v>0.4350696747965761</v>
      </c>
      <c r="BE120" s="222">
        <f>100%-(BE119/$F$119)</f>
        <v>0.47706088818243753</v>
      </c>
      <c r="BF120" s="222">
        <f>100%-(BF119/$G$119)</f>
        <v>0.51782327845964171</v>
      </c>
      <c r="BG120" s="222">
        <f>100%-(BG119/$F$119)</f>
        <v>0.50603691569079057</v>
      </c>
      <c r="BH120" s="222">
        <f>100%-(BH119/$G$119)</f>
        <v>0.56391138246722261</v>
      </c>
      <c r="BI120" s="222">
        <f>100%-(BI119/$F$119)</f>
        <v>0.52567591180891249</v>
      </c>
      <c r="BJ120" s="222">
        <f>100%-(BJ119/$G$119)</f>
        <v>0.60170019231015182</v>
      </c>
      <c r="BK120" s="222">
        <f>100%-(BK119/$F$119)</f>
        <v>0.55343549190939456</v>
      </c>
      <c r="BL120" s="222">
        <f t="shared" ref="BL120:BN120" si="123">100%-(BL119/$G$119)</f>
        <v>0.62772657379293473</v>
      </c>
      <c r="BM120" s="222">
        <f>100%-(BM119/$F$119)</f>
        <v>0.52161552102594055</v>
      </c>
      <c r="BN120" s="222">
        <f t="shared" si="123"/>
        <v>0.59624197226702136</v>
      </c>
      <c r="BO120" s="222">
        <f>100%-(BO119/$F$119)</f>
        <v>0.52227138547377305</v>
      </c>
      <c r="BP120" s="222">
        <f t="shared" ref="BP120:BR120" si="124">100%-(BP119/$G$119)</f>
        <v>0.59599756951545269</v>
      </c>
      <c r="BQ120" s="222">
        <f>100%-(BQ119/$F$119)</f>
        <v>0.5686601355954195</v>
      </c>
      <c r="BR120" s="222">
        <f t="shared" si="124"/>
        <v>0.62478363219996302</v>
      </c>
      <c r="BS120" s="222">
        <f>100%-(BS119/$F$119)</f>
        <v>0.58834138904207345</v>
      </c>
      <c r="BT120" s="222">
        <f>100%-(BT119/$G$119)</f>
        <v>0.59921654179445638</v>
      </c>
      <c r="BU120" s="161"/>
      <c r="BV120" s="205"/>
      <c r="BW120" s="206" t="s">
        <v>114</v>
      </c>
    </row>
    <row r="121" spans="1:75" s="206" customFormat="1" x14ac:dyDescent="0.2">
      <c r="A121" s="223" t="s">
        <v>119</v>
      </c>
      <c r="B121" s="224"/>
      <c r="C121" s="224"/>
      <c r="D121" s="224"/>
      <c r="E121" s="225"/>
      <c r="F121" s="203">
        <f>SUM(F90+F119)</f>
        <v>211735</v>
      </c>
      <c r="G121" s="203">
        <f>SUM(G90+G119)</f>
        <v>59147.959999999992</v>
      </c>
      <c r="H121" s="203">
        <f>SUM(H90+H119)</f>
        <v>84477</v>
      </c>
      <c r="I121" s="203">
        <f>SUM(H90+I119)</f>
        <v>97793.64</v>
      </c>
      <c r="J121" s="203"/>
      <c r="K121" s="203"/>
      <c r="L121" s="203"/>
      <c r="M121" s="203"/>
      <c r="N121" s="203"/>
      <c r="O121" s="203"/>
      <c r="P121" s="203">
        <f>SUM(P90+P119)</f>
        <v>22774.800000000003</v>
      </c>
      <c r="Q121" s="203"/>
      <c r="R121" s="203"/>
      <c r="S121" s="203">
        <f t="shared" ref="S121:BH121" si="125">SUM(S90+S119)</f>
        <v>186537</v>
      </c>
      <c r="T121" s="203">
        <f t="shared" si="125"/>
        <v>49121.790000000008</v>
      </c>
      <c r="U121" s="203">
        <f t="shared" si="125"/>
        <v>177170</v>
      </c>
      <c r="V121" s="203">
        <f t="shared" si="125"/>
        <v>49949.290000000008</v>
      </c>
      <c r="W121" s="203">
        <f t="shared" si="125"/>
        <v>180885</v>
      </c>
      <c r="X121" s="203">
        <f t="shared" si="125"/>
        <v>49409.509999999995</v>
      </c>
      <c r="Y121" s="203">
        <f t="shared" si="125"/>
        <v>161229</v>
      </c>
      <c r="Z121" s="203">
        <f t="shared" si="125"/>
        <v>45979.360000000001</v>
      </c>
      <c r="AA121" s="203">
        <f t="shared" si="125"/>
        <v>156083</v>
      </c>
      <c r="AB121" s="203">
        <f t="shared" si="125"/>
        <v>44381.490000000005</v>
      </c>
      <c r="AC121" s="203">
        <f t="shared" si="125"/>
        <v>157790</v>
      </c>
      <c r="AD121" s="203">
        <f t="shared" si="125"/>
        <v>43921.960000000006</v>
      </c>
      <c r="AE121" s="203">
        <f t="shared" si="125"/>
        <v>152772</v>
      </c>
      <c r="AF121" s="203">
        <f t="shared" si="125"/>
        <v>41445.64</v>
      </c>
      <c r="AG121" s="203">
        <f t="shared" si="125"/>
        <v>145289</v>
      </c>
      <c r="AH121" s="203">
        <f t="shared" si="125"/>
        <v>39180.340000000004</v>
      </c>
      <c r="AI121" s="203">
        <f t="shared" si="125"/>
        <v>159986</v>
      </c>
      <c r="AJ121" s="203">
        <f t="shared" si="125"/>
        <v>42580.640000000007</v>
      </c>
      <c r="AK121" s="203">
        <f t="shared" si="125"/>
        <v>153936</v>
      </c>
      <c r="AL121" s="203">
        <f t="shared" si="125"/>
        <v>39966.28</v>
      </c>
      <c r="AM121" s="203">
        <f t="shared" si="125"/>
        <v>161352</v>
      </c>
      <c r="AN121" s="203">
        <f t="shared" si="125"/>
        <v>41704.439999999995</v>
      </c>
      <c r="AO121" s="203">
        <f t="shared" si="125"/>
        <v>161408</v>
      </c>
      <c r="AP121" s="203">
        <f t="shared" si="125"/>
        <v>41034.26</v>
      </c>
      <c r="AQ121" s="202">
        <f t="shared" si="125"/>
        <v>153932</v>
      </c>
      <c r="AR121" s="203">
        <f t="shared" si="125"/>
        <v>39230.94</v>
      </c>
      <c r="AS121" s="202">
        <f t="shared" si="125"/>
        <v>162090</v>
      </c>
      <c r="AT121" s="203">
        <f t="shared" si="125"/>
        <v>40442.54</v>
      </c>
      <c r="AU121" s="202">
        <f t="shared" si="125"/>
        <v>158845</v>
      </c>
      <c r="AV121" s="203">
        <f t="shared" si="125"/>
        <v>39012.550000000003</v>
      </c>
      <c r="AW121" s="202">
        <f t="shared" si="125"/>
        <v>135564.20000000001</v>
      </c>
      <c r="AX121" s="203">
        <f t="shared" si="125"/>
        <v>33704.898000000001</v>
      </c>
      <c r="AY121" s="202">
        <f t="shared" si="125"/>
        <v>135506.70000000001</v>
      </c>
      <c r="AZ121" s="203">
        <f t="shared" si="125"/>
        <v>33877.927000000003</v>
      </c>
      <c r="BA121" s="203">
        <f t="shared" si="125"/>
        <v>115396.01999999999</v>
      </c>
      <c r="BB121" s="203">
        <f t="shared" si="125"/>
        <v>28838.107199999999</v>
      </c>
      <c r="BC121" s="203">
        <f t="shared" si="125"/>
        <v>114045.14000000001</v>
      </c>
      <c r="BD121" s="203">
        <f t="shared" si="125"/>
        <v>27147.556599999993</v>
      </c>
      <c r="BE121" s="203">
        <f t="shared" si="125"/>
        <v>102611.21999999999</v>
      </c>
      <c r="BF121" s="203">
        <f t="shared" si="125"/>
        <v>24860.954100000003</v>
      </c>
      <c r="BG121" s="203">
        <f t="shared" si="125"/>
        <v>97178</v>
      </c>
      <c r="BH121" s="203">
        <f t="shared" si="125"/>
        <v>22814.6</v>
      </c>
      <c r="BI121" s="203">
        <f t="shared" ref="BI121" si="126">SUM(BI90+BI119)</f>
        <v>90836.943333333271</v>
      </c>
      <c r="BJ121" s="203">
        <f>SUM(BJ90+BJ119)</f>
        <v>20356.109966666656</v>
      </c>
      <c r="BK121" s="203">
        <f t="shared" ref="BK121:BL121" si="127">SUM(BK90+BK119)</f>
        <v>87248.220454545473</v>
      </c>
      <c r="BL121" s="203">
        <f t="shared" si="127"/>
        <v>19556.659360606052</v>
      </c>
      <c r="BM121" s="203">
        <f t="shared" ref="BM121:BP121" si="128">SUM(BM90+BM119)</f>
        <v>96213.791666666657</v>
      </c>
      <c r="BN121" s="203">
        <f t="shared" si="128"/>
        <v>22623.541666666668</v>
      </c>
      <c r="BO121" s="203">
        <f t="shared" si="128"/>
        <v>95319.7</v>
      </c>
      <c r="BP121" s="203">
        <f t="shared" si="128"/>
        <v>22222.202499999999</v>
      </c>
      <c r="BQ121" s="203">
        <f t="shared" ref="BQ121:BR121" si="129">SUM(BQ90+BQ119)</f>
        <v>83254.570000000007</v>
      </c>
      <c r="BR121" s="203">
        <f t="shared" si="129"/>
        <v>19263.153999999999</v>
      </c>
      <c r="BS121" s="161">
        <f>+SUM(BS90,BS119)</f>
        <v>84269</v>
      </c>
      <c r="BT121" s="203">
        <f>SUM(BT90+BT119)-1</f>
        <v>22734.280000000002</v>
      </c>
      <c r="BU121" s="161">
        <v>28362</v>
      </c>
      <c r="BV121" s="205"/>
      <c r="BW121" s="226" t="s">
        <v>114</v>
      </c>
    </row>
    <row r="122" spans="1:75" ht="24.95" customHeight="1" x14ac:dyDescent="0.2">
      <c r="A122" s="259" t="s">
        <v>162</v>
      </c>
      <c r="B122" s="260"/>
      <c r="C122" s="260"/>
      <c r="D122" s="260"/>
      <c r="E122" s="260"/>
      <c r="F122" s="260"/>
      <c r="G122" s="260"/>
      <c r="H122" s="260"/>
      <c r="I122" s="260"/>
      <c r="J122" s="260"/>
      <c r="K122" s="260"/>
      <c r="L122" s="260"/>
      <c r="M122" s="260"/>
      <c r="N122" s="260"/>
      <c r="O122" s="260"/>
      <c r="P122" s="260"/>
      <c r="Q122" s="112"/>
      <c r="R122" s="112"/>
      <c r="S122" s="5" t="s">
        <v>114</v>
      </c>
      <c r="AC122" s="106">
        <f>(F121-AC121)/127250</f>
        <v>0.42392927308447936</v>
      </c>
      <c r="AD122" s="106">
        <f>(G121-AD121)/36372</f>
        <v>0.41861871769492975</v>
      </c>
      <c r="AE122" s="106">
        <f>(F121-AE121)/127250</f>
        <v>0.46336345776031435</v>
      </c>
      <c r="AF122" s="106">
        <f>(G121-AF121)/36372</f>
        <v>0.48670185857252812</v>
      </c>
      <c r="AG122" s="106">
        <f>(F121-AG121)/127250</f>
        <v>0.52216895874263258</v>
      </c>
      <c r="AH122" s="106">
        <f>(G121-AH121)/36372</f>
        <v>0.5489832838447154</v>
      </c>
      <c r="AI122" s="106">
        <f>(F121-AI121)/127250</f>
        <v>0.40667190569744599</v>
      </c>
      <c r="AJ122" s="106">
        <f>(G121-AJ121)/36372</f>
        <v>0.45549653579676636</v>
      </c>
      <c r="AK122" s="106">
        <f>(F121-AK121)/127250</f>
        <v>0.45421611001964635</v>
      </c>
      <c r="AL122" s="106">
        <f>(G121-AL121)/36372</f>
        <v>0.52737490377213225</v>
      </c>
      <c r="AN122" s="106">
        <f>(G121-AN121)/36372</f>
        <v>0.4795864951061255</v>
      </c>
      <c r="AO122" s="95">
        <f>(F121-AO121)/127250</f>
        <v>0.39549705304518662</v>
      </c>
      <c r="AP122" s="106">
        <f>(G121-AP121)/36372</f>
        <v>0.49801220719234546</v>
      </c>
      <c r="AQ122" s="106">
        <f>(F121-AQ121)/127250</f>
        <v>0.45424754420432217</v>
      </c>
      <c r="AR122" s="108">
        <f>(G121-AR121)/36372</f>
        <v>0.547592103816122</v>
      </c>
      <c r="AS122" s="106">
        <f>(F121-AS121)/127250</f>
        <v>0.39013752455795681</v>
      </c>
      <c r="AT122" s="106">
        <f>(G121-AT121)/36372</f>
        <v>0.51428076542395229</v>
      </c>
      <c r="AV122" s="96">
        <f>(G121-AV121)/36372</f>
        <v>0.55359644781700179</v>
      </c>
      <c r="AW122" s="106">
        <f>($F$121-AW121)/127250</f>
        <v>0.59859174852652253</v>
      </c>
      <c r="AX122" s="106">
        <f>($G$121-AX121)/36372</f>
        <v>0.69952331463763306</v>
      </c>
      <c r="AY122" s="106">
        <f>($F$121-AY121)/127250</f>
        <v>0.59904361493123759</v>
      </c>
      <c r="AZ122" s="106">
        <f>($G$121-AZ121)/36372</f>
        <v>0.69476611129440202</v>
      </c>
      <c r="BB122" s="96">
        <f>($G$121-BB121)/36372</f>
        <v>0.83332928626415903</v>
      </c>
      <c r="BD122" s="96">
        <f>($G$121-BD121)/36372</f>
        <v>0.87980873749037725</v>
      </c>
      <c r="BE122" s="159"/>
      <c r="BF122" s="96">
        <f>($G$121-BF121)/36372</f>
        <v>0.94267584680523453</v>
      </c>
      <c r="BG122" s="186"/>
      <c r="BH122" s="106">
        <f>($G$121-BH121)/36372</f>
        <v>0.99893764434180121</v>
      </c>
      <c r="BI122" s="189"/>
      <c r="BJ122" s="106"/>
      <c r="BK122" s="189"/>
      <c r="BL122" s="106"/>
      <c r="BM122" s="189"/>
      <c r="BN122" s="106"/>
      <c r="BO122" s="189"/>
      <c r="BP122" s="106"/>
      <c r="BQ122" s="189"/>
      <c r="BR122" s="106"/>
      <c r="BT122" s="106"/>
    </row>
    <row r="123" spans="1:75" ht="24.95" customHeight="1" x14ac:dyDescent="0.2">
      <c r="A123" s="261" t="s">
        <v>161</v>
      </c>
      <c r="B123" s="262"/>
      <c r="C123" s="262"/>
      <c r="D123" s="262"/>
      <c r="E123" s="262"/>
      <c r="F123" s="262"/>
      <c r="G123" s="262"/>
      <c r="H123" s="262"/>
      <c r="I123" s="262"/>
      <c r="J123" s="262"/>
      <c r="K123" s="262"/>
      <c r="L123" s="262"/>
      <c r="M123" s="262"/>
      <c r="N123" s="262"/>
      <c r="O123" s="262"/>
      <c r="P123" s="262"/>
      <c r="Q123" s="121"/>
      <c r="R123" s="121"/>
      <c r="S123" s="121"/>
      <c r="T123" s="121"/>
      <c r="U123" s="121"/>
      <c r="V123" s="121"/>
      <c r="W123" s="121"/>
      <c r="X123" s="121"/>
      <c r="Y123" s="121"/>
      <c r="Z123" s="121"/>
      <c r="AA123" s="122"/>
      <c r="AB123" s="51">
        <v>59146</v>
      </c>
      <c r="AC123" s="39">
        <v>203339</v>
      </c>
      <c r="AD123" s="98">
        <v>56721</v>
      </c>
      <c r="AE123" s="39">
        <v>194955</v>
      </c>
      <c r="AF123" s="98">
        <v>54296</v>
      </c>
      <c r="AG123" s="39">
        <v>186571</v>
      </c>
      <c r="AH123" s="98">
        <v>51872</v>
      </c>
      <c r="AI123" s="39">
        <v>178186</v>
      </c>
      <c r="AJ123" s="98">
        <v>49447</v>
      </c>
      <c r="AK123" s="39">
        <v>169802</v>
      </c>
      <c r="AL123" s="98">
        <v>47022</v>
      </c>
      <c r="AM123" s="109">
        <v>161418</v>
      </c>
      <c r="AN123" s="98">
        <v>44597</v>
      </c>
      <c r="AO123" s="39">
        <v>153033</v>
      </c>
      <c r="AP123" s="98">
        <v>42172</v>
      </c>
      <c r="AQ123" s="39">
        <v>144649</v>
      </c>
      <c r="AR123" s="98">
        <v>39748</v>
      </c>
      <c r="AS123" s="39">
        <v>136265</v>
      </c>
      <c r="AT123" s="98">
        <v>37323</v>
      </c>
      <c r="AU123" s="110">
        <v>127881</v>
      </c>
      <c r="AV123" s="98">
        <v>34898</v>
      </c>
      <c r="AW123" s="39">
        <v>119496</v>
      </c>
      <c r="AX123" s="98">
        <v>32473</v>
      </c>
      <c r="AY123" s="39">
        <v>111112</v>
      </c>
      <c r="AZ123" s="98">
        <v>30048</v>
      </c>
      <c r="BA123" s="39">
        <v>102728</v>
      </c>
      <c r="BB123" s="98">
        <v>27626</v>
      </c>
      <c r="BC123" s="39">
        <v>94343</v>
      </c>
      <c r="BD123" s="98">
        <v>25199</v>
      </c>
      <c r="BE123" s="160">
        <v>85958</v>
      </c>
      <c r="BF123" s="156">
        <v>22774</v>
      </c>
      <c r="BG123" s="187"/>
      <c r="BH123" s="156">
        <v>22774</v>
      </c>
      <c r="BI123" s="187"/>
      <c r="BJ123" s="156">
        <v>22774</v>
      </c>
      <c r="BK123" s="187"/>
      <c r="BL123" s="156"/>
      <c r="BM123" s="187"/>
      <c r="BN123" s="156"/>
      <c r="BO123" s="187"/>
      <c r="BP123" s="156"/>
      <c r="BQ123" s="187"/>
      <c r="BR123" s="156"/>
      <c r="BS123" s="39">
        <v>84474</v>
      </c>
      <c r="BT123" s="98">
        <f>BT121</f>
        <v>22734.280000000002</v>
      </c>
    </row>
    <row r="124" spans="1:75" ht="24.95" customHeight="1" x14ac:dyDescent="0.2">
      <c r="A124" s="258" t="s">
        <v>160</v>
      </c>
      <c r="B124" s="257"/>
      <c r="C124" s="257"/>
      <c r="D124" s="257"/>
      <c r="E124" s="257"/>
      <c r="F124" s="257"/>
      <c r="G124" s="257"/>
      <c r="H124" s="257"/>
      <c r="I124" s="257"/>
      <c r="J124" s="257"/>
      <c r="K124" s="257"/>
      <c r="L124" s="257"/>
      <c r="M124" s="257"/>
      <c r="N124" s="257"/>
      <c r="O124" s="257"/>
      <c r="P124" s="257"/>
      <c r="Q124" s="111"/>
      <c r="R124" s="111"/>
      <c r="AD124" s="106" t="s">
        <v>114</v>
      </c>
      <c r="AF124" s="106" t="s">
        <v>114</v>
      </c>
      <c r="AH124" s="106" t="s">
        <v>114</v>
      </c>
      <c r="AJ124" s="106" t="s">
        <v>114</v>
      </c>
      <c r="AL124" s="107" t="s">
        <v>114</v>
      </c>
      <c r="AN124" s="106" t="s">
        <v>114</v>
      </c>
      <c r="AP124" s="106" t="s">
        <v>114</v>
      </c>
      <c r="AR124" s="106">
        <v>0.52800000000000002</v>
      </c>
      <c r="AT124" s="106">
        <v>0.59989999999999999</v>
      </c>
      <c r="AV124" s="106">
        <v>0.66200000000000003</v>
      </c>
      <c r="AX124" s="106">
        <v>0.72699999999999998</v>
      </c>
      <c r="AZ124" s="106">
        <v>0.79400000000000004</v>
      </c>
      <c r="BB124" s="95">
        <v>0.85899999999999999</v>
      </c>
      <c r="BD124" s="95">
        <v>0.92500000000000004</v>
      </c>
      <c r="BE124" s="95"/>
      <c r="BF124" s="180">
        <v>1</v>
      </c>
      <c r="BG124" s="180"/>
      <c r="BH124" s="180">
        <v>1</v>
      </c>
      <c r="BI124" s="180"/>
      <c r="BJ124" s="180"/>
      <c r="BK124" s="191"/>
      <c r="BL124" s="180"/>
      <c r="BM124" s="191"/>
      <c r="BN124" s="180"/>
      <c r="BO124" s="191"/>
      <c r="BP124" s="180"/>
      <c r="BQ124" s="191"/>
      <c r="BR124" s="180"/>
      <c r="BT124" s="96">
        <v>1</v>
      </c>
    </row>
    <row r="125" spans="1:75" ht="24.95" customHeight="1" x14ac:dyDescent="0.2">
      <c r="A125" s="256" t="s">
        <v>159</v>
      </c>
      <c r="B125" s="257"/>
      <c r="C125" s="257"/>
      <c r="D125" s="257"/>
      <c r="E125" s="257"/>
      <c r="F125" s="257"/>
      <c r="G125" s="257"/>
      <c r="H125" s="257"/>
      <c r="I125" s="257"/>
      <c r="J125" s="257"/>
      <c r="K125" s="257"/>
      <c r="L125" s="257"/>
      <c r="M125" s="257"/>
      <c r="N125" s="257"/>
      <c r="O125" s="257"/>
      <c r="P125" s="257"/>
      <c r="AV125" s="96">
        <v>0.52</v>
      </c>
      <c r="AX125" s="96">
        <v>0.55000000000000004</v>
      </c>
      <c r="AZ125" s="96">
        <v>0.55000000000000004</v>
      </c>
      <c r="BD125" s="162">
        <v>0.76</v>
      </c>
      <c r="BF125" s="95">
        <v>0.85</v>
      </c>
      <c r="BG125" s="95"/>
      <c r="BH125" s="95">
        <v>0.91500000000000004</v>
      </c>
      <c r="BI125" s="95"/>
      <c r="BJ125" s="95"/>
      <c r="BK125" s="192"/>
      <c r="BL125" s="95"/>
      <c r="BM125" s="192"/>
      <c r="BN125" s="95"/>
      <c r="BO125" s="192"/>
      <c r="BP125" s="95"/>
      <c r="BQ125" s="192"/>
      <c r="BR125" s="95"/>
    </row>
    <row r="126" spans="1:75" ht="25.5" x14ac:dyDescent="0.2">
      <c r="AZ126" s="137" t="s">
        <v>164</v>
      </c>
    </row>
    <row r="128" spans="1:75" x14ac:dyDescent="0.2">
      <c r="AQ128" s="39"/>
    </row>
  </sheetData>
  <customSheetViews>
    <customSheetView guid="{97FD47F5-E571-436C-8766-A27B1E9999CA}" hiddenColumns="1" showRuler="0" topLeftCell="A89">
      <pane xSplit="9" topLeftCell="AH1" activePane="topRight" state="frozen"/>
      <selection pane="topRight" activeCell="A95" sqref="A95:IV95"/>
      <pageMargins left="0.16" right="0.16" top="0.16" bottom="0.15" header="0" footer="0.25"/>
      <printOptions gridLines="1"/>
      <pageSetup scale="72" fitToHeight="2" orientation="landscape" r:id="rId1"/>
      <headerFooter alignWithMargins="0"/>
    </customSheetView>
  </customSheetViews>
  <mergeCells count="64">
    <mergeCell ref="A125:P125"/>
    <mergeCell ref="A124:P124"/>
    <mergeCell ref="A122:P122"/>
    <mergeCell ref="A123:P123"/>
    <mergeCell ref="D93:D94"/>
    <mergeCell ref="H93:H94"/>
    <mergeCell ref="P93:P94"/>
    <mergeCell ref="G93:G94"/>
    <mergeCell ref="F93:F94"/>
    <mergeCell ref="E93:E94"/>
    <mergeCell ref="O93:O94"/>
    <mergeCell ref="M93:M94"/>
    <mergeCell ref="I93:I94"/>
    <mergeCell ref="M100:M106"/>
    <mergeCell ref="O95:O96"/>
    <mergeCell ref="M97:M98"/>
    <mergeCell ref="N93:N94"/>
    <mergeCell ref="N97:N98"/>
    <mergeCell ref="AW93:AW94"/>
    <mergeCell ref="AR93:AR94"/>
    <mergeCell ref="AS93:AS94"/>
    <mergeCell ref="AU93:AU94"/>
    <mergeCell ref="AH93:AH94"/>
    <mergeCell ref="AI93:AI94"/>
    <mergeCell ref="AQ93:AQ94"/>
    <mergeCell ref="AT93:AT94"/>
    <mergeCell ref="AV93:AV94"/>
    <mergeCell ref="O97:O98"/>
    <mergeCell ref="AE93:AE94"/>
    <mergeCell ref="AP93:AP94"/>
    <mergeCell ref="AB93:AB94"/>
    <mergeCell ref="AC93:AC94"/>
    <mergeCell ref="BT93:BT94"/>
    <mergeCell ref="AY93:AY94"/>
    <mergeCell ref="AX93:AX94"/>
    <mergeCell ref="BS93:BS94"/>
    <mergeCell ref="AZ93:AZ94"/>
    <mergeCell ref="BB93:BB94"/>
    <mergeCell ref="BD93:BD94"/>
    <mergeCell ref="BA93:BA94"/>
    <mergeCell ref="BC93:BC94"/>
    <mergeCell ref="BF93:BF94"/>
    <mergeCell ref="BE93:BE94"/>
    <mergeCell ref="BG93:BG94"/>
    <mergeCell ref="BI93:BI94"/>
    <mergeCell ref="BJ93:BJ94"/>
    <mergeCell ref="BQ93:BQ94"/>
    <mergeCell ref="BR93:BR94"/>
    <mergeCell ref="AN93:AN94"/>
    <mergeCell ref="AO93:AO94"/>
    <mergeCell ref="BL93:BL94"/>
    <mergeCell ref="BH93:BH94"/>
    <mergeCell ref="AD93:AD94"/>
    <mergeCell ref="AJ93:AJ94"/>
    <mergeCell ref="AK93:AK94"/>
    <mergeCell ref="AL93:AL94"/>
    <mergeCell ref="AM93:AM94"/>
    <mergeCell ref="AG93:AG94"/>
    <mergeCell ref="AF93:AF94"/>
    <mergeCell ref="BM93:BM94"/>
    <mergeCell ref="BN93:BN94"/>
    <mergeCell ref="BK93:BK94"/>
    <mergeCell ref="BO93:BO94"/>
    <mergeCell ref="BP93:BP94"/>
  </mergeCells>
  <phoneticPr fontId="2" type="noConversion"/>
  <conditionalFormatting sqref="J1 J94:J1048576 J3:J92">
    <cfRule type="containsText" dxfId="1" priority="2" operator="containsText" text="N">
      <formula>NOT(ISERROR(SEARCH("N",J1)))</formula>
    </cfRule>
  </conditionalFormatting>
  <conditionalFormatting sqref="K1:K1048576">
    <cfRule type="containsText" dxfId="0" priority="1" operator="containsText" text="&quot;?&quot;">
      <formula>NOT(ISERROR(SEARCH("""?""",K1)))</formula>
    </cfRule>
  </conditionalFormatting>
  <printOptions gridLines="1"/>
  <pageMargins left="0.16" right="0.16" top="0.16" bottom="0.15" header="0" footer="0.25"/>
  <pageSetup scale="83" fitToHeight="2" orientation="landscape" r:id="rId2"/>
  <headerFooter alignWithMargins="0"/>
  <rowBreaks count="1" manualBreakCount="1">
    <brk id="91" max="50" man="1"/>
  </rowBreaks>
  <ignoredErrors>
    <ignoredError sqref="I121 I119" formula="1"/>
    <ignoredError sqref="AY93 BA93 BC93" numberStoredAsText="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workbookViewId="0">
      <selection activeCell="B5" sqref="B5"/>
    </sheetView>
  </sheetViews>
  <sheetFormatPr defaultRowHeight="12.75" x14ac:dyDescent="0.2"/>
  <cols>
    <col min="2" max="2" width="9.140625" bestFit="1" customWidth="1"/>
    <col min="3" max="3" width="11.140625" customWidth="1"/>
    <col min="4" max="5" width="10.7109375" customWidth="1"/>
    <col min="6" max="7" width="13" customWidth="1"/>
  </cols>
  <sheetData>
    <row r="1" spans="1:9" x14ac:dyDescent="0.2">
      <c r="A1" t="s">
        <v>108</v>
      </c>
    </row>
    <row r="2" spans="1:9" ht="51" x14ac:dyDescent="0.2">
      <c r="A2" t="s">
        <v>105</v>
      </c>
      <c r="B2" t="s">
        <v>106</v>
      </c>
      <c r="C2" t="s">
        <v>107</v>
      </c>
      <c r="D2" s="38" t="s">
        <v>152</v>
      </c>
      <c r="E2" s="149" t="s">
        <v>168</v>
      </c>
      <c r="F2" s="38" t="s">
        <v>153</v>
      </c>
      <c r="G2" s="38" t="s">
        <v>149</v>
      </c>
      <c r="H2" s="38" t="s">
        <v>148</v>
      </c>
      <c r="I2" s="38" t="s">
        <v>169</v>
      </c>
    </row>
    <row r="3" spans="1:9" x14ac:dyDescent="0.2">
      <c r="A3" t="s">
        <v>104</v>
      </c>
      <c r="B3" s="39">
        <v>211724</v>
      </c>
      <c r="C3" s="39">
        <v>211724</v>
      </c>
      <c r="D3" s="39">
        <v>59146</v>
      </c>
      <c r="E3" s="97"/>
      <c r="F3" s="39">
        <v>59146</v>
      </c>
      <c r="G3" s="97"/>
      <c r="H3" s="39">
        <v>59146</v>
      </c>
    </row>
    <row r="4" spans="1:9" x14ac:dyDescent="0.2">
      <c r="A4">
        <v>2000</v>
      </c>
      <c r="B4" s="39">
        <f>B3-(127250/15)</f>
        <v>203240.66666666666</v>
      </c>
      <c r="C4" s="39">
        <v>157790</v>
      </c>
      <c r="D4" s="39">
        <f>SUM(D3-2424.8)</f>
        <v>56721.2</v>
      </c>
      <c r="E4" s="97"/>
      <c r="F4" s="39">
        <v>43922</v>
      </c>
      <c r="G4" s="97"/>
      <c r="H4" s="39"/>
    </row>
    <row r="5" spans="1:9" x14ac:dyDescent="0.2">
      <c r="A5">
        <v>2001</v>
      </c>
      <c r="B5" s="39">
        <f t="shared" ref="B5:B18" si="0">B4-(127250/15)</f>
        <v>194757.33333333331</v>
      </c>
      <c r="C5" s="39">
        <v>152772</v>
      </c>
      <c r="D5" s="39">
        <f t="shared" ref="D5:D18" si="1">SUM(D4-2424.8)</f>
        <v>54296.399999999994</v>
      </c>
      <c r="E5" s="97"/>
      <c r="F5" s="39">
        <v>41446</v>
      </c>
      <c r="G5" s="97"/>
      <c r="H5" s="39"/>
    </row>
    <row r="6" spans="1:9" x14ac:dyDescent="0.2">
      <c r="A6">
        <v>2002</v>
      </c>
      <c r="B6" s="39">
        <f t="shared" si="0"/>
        <v>186273.99999999997</v>
      </c>
      <c r="C6" s="39">
        <v>145289</v>
      </c>
      <c r="D6" s="39">
        <f t="shared" si="1"/>
        <v>51871.599999999991</v>
      </c>
      <c r="E6" s="97"/>
      <c r="F6" s="39">
        <v>39180</v>
      </c>
      <c r="G6" s="97"/>
      <c r="H6" s="39"/>
    </row>
    <row r="7" spans="1:9" x14ac:dyDescent="0.2">
      <c r="A7">
        <v>2003</v>
      </c>
      <c r="B7" s="39">
        <f t="shared" si="0"/>
        <v>177790.66666666663</v>
      </c>
      <c r="C7" s="39">
        <v>159986</v>
      </c>
      <c r="D7" s="39">
        <f t="shared" si="1"/>
        <v>49446.799999999988</v>
      </c>
      <c r="E7" s="97"/>
      <c r="F7" s="39">
        <v>42581</v>
      </c>
      <c r="G7" s="97"/>
      <c r="H7" s="39"/>
    </row>
    <row r="8" spans="1:9" x14ac:dyDescent="0.2">
      <c r="A8">
        <v>2004</v>
      </c>
      <c r="B8" s="39">
        <f t="shared" si="0"/>
        <v>169307.33333333328</v>
      </c>
      <c r="C8" s="39">
        <v>153936</v>
      </c>
      <c r="D8" s="39">
        <f t="shared" si="1"/>
        <v>47021.999999999985</v>
      </c>
      <c r="E8" s="97"/>
      <c r="F8" s="39">
        <v>39966</v>
      </c>
      <c r="G8" s="97"/>
      <c r="H8" s="39"/>
    </row>
    <row r="9" spans="1:9" x14ac:dyDescent="0.2">
      <c r="A9">
        <v>2005</v>
      </c>
      <c r="B9" s="39">
        <f t="shared" si="0"/>
        <v>160823.99999999994</v>
      </c>
      <c r="C9" s="39">
        <v>161352</v>
      </c>
      <c r="D9" s="39">
        <f t="shared" si="1"/>
        <v>44597.199999999983</v>
      </c>
      <c r="E9" s="97"/>
      <c r="F9" s="39">
        <v>41704</v>
      </c>
      <c r="G9" s="97"/>
      <c r="H9" s="39"/>
    </row>
    <row r="10" spans="1:9" x14ac:dyDescent="0.2">
      <c r="A10">
        <v>2006</v>
      </c>
      <c r="B10" s="39">
        <f t="shared" si="0"/>
        <v>152340.6666666666</v>
      </c>
      <c r="C10" s="39">
        <v>161408</v>
      </c>
      <c r="D10" s="39">
        <f t="shared" si="1"/>
        <v>42172.39999999998</v>
      </c>
      <c r="E10" s="97"/>
      <c r="F10" s="39">
        <v>41034</v>
      </c>
      <c r="G10" s="97"/>
      <c r="H10" s="39"/>
    </row>
    <row r="11" spans="1:9" x14ac:dyDescent="0.2">
      <c r="A11">
        <v>2007</v>
      </c>
      <c r="B11" s="39">
        <f t="shared" si="0"/>
        <v>143857.33333333326</v>
      </c>
      <c r="C11" s="39">
        <v>153932</v>
      </c>
      <c r="D11" s="39">
        <f t="shared" si="1"/>
        <v>39747.599999999977</v>
      </c>
      <c r="E11" s="97">
        <v>53.3</v>
      </c>
      <c r="F11" s="39">
        <v>39231</v>
      </c>
      <c r="G11" s="106">
        <f>(D3-F11)/D22</f>
        <v>0.54753656658968397</v>
      </c>
      <c r="H11" s="39"/>
    </row>
    <row r="12" spans="1:9" x14ac:dyDescent="0.2">
      <c r="A12">
        <v>2008</v>
      </c>
      <c r="B12" s="39">
        <f t="shared" si="0"/>
        <v>135373.99999999991</v>
      </c>
      <c r="C12" s="39">
        <v>162090</v>
      </c>
      <c r="D12" s="39">
        <f t="shared" si="1"/>
        <v>37322.799999999974</v>
      </c>
      <c r="E12" s="97">
        <v>60</v>
      </c>
      <c r="F12" s="39">
        <v>40443</v>
      </c>
      <c r="G12" s="106">
        <f>(D3-F12)/D22</f>
        <v>0.5142142307269324</v>
      </c>
      <c r="H12" s="39">
        <v>39770</v>
      </c>
    </row>
    <row r="13" spans="1:9" x14ac:dyDescent="0.2">
      <c r="A13">
        <v>2009</v>
      </c>
      <c r="B13" s="39">
        <f t="shared" si="0"/>
        <v>126890.66666666658</v>
      </c>
      <c r="C13" s="39">
        <v>158833</v>
      </c>
      <c r="D13" s="39">
        <f t="shared" si="1"/>
        <v>34897.999999999971</v>
      </c>
      <c r="E13" s="97">
        <v>66.2</v>
      </c>
      <c r="F13" s="39">
        <v>39011</v>
      </c>
      <c r="G13" s="106">
        <f>(D3-F13)/D22</f>
        <v>0.55358517540965535</v>
      </c>
      <c r="H13" s="39">
        <v>37618</v>
      </c>
    </row>
    <row r="14" spans="1:9" x14ac:dyDescent="0.2">
      <c r="A14">
        <v>2010</v>
      </c>
      <c r="B14" s="39">
        <f t="shared" si="0"/>
        <v>118407.33333333326</v>
      </c>
      <c r="C14" s="39">
        <v>135554</v>
      </c>
      <c r="D14" s="39">
        <f t="shared" si="1"/>
        <v>32473.199999999972</v>
      </c>
      <c r="E14" s="97">
        <v>72.7</v>
      </c>
      <c r="F14" s="39">
        <v>33703</v>
      </c>
      <c r="G14" s="106">
        <f>($D$3-F14)/$D22</f>
        <v>0.6995216100296926</v>
      </c>
      <c r="H14" s="39">
        <v>35465</v>
      </c>
      <c r="I14" s="96">
        <v>0.52</v>
      </c>
    </row>
    <row r="15" spans="1:9" x14ac:dyDescent="0.2">
      <c r="A15">
        <v>2011</v>
      </c>
      <c r="B15" s="39">
        <f t="shared" si="0"/>
        <v>109923.99999999993</v>
      </c>
      <c r="C15" s="39">
        <v>135506</v>
      </c>
      <c r="D15" s="39">
        <f t="shared" si="1"/>
        <v>30048.399999999972</v>
      </c>
      <c r="E15" s="97">
        <v>79.400000000000006</v>
      </c>
      <c r="F15" s="39">
        <v>33878</v>
      </c>
      <c r="G15" s="106">
        <f>($D$3-F15)/$D$22</f>
        <v>0.69471021665016985</v>
      </c>
      <c r="H15" s="39">
        <v>33312</v>
      </c>
      <c r="I15" s="96">
        <v>0.72</v>
      </c>
    </row>
    <row r="16" spans="1:9" x14ac:dyDescent="0.2">
      <c r="A16">
        <v>2012</v>
      </c>
      <c r="B16" s="39">
        <f t="shared" si="0"/>
        <v>101440.6666666666</v>
      </c>
      <c r="C16" s="181">
        <v>115396</v>
      </c>
      <c r="D16" s="39">
        <f t="shared" si="1"/>
        <v>27623.599999999973</v>
      </c>
      <c r="E16" s="97">
        <v>85.9</v>
      </c>
      <c r="F16" s="39">
        <v>28838</v>
      </c>
      <c r="G16" s="106">
        <f>($D$3-F16)/$D$22</f>
        <v>0.83327834598042383</v>
      </c>
      <c r="H16" s="39">
        <v>31159</v>
      </c>
      <c r="I16" s="96">
        <v>0.74</v>
      </c>
    </row>
    <row r="17" spans="1:9" x14ac:dyDescent="0.2">
      <c r="A17">
        <v>2013</v>
      </c>
      <c r="B17" s="39">
        <f t="shared" si="0"/>
        <v>92957.33333333327</v>
      </c>
      <c r="C17" s="39">
        <v>114045</v>
      </c>
      <c r="D17" s="39">
        <f t="shared" si="1"/>
        <v>25198.799999999974</v>
      </c>
      <c r="E17" s="97">
        <v>92.5</v>
      </c>
      <c r="F17" s="39">
        <v>27148</v>
      </c>
      <c r="G17" s="106">
        <f>($D$3-F17)/$D$22</f>
        <v>0.87974265918838601</v>
      </c>
      <c r="H17" s="39">
        <v>29006</v>
      </c>
      <c r="I17" s="96">
        <v>0.76</v>
      </c>
    </row>
    <row r="18" spans="1:9" x14ac:dyDescent="0.2">
      <c r="A18">
        <v>2014</v>
      </c>
      <c r="B18" s="39">
        <f t="shared" si="0"/>
        <v>84473.999999999942</v>
      </c>
      <c r="C18" s="39">
        <v>102611</v>
      </c>
      <c r="D18" s="39">
        <f t="shared" si="1"/>
        <v>22773.999999999975</v>
      </c>
      <c r="E18" s="97">
        <v>100</v>
      </c>
      <c r="F18" s="39">
        <v>24861</v>
      </c>
      <c r="G18" s="106">
        <f>($D$3-F18)/$D$22</f>
        <v>0.94262069723963415</v>
      </c>
      <c r="H18" s="39">
        <v>26854</v>
      </c>
      <c r="I18" s="96">
        <v>0.85</v>
      </c>
    </row>
    <row r="19" spans="1:9" x14ac:dyDescent="0.2">
      <c r="A19">
        <v>2015</v>
      </c>
      <c r="B19" s="39">
        <v>84474</v>
      </c>
      <c r="C19" s="39">
        <v>97178</v>
      </c>
      <c r="D19" s="39">
        <v>22774</v>
      </c>
      <c r="E19" s="97">
        <v>100</v>
      </c>
      <c r="F19" s="39">
        <v>22815</v>
      </c>
      <c r="G19" s="106">
        <f>($D$3-F19)/$D$22</f>
        <v>0.99887275926536812</v>
      </c>
      <c r="I19" s="188">
        <v>0.91500000000000004</v>
      </c>
    </row>
    <row r="20" spans="1:9" x14ac:dyDescent="0.2">
      <c r="A20">
        <v>2016</v>
      </c>
      <c r="B20" s="39">
        <v>84474</v>
      </c>
      <c r="D20" s="39">
        <v>22774</v>
      </c>
      <c r="E20" s="97">
        <v>100</v>
      </c>
      <c r="H20" s="39">
        <v>32292</v>
      </c>
      <c r="I20" s="96">
        <v>0.95</v>
      </c>
    </row>
    <row r="22" spans="1:9" x14ac:dyDescent="0.2">
      <c r="D22" s="39">
        <f>SUM(D3-D18)</f>
        <v>36372.000000000029</v>
      </c>
    </row>
  </sheetData>
  <customSheetViews>
    <customSheetView guid="{97FD47F5-E571-436C-8766-A27B1E9999CA}" showRuler="0">
      <selection activeCell="D10" sqref="D10"/>
      <pageMargins left="0.75" right="0.75" top="1" bottom="1" header="0.5" footer="0.5"/>
      <pageSetup orientation="portrait" r:id="rId1"/>
      <headerFooter alignWithMargins="0"/>
    </customSheetView>
  </customSheetViews>
  <phoneticPr fontId="2" type="noConversion"/>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95366649DBBA4496748CD0074E4F1D" ma:contentTypeVersion="11" ma:contentTypeDescription="Create a new document." ma:contentTypeScope="" ma:versionID="842ae82a5f810cf6fb393b7be12a7ded">
  <xsd:schema xmlns:xsd="http://www.w3.org/2001/XMLSchema" xmlns:xs="http://www.w3.org/2001/XMLSchema" xmlns:p="http://schemas.microsoft.com/office/2006/metadata/properties" xmlns:ns3="6b325e86-629a-48ba-bfda-fd088a867387" xmlns:ns4="2084fb90-2747-4e16-8930-0ebd750713f4" targetNamespace="http://schemas.microsoft.com/office/2006/metadata/properties" ma:root="true" ma:fieldsID="1a679c4181a27ac4568a94dbecb7a341" ns3:_="" ns4:_="">
    <xsd:import namespace="6b325e86-629a-48ba-bfda-fd088a867387"/>
    <xsd:import namespace="2084fb90-2747-4e16-8930-0ebd750713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25e86-629a-48ba-bfda-fd088a867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084fb90-2747-4e16-8930-0ebd750713f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488A6D0-C6B1-4232-B7D8-15A8468BB591}">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6b325e86-629a-48ba-bfda-fd088a867387"/>
    <ds:schemaRef ds:uri="http://schemas.microsoft.com/office/infopath/2007/PartnerControls"/>
    <ds:schemaRef ds:uri="2084fb90-2747-4e16-8930-0ebd750713f4"/>
    <ds:schemaRef ds:uri="http://www.w3.org/XML/1998/namespace"/>
    <ds:schemaRef ds:uri="http://purl.org/dc/dcmitype/"/>
  </ds:schemaRefs>
</ds:datastoreItem>
</file>

<file path=customXml/itemProps2.xml><?xml version="1.0" encoding="utf-8"?>
<ds:datastoreItem xmlns:ds="http://schemas.openxmlformats.org/officeDocument/2006/customXml" ds:itemID="{F584D643-EE54-4975-A21E-588FFF6D7962}">
  <ds:schemaRefs>
    <ds:schemaRef ds:uri="http://schemas.microsoft.com/sharepoint/v3/contenttype/forms"/>
  </ds:schemaRefs>
</ds:datastoreItem>
</file>

<file path=customXml/itemProps3.xml><?xml version="1.0" encoding="utf-8"?>
<ds:datastoreItem xmlns:ds="http://schemas.openxmlformats.org/officeDocument/2006/customXml" ds:itemID="{8F64875C-194A-40C1-8A3D-87C84304DA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25e86-629a-48ba-bfda-fd088a867387"/>
    <ds:schemaRef ds:uri="2084fb90-2747-4e16-8930-0ebd750713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CT &amp; NY</vt:lpstr>
      <vt:lpstr>Sheet1</vt:lpstr>
      <vt:lpstr>Sheet2</vt:lpstr>
      <vt:lpstr>'CT &amp; NY'!Print_Area</vt:lpstr>
      <vt:lpstr>'CT &amp; NY'!Print_Titles</vt:lpstr>
    </vt:vector>
  </TitlesOfParts>
  <Company>U.S. 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enolfi</dc:creator>
  <cp:lastModifiedBy>Huddell, Alexandra</cp:lastModifiedBy>
  <cp:lastPrinted>2016-03-18T15:10:54Z</cp:lastPrinted>
  <dcterms:created xsi:type="dcterms:W3CDTF">2007-07-10T20:42:49Z</dcterms:created>
  <dcterms:modified xsi:type="dcterms:W3CDTF">2021-07-22T21:18:47Z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0x0101005895366649DBBA4496748CD0074E4F1D</vt:lpwstr>
  </property>
</Properties>
</file>