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ndreas/Projects/Bachelorthesis/portableSpectrometer/doc/journal/"/>
    </mc:Choice>
  </mc:AlternateContent>
  <bookViews>
    <workbookView xWindow="0" yWindow="460" windowWidth="18700" windowHeight="19520" tabRatio="500" activeTab="2"/>
  </bookViews>
  <sheets>
    <sheet name="Arbeitsjournal" sheetId="1" r:id="rId1"/>
    <sheet name="Raphael Bolliger" sheetId="2" r:id="rId2"/>
    <sheet name="Andreas Lüscher" sheetId="5" r:id="rId3"/>
    <sheet name="Zusatz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0" i="5" l="1"/>
  <c r="A51" i="5"/>
  <c r="A52" i="5"/>
  <c r="A53" i="5"/>
  <c r="A54" i="5"/>
  <c r="A55" i="5"/>
  <c r="A56" i="5"/>
  <c r="A57" i="5"/>
  <c r="A43" i="5"/>
  <c r="A44" i="5"/>
  <c r="A45" i="5"/>
  <c r="A46" i="5"/>
  <c r="A47" i="5"/>
  <c r="A48" i="5"/>
  <c r="A49" i="5"/>
  <c r="A42" i="5"/>
  <c r="A38" i="5"/>
  <c r="A30" i="5"/>
  <c r="A29" i="5"/>
  <c r="A28" i="5"/>
  <c r="A27" i="5"/>
  <c r="A26" i="5"/>
  <c r="A25" i="5"/>
  <c r="A16" i="2"/>
  <c r="A7" i="5"/>
  <c r="A12" i="5"/>
  <c r="A9" i="5"/>
  <c r="A10" i="5"/>
  <c r="A11" i="5"/>
  <c r="A13" i="5"/>
  <c r="A14" i="5"/>
  <c r="A15" i="5"/>
  <c r="A8" i="5"/>
  <c r="A6" i="5"/>
  <c r="A5" i="5"/>
  <c r="A4" i="5"/>
  <c r="A10" i="2"/>
  <c r="A5" i="2"/>
  <c r="A6" i="2"/>
  <c r="A4" i="2"/>
  <c r="A7" i="2"/>
  <c r="A8" i="2"/>
  <c r="A9" i="2"/>
  <c r="A11" i="2"/>
  <c r="A12" i="2"/>
  <c r="A13" i="2"/>
  <c r="A14" i="2"/>
  <c r="A15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D7" i="4"/>
  <c r="D13" i="4"/>
  <c r="D9" i="4"/>
  <c r="C45" i="2"/>
  <c r="B5" i="1"/>
  <c r="I2" i="4"/>
  <c r="J2" i="4"/>
  <c r="C7" i="4"/>
  <c r="C58" i="5"/>
  <c r="J5" i="1"/>
  <c r="A41" i="5"/>
  <c r="A40" i="5"/>
  <c r="A39" i="5"/>
  <c r="A37" i="5"/>
  <c r="A36" i="5"/>
  <c r="A35" i="5"/>
  <c r="A34" i="5"/>
  <c r="A33" i="5"/>
  <c r="A32" i="5"/>
  <c r="A31" i="5"/>
  <c r="A24" i="5"/>
  <c r="A23" i="5"/>
  <c r="A22" i="5"/>
  <c r="A21" i="5"/>
  <c r="A16" i="5"/>
  <c r="A19" i="5"/>
  <c r="A20" i="5"/>
  <c r="F12" i="4"/>
  <c r="D15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6" i="4"/>
  <c r="C5" i="4"/>
  <c r="C4" i="4"/>
  <c r="C3" i="4"/>
  <c r="C2" i="4"/>
  <c r="D6" i="4"/>
  <c r="D24" i="4"/>
  <c r="F4" i="4"/>
  <c r="F6" i="4"/>
  <c r="A5" i="1"/>
  <c r="C5" i="1"/>
  <c r="I5" i="1"/>
  <c r="K5" i="1"/>
  <c r="F15" i="4"/>
  <c r="F10" i="4"/>
  <c r="D17" i="4"/>
  <c r="F17" i="4"/>
  <c r="F16" i="4"/>
  <c r="D11" i="4"/>
  <c r="D26" i="4"/>
  <c r="D5" i="4"/>
  <c r="F21" i="4"/>
  <c r="D10" i="4"/>
  <c r="D3" i="4"/>
  <c r="D14" i="4"/>
  <c r="F13" i="4"/>
  <c r="F22" i="4"/>
  <c r="D8" i="4"/>
  <c r="F3" i="4"/>
  <c r="F26" i="4"/>
  <c r="F11" i="4"/>
  <c r="D16" i="4"/>
  <c r="F25" i="4"/>
  <c r="D2" i="4"/>
  <c r="D18" i="4"/>
  <c r="D23" i="4"/>
  <c r="D4" i="4"/>
  <c r="F19" i="4"/>
  <c r="F24" i="4"/>
  <c r="F5" i="4"/>
  <c r="D21" i="4"/>
  <c r="D12" i="4"/>
  <c r="D25" i="4"/>
  <c r="F23" i="4"/>
  <c r="F8" i="4"/>
  <c r="D20" i="4"/>
  <c r="F18" i="4"/>
  <c r="F2" i="4"/>
  <c r="F7" i="4"/>
  <c r="D19" i="4"/>
  <c r="F20" i="4"/>
  <c r="F9" i="4"/>
  <c r="D22" i="4"/>
  <c r="F14" i="4"/>
  <c r="E19" i="4"/>
  <c r="E20" i="4"/>
  <c r="E6" i="4"/>
  <c r="E10" i="4"/>
  <c r="E13" i="4"/>
  <c r="E18" i="4"/>
  <c r="E22" i="4"/>
  <c r="E5" i="4"/>
  <c r="E26" i="4"/>
  <c r="E2" i="4"/>
  <c r="E4" i="4"/>
  <c r="E3" i="4"/>
  <c r="E16" i="4"/>
  <c r="E9" i="4"/>
  <c r="E7" i="4"/>
  <c r="E8" i="4"/>
  <c r="E17" i="4"/>
  <c r="E15" i="4"/>
  <c r="E25" i="4"/>
  <c r="E11" i="4"/>
  <c r="E12" i="4"/>
  <c r="E21" i="4"/>
  <c r="E14" i="4"/>
  <c r="E23" i="4"/>
  <c r="E24" i="4"/>
  <c r="G16" i="4"/>
  <c r="G18" i="4"/>
  <c r="G21" i="4"/>
  <c r="G24" i="4"/>
  <c r="G2" i="4"/>
  <c r="G3" i="4"/>
  <c r="G7" i="4"/>
  <c r="G11" i="4"/>
  <c r="G14" i="4"/>
  <c r="G15" i="4"/>
  <c r="G22" i="4"/>
  <c r="G4" i="4"/>
  <c r="G19" i="4"/>
  <c r="G12" i="4"/>
  <c r="G5" i="4"/>
  <c r="G9" i="4"/>
  <c r="G10" i="4"/>
  <c r="G23" i="4"/>
  <c r="G8" i="4"/>
  <c r="G6" i="4"/>
  <c r="G13" i="4"/>
  <c r="G26" i="4"/>
  <c r="G17" i="4"/>
  <c r="G20" i="4"/>
  <c r="G25" i="4"/>
</calcChain>
</file>

<file path=xl/sharedStrings.xml><?xml version="1.0" encoding="utf-8"?>
<sst xmlns="http://schemas.openxmlformats.org/spreadsheetml/2006/main" count="175" uniqueCount="105">
  <si>
    <t>Arbeitsjournal Übersicht</t>
  </si>
  <si>
    <t>Arbeitsjournal Raphael Bolliger</t>
  </si>
  <si>
    <t>Arbeitsjournal Andreas Lüscher</t>
  </si>
  <si>
    <t>Datum</t>
  </si>
  <si>
    <t>Tätigkeit</t>
  </si>
  <si>
    <t>Bemerkungen</t>
  </si>
  <si>
    <t>Kickoff Meeting</t>
  </si>
  <si>
    <t>An der Universität Zürich</t>
  </si>
  <si>
    <t>Einarbeitung</t>
  </si>
  <si>
    <t>Dokumente/Spezifikationen Spektrometer und Dateiformate</t>
  </si>
  <si>
    <t>TCP Protokoll</t>
  </si>
  <si>
    <t>Grobplanung</t>
  </si>
  <si>
    <t>TCP Verbindung in Swift. Suche nach möglichen Libraries.</t>
  </si>
  <si>
    <t>Spektrometer abholen</t>
  </si>
  <si>
    <t>Inbetriebnahme</t>
  </si>
  <si>
    <t>Inbetriebnahme und Verbindungstest (TCP Packete senden und empfangen)</t>
  </si>
  <si>
    <t>Testen/Debuggen der TCP Verbindung mit C#</t>
  </si>
  <si>
    <t>Soll Stunden</t>
  </si>
  <si>
    <t>KW</t>
  </si>
  <si>
    <t>Stunden</t>
  </si>
  <si>
    <t>Soll</t>
  </si>
  <si>
    <t>Raphael Bolliger</t>
  </si>
  <si>
    <t>Dauer in Std</t>
  </si>
  <si>
    <t>Ist Stunden</t>
  </si>
  <si>
    <t>Abweichung</t>
  </si>
  <si>
    <t>Andreas Lüscher</t>
  </si>
  <si>
    <t>Ist Raphael</t>
  </si>
  <si>
    <t>Ist Andreas</t>
  </si>
  <si>
    <t>Raphael</t>
  </si>
  <si>
    <t>Andreas</t>
  </si>
  <si>
    <t>Heute</t>
  </si>
  <si>
    <t>Journal</t>
  </si>
  <si>
    <t>Erstellen eines ausführlichen Journals</t>
  </si>
  <si>
    <t>Statusbericht</t>
  </si>
  <si>
    <t>Erstellen des Dokuments inkl 1. Statusbericht</t>
  </si>
  <si>
    <t>Einrichten der benötigten Tools</t>
  </si>
  <si>
    <t>Entwicklungstools installieren</t>
  </si>
  <si>
    <t>TCP Verbindung testen mit Drittapplikationen</t>
  </si>
  <si>
    <t>Gerät inklusive Software Testen</t>
  </si>
  <si>
    <t>Spektrometer testen inklusive dazugehöriger Software</t>
  </si>
  <si>
    <t>Journal erweitern</t>
  </si>
  <si>
    <t>TCP Test</t>
  </si>
  <si>
    <t>Erstellung eines Testprogrammes für die TCP Verbindung</t>
  </si>
  <si>
    <t>TCP Tests</t>
  </si>
  <si>
    <t>Herstellen einer TCP Verbindung und Datenauswertung</t>
  </si>
  <si>
    <t>Datenauswertung =&gt; Daten in Datenstruktur einbinden</t>
  </si>
  <si>
    <t>Spektrometer</t>
  </si>
  <si>
    <t>Restore INI-File des Spektrometers</t>
  </si>
  <si>
    <t>TCP Daten</t>
  </si>
  <si>
    <t>Abbilden der TCP Daten in ein Programmierobjekt</t>
  </si>
  <si>
    <t>Zwischenmeeting</t>
  </si>
  <si>
    <t>Meeting bei ca. 30% des Projektstandes</t>
  </si>
  <si>
    <t>Feinplanung</t>
  </si>
  <si>
    <t>Feinplanung mit Meilensteine</t>
  </si>
  <si>
    <t>Pflichtenheft</t>
  </si>
  <si>
    <t>Pflichtenheft erstellt</t>
  </si>
  <si>
    <t>Pflichtenheft erweitert</t>
  </si>
  <si>
    <t>Proof of Concept</t>
  </si>
  <si>
    <t>TCP Kommunikation</t>
  </si>
  <si>
    <t>Verbindung mit dem Spektrometer herstellen und Struktur analysieren</t>
  </si>
  <si>
    <t>Verbindung mit dem Spektrometer herstellen und Rückgabe in Model einbinden</t>
  </si>
  <si>
    <t>Starten eines Proof of Concept inklusive Architekturvorschlag</t>
  </si>
  <si>
    <t>Implementierung des TCP Protokolls in Swift</t>
  </si>
  <si>
    <t>GUI</t>
  </si>
  <si>
    <t>Implementierung einiger Views, definieren der Schriftart</t>
  </si>
  <si>
    <t>Erweiterung des GUI / Spektrometerkonfiguration</t>
  </si>
  <si>
    <t>INI Fileimport</t>
  </si>
  <si>
    <t>Datei-Import der INI Files ins Spektrometer App</t>
  </si>
  <si>
    <t>Anforderungen</t>
  </si>
  <si>
    <t>Spektrometer konfiguration</t>
  </si>
  <si>
    <t>Hinzufügen eines neuen Spektrometers im App</t>
  </si>
  <si>
    <t>UI</t>
  </si>
  <si>
    <t>Parsen der Rückgabetypen verbessert</t>
  </si>
  <si>
    <t>UI des Spektrometer Apps verbessert</t>
  </si>
  <si>
    <t>Erweiterung der App mit Filemanager</t>
  </si>
  <si>
    <t>Weitere Views hinzugefügt</t>
  </si>
  <si>
    <t>Bestehendes Pflichtenheft verbessert</t>
  </si>
  <si>
    <t>Ziele zur Planung hinzugefügt</t>
  </si>
  <si>
    <t>Plannung</t>
  </si>
  <si>
    <t>Prototyp 1</t>
  </si>
  <si>
    <t>Erweiterung des Parsers</t>
  </si>
  <si>
    <t>Testflight Zugang</t>
  </si>
  <si>
    <t>Testflight Zugang für eigene Geräte eingerichtet</t>
  </si>
  <si>
    <t>Auswertung der Float Daten / Vergleichen der Daten</t>
  </si>
  <si>
    <t>Meeting Prototyp 1</t>
  </si>
  <si>
    <t>Erweiterung des Prototypen 1 für Präsentation</t>
  </si>
  <si>
    <t xml:space="preserve">Meeting mit Kunde und Coach </t>
  </si>
  <si>
    <t>Einrichten des Spektrometers und des Apps für Demo</t>
  </si>
  <si>
    <t>Parsing mit anderen Commands / Berrechnung der Drifts</t>
  </si>
  <si>
    <t>Erweiterung des Parsers, Abzug des DC</t>
  </si>
  <si>
    <t>Demo Einrichtung</t>
  </si>
  <si>
    <t>Prototyp 2</t>
  </si>
  <si>
    <t>Optimize Instrument</t>
  </si>
  <si>
    <t>Dark correction</t>
  </si>
  <si>
    <t>Schreiben eines Indiego Fileheaders</t>
  </si>
  <si>
    <t>Daten parsing für das Indiego Fileformat</t>
  </si>
  <si>
    <t>Dynamisches Schreiben eines Indiego Files</t>
  </si>
  <si>
    <t>PageViewController hinzugefügt sowie Verbesserungen am FileWriter vorgenommen</t>
  </si>
  <si>
    <t>View für schnelles Messen einer kompletten Messreihe implementiert</t>
  </si>
  <si>
    <t>Messdaten auf Disk schreiben</t>
  </si>
  <si>
    <t>Code refactoring</t>
  </si>
  <si>
    <t>Whiterefrence wird entsprechend der Auswahl gemacht</t>
  </si>
  <si>
    <t>Filebrowser ersetzt mit eigener Implementation</t>
  </si>
  <si>
    <t>Cocoapods hinzugefügt</t>
  </si>
  <si>
    <t>Messreihen werden im ParentViewController zwischengespeichert (inkl WR)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</si>
</sst>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2" fillId="3" borderId="2" xfId="0" applyNumberFormat="1" applyFont="1" applyFill="1" applyBorder="1" applyAlignment="1">
      <alignment horizontal="left"/>
    </xf>
    <xf numFmtId="0" fontId="2" fillId="3" borderId="2" xfId="0" applyFont="1" applyFill="1" applyBorder="1"/>
    <xf numFmtId="0" fontId="3" fillId="0" borderId="0" xfId="0" applyFont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/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/>
    </xf>
    <xf numFmtId="165" fontId="2" fillId="3" borderId="2" xfId="0" applyNumberFormat="1" applyFont="1" applyFill="1" applyBorder="1" applyAlignment="1">
      <alignment horizontal="center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Soll</a:t>
            </a:r>
            <a:r>
              <a:rPr lang="de-DE" baseline="0"/>
              <a:t> / Ist Raphael Bolliger</a:t>
            </a:r>
            <a:endParaRPr lang="de-D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Soll</c:v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Zusatz!$A$2:$A$26</c:f>
              <c:numCache>
                <c:formatCode>General</c:formatCode>
                <c:ptCount val="25"/>
                <c:pt idx="0">
                  <c:v>39.0</c:v>
                </c:pt>
                <c:pt idx="1">
                  <c:v>40.0</c:v>
                </c:pt>
                <c:pt idx="2">
                  <c:v>41.0</c:v>
                </c:pt>
                <c:pt idx="3">
                  <c:v>42.0</c:v>
                </c:pt>
                <c:pt idx="4">
                  <c:v>43.0</c:v>
                </c:pt>
                <c:pt idx="5">
                  <c:v>44.0</c:v>
                </c:pt>
                <c:pt idx="6">
                  <c:v>45.0</c:v>
                </c:pt>
                <c:pt idx="7">
                  <c:v>46.0</c:v>
                </c:pt>
                <c:pt idx="8">
                  <c:v>47.0</c:v>
                </c:pt>
                <c:pt idx="9">
                  <c:v>48.0</c:v>
                </c:pt>
                <c:pt idx="10">
                  <c:v>49.0</c:v>
                </c:pt>
                <c:pt idx="11">
                  <c:v>50.0</c:v>
                </c:pt>
                <c:pt idx="12">
                  <c:v>51.0</c:v>
                </c:pt>
                <c:pt idx="13">
                  <c:v>52.0</c:v>
                </c:pt>
                <c:pt idx="14">
                  <c:v>1.0</c:v>
                </c:pt>
                <c:pt idx="15">
                  <c:v>2.0</c:v>
                </c:pt>
                <c:pt idx="16">
                  <c:v>3.0</c:v>
                </c:pt>
                <c:pt idx="17">
                  <c:v>4.0</c:v>
                </c:pt>
                <c:pt idx="18">
                  <c:v>5.0</c:v>
                </c:pt>
                <c:pt idx="19">
                  <c:v>6.0</c:v>
                </c:pt>
                <c:pt idx="20">
                  <c:v>7.0</c:v>
                </c:pt>
                <c:pt idx="21">
                  <c:v>8.0</c:v>
                </c:pt>
                <c:pt idx="22">
                  <c:v>9.0</c:v>
                </c:pt>
                <c:pt idx="23">
                  <c:v>10.0</c:v>
                </c:pt>
                <c:pt idx="24">
                  <c:v>11.0</c:v>
                </c:pt>
              </c:numCache>
            </c:numRef>
          </c:cat>
          <c:val>
            <c:numRef>
              <c:f>Zusatz!$C$2:$C$26</c:f>
              <c:numCache>
                <c:formatCode>General</c:formatCode>
                <c:ptCount val="25"/>
                <c:pt idx="0">
                  <c:v>8.0</c:v>
                </c:pt>
                <c:pt idx="1">
                  <c:v>24.0</c:v>
                </c:pt>
                <c:pt idx="2">
                  <c:v>40.0</c:v>
                </c:pt>
                <c:pt idx="3">
                  <c:v>56.0</c:v>
                </c:pt>
                <c:pt idx="4">
                  <c:v>72.0</c:v>
                </c:pt>
                <c:pt idx="5">
                  <c:v>88.0</c:v>
                </c:pt>
                <c:pt idx="6">
                  <c:v>104.0</c:v>
                </c:pt>
                <c:pt idx="7">
                  <c:v>120.0</c:v>
                </c:pt>
                <c:pt idx="8">
                  <c:v>136.0</c:v>
                </c:pt>
                <c:pt idx="9">
                  <c:v>152.0</c:v>
                </c:pt>
                <c:pt idx="10">
                  <c:v>168.0</c:v>
                </c:pt>
                <c:pt idx="11">
                  <c:v>184.0</c:v>
                </c:pt>
                <c:pt idx="12">
                  <c:v>200.0</c:v>
                </c:pt>
                <c:pt idx="13">
                  <c:v>200.0</c:v>
                </c:pt>
                <c:pt idx="14">
                  <c:v>200.0</c:v>
                </c:pt>
                <c:pt idx="15">
                  <c:v>216.0</c:v>
                </c:pt>
                <c:pt idx="16">
                  <c:v>232.0</c:v>
                </c:pt>
                <c:pt idx="17">
                  <c:v>248.0</c:v>
                </c:pt>
                <c:pt idx="18">
                  <c:v>264.0</c:v>
                </c:pt>
                <c:pt idx="19">
                  <c:v>280.0</c:v>
                </c:pt>
                <c:pt idx="20">
                  <c:v>296.0</c:v>
                </c:pt>
                <c:pt idx="21">
                  <c:v>312.0</c:v>
                </c:pt>
                <c:pt idx="22">
                  <c:v>328.0</c:v>
                </c:pt>
                <c:pt idx="23">
                  <c:v>344.0</c:v>
                </c:pt>
                <c:pt idx="24">
                  <c:v>360.0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D59-4CCE-98CB-8B5DAB46F197}"/>
            </c:ext>
          </c:extLst>
        </c:ser>
        <c:ser>
          <c:idx val="1"/>
          <c:order val="1"/>
          <c:tx>
            <c:v>Ist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Zusatz!$A$2:$A$26</c:f>
              <c:numCache>
                <c:formatCode>General</c:formatCode>
                <c:ptCount val="25"/>
                <c:pt idx="0">
                  <c:v>39.0</c:v>
                </c:pt>
                <c:pt idx="1">
                  <c:v>40.0</c:v>
                </c:pt>
                <c:pt idx="2">
                  <c:v>41.0</c:v>
                </c:pt>
                <c:pt idx="3">
                  <c:v>42.0</c:v>
                </c:pt>
                <c:pt idx="4">
                  <c:v>43.0</c:v>
                </c:pt>
                <c:pt idx="5">
                  <c:v>44.0</c:v>
                </c:pt>
                <c:pt idx="6">
                  <c:v>45.0</c:v>
                </c:pt>
                <c:pt idx="7">
                  <c:v>46.0</c:v>
                </c:pt>
                <c:pt idx="8">
                  <c:v>47.0</c:v>
                </c:pt>
                <c:pt idx="9">
                  <c:v>48.0</c:v>
                </c:pt>
                <c:pt idx="10">
                  <c:v>49.0</c:v>
                </c:pt>
                <c:pt idx="11">
                  <c:v>50.0</c:v>
                </c:pt>
                <c:pt idx="12">
                  <c:v>51.0</c:v>
                </c:pt>
                <c:pt idx="13">
                  <c:v>52.0</c:v>
                </c:pt>
                <c:pt idx="14">
                  <c:v>1.0</c:v>
                </c:pt>
                <c:pt idx="15">
                  <c:v>2.0</c:v>
                </c:pt>
                <c:pt idx="16">
                  <c:v>3.0</c:v>
                </c:pt>
                <c:pt idx="17">
                  <c:v>4.0</c:v>
                </c:pt>
                <c:pt idx="18">
                  <c:v>5.0</c:v>
                </c:pt>
                <c:pt idx="19">
                  <c:v>6.0</c:v>
                </c:pt>
                <c:pt idx="20">
                  <c:v>7.0</c:v>
                </c:pt>
                <c:pt idx="21">
                  <c:v>8.0</c:v>
                </c:pt>
                <c:pt idx="22">
                  <c:v>9.0</c:v>
                </c:pt>
                <c:pt idx="23">
                  <c:v>10.0</c:v>
                </c:pt>
                <c:pt idx="24">
                  <c:v>11.0</c:v>
                </c:pt>
              </c:numCache>
            </c:numRef>
          </c:cat>
          <c:val>
            <c:numRef>
              <c:f>Zusatz!$E$2:$E$26</c:f>
              <c:numCache>
                <c:formatCode>General</c:formatCode>
                <c:ptCount val="25"/>
                <c:pt idx="0">
                  <c:v>3.0</c:v>
                </c:pt>
                <c:pt idx="1">
                  <c:v>20.0</c:v>
                </c:pt>
                <c:pt idx="2">
                  <c:v>32.0</c:v>
                </c:pt>
                <c:pt idx="3">
                  <c:v>43.0</c:v>
                </c:pt>
                <c:pt idx="4">
                  <c:v>57.0</c:v>
                </c:pt>
                <c:pt idx="5">
                  <c:v>83.0</c:v>
                </c:pt>
                <c:pt idx="6">
                  <c:v>92.0</c:v>
                </c:pt>
                <c:pt idx="7">
                  <c:v>96.0</c:v>
                </c:pt>
                <c:pt idx="8">
                  <c:v>108.0</c:v>
                </c:pt>
                <c:pt idx="9">
                  <c:v>133.0</c:v>
                </c:pt>
                <c:pt idx="10">
                  <c:v>133.0</c:v>
                </c:pt>
                <c:pt idx="11">
                  <c:v>133.0</c:v>
                </c:pt>
                <c:pt idx="12">
                  <c:v>133.0</c:v>
                </c:pt>
                <c:pt idx="13">
                  <c:v>133.0</c:v>
                </c:pt>
                <c:pt idx="14">
                  <c:v>133.0</c:v>
                </c:pt>
                <c:pt idx="15">
                  <c:v>133.0</c:v>
                </c:pt>
                <c:pt idx="16">
                  <c:v>133.0</c:v>
                </c:pt>
                <c:pt idx="17">
                  <c:v>133.0</c:v>
                </c:pt>
                <c:pt idx="18">
                  <c:v>133.0</c:v>
                </c:pt>
                <c:pt idx="19">
                  <c:v>133.0</c:v>
                </c:pt>
                <c:pt idx="20">
                  <c:v>133.0</c:v>
                </c:pt>
                <c:pt idx="21">
                  <c:v>133.0</c:v>
                </c:pt>
                <c:pt idx="22">
                  <c:v>133.0</c:v>
                </c:pt>
                <c:pt idx="23">
                  <c:v>133.0</c:v>
                </c:pt>
                <c:pt idx="24">
                  <c:v>133.0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D59-4CCE-98CB-8B5DAB46F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4419648"/>
        <c:axId val="1104424352"/>
      </c:lineChart>
      <c:catAx>
        <c:axId val="1104419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Kalenderwochen 16/17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04424352"/>
        <c:crosses val="autoZero"/>
        <c:auto val="1"/>
        <c:lblAlgn val="ctr"/>
        <c:lblOffset val="100"/>
        <c:noMultiLvlLbl val="0"/>
      </c:catAx>
      <c:valAx>
        <c:axId val="11044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Stunden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0441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Soll</a:t>
            </a:r>
            <a:r>
              <a:rPr lang="de-DE" baseline="0"/>
              <a:t> / Ist Andreas Lüscher</a:t>
            </a:r>
            <a:endParaRPr lang="de-D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Soll</c:v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Zusatz!$A$2:$A$26</c:f>
              <c:numCache>
                <c:formatCode>General</c:formatCode>
                <c:ptCount val="25"/>
                <c:pt idx="0">
                  <c:v>39.0</c:v>
                </c:pt>
                <c:pt idx="1">
                  <c:v>40.0</c:v>
                </c:pt>
                <c:pt idx="2">
                  <c:v>41.0</c:v>
                </c:pt>
                <c:pt idx="3">
                  <c:v>42.0</c:v>
                </c:pt>
                <c:pt idx="4">
                  <c:v>43.0</c:v>
                </c:pt>
                <c:pt idx="5">
                  <c:v>44.0</c:v>
                </c:pt>
                <c:pt idx="6">
                  <c:v>45.0</c:v>
                </c:pt>
                <c:pt idx="7">
                  <c:v>46.0</c:v>
                </c:pt>
                <c:pt idx="8">
                  <c:v>47.0</c:v>
                </c:pt>
                <c:pt idx="9">
                  <c:v>48.0</c:v>
                </c:pt>
                <c:pt idx="10">
                  <c:v>49.0</c:v>
                </c:pt>
                <c:pt idx="11">
                  <c:v>50.0</c:v>
                </c:pt>
                <c:pt idx="12">
                  <c:v>51.0</c:v>
                </c:pt>
                <c:pt idx="13">
                  <c:v>52.0</c:v>
                </c:pt>
                <c:pt idx="14">
                  <c:v>1.0</c:v>
                </c:pt>
                <c:pt idx="15">
                  <c:v>2.0</c:v>
                </c:pt>
                <c:pt idx="16">
                  <c:v>3.0</c:v>
                </c:pt>
                <c:pt idx="17">
                  <c:v>4.0</c:v>
                </c:pt>
                <c:pt idx="18">
                  <c:v>5.0</c:v>
                </c:pt>
                <c:pt idx="19">
                  <c:v>6.0</c:v>
                </c:pt>
                <c:pt idx="20">
                  <c:v>7.0</c:v>
                </c:pt>
                <c:pt idx="21">
                  <c:v>8.0</c:v>
                </c:pt>
                <c:pt idx="22">
                  <c:v>9.0</c:v>
                </c:pt>
                <c:pt idx="23">
                  <c:v>10.0</c:v>
                </c:pt>
                <c:pt idx="24">
                  <c:v>11.0</c:v>
                </c:pt>
              </c:numCache>
            </c:numRef>
          </c:cat>
          <c:val>
            <c:numRef>
              <c:f>Zusatz!$C$2:$C$26</c:f>
              <c:numCache>
                <c:formatCode>General</c:formatCode>
                <c:ptCount val="25"/>
                <c:pt idx="0">
                  <c:v>8.0</c:v>
                </c:pt>
                <c:pt idx="1">
                  <c:v>24.0</c:v>
                </c:pt>
                <c:pt idx="2">
                  <c:v>40.0</c:v>
                </c:pt>
                <c:pt idx="3">
                  <c:v>56.0</c:v>
                </c:pt>
                <c:pt idx="4">
                  <c:v>72.0</c:v>
                </c:pt>
                <c:pt idx="5">
                  <c:v>88.0</c:v>
                </c:pt>
                <c:pt idx="6">
                  <c:v>104.0</c:v>
                </c:pt>
                <c:pt idx="7">
                  <c:v>120.0</c:v>
                </c:pt>
                <c:pt idx="8">
                  <c:v>136.0</c:v>
                </c:pt>
                <c:pt idx="9">
                  <c:v>152.0</c:v>
                </c:pt>
                <c:pt idx="10">
                  <c:v>168.0</c:v>
                </c:pt>
                <c:pt idx="11">
                  <c:v>184.0</c:v>
                </c:pt>
                <c:pt idx="12">
                  <c:v>200.0</c:v>
                </c:pt>
                <c:pt idx="13">
                  <c:v>200.0</c:v>
                </c:pt>
                <c:pt idx="14">
                  <c:v>200.0</c:v>
                </c:pt>
                <c:pt idx="15">
                  <c:v>216.0</c:v>
                </c:pt>
                <c:pt idx="16">
                  <c:v>232.0</c:v>
                </c:pt>
                <c:pt idx="17">
                  <c:v>248.0</c:v>
                </c:pt>
                <c:pt idx="18">
                  <c:v>264.0</c:v>
                </c:pt>
                <c:pt idx="19">
                  <c:v>280.0</c:v>
                </c:pt>
                <c:pt idx="20">
                  <c:v>296.0</c:v>
                </c:pt>
                <c:pt idx="21">
                  <c:v>312.0</c:v>
                </c:pt>
                <c:pt idx="22">
                  <c:v>328.0</c:v>
                </c:pt>
                <c:pt idx="23">
                  <c:v>344.0</c:v>
                </c:pt>
                <c:pt idx="24">
                  <c:v>360.0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9D9-4C5C-9F7A-65F21CAB559C}"/>
            </c:ext>
          </c:extLst>
        </c:ser>
        <c:ser>
          <c:idx val="1"/>
          <c:order val="1"/>
          <c:tx>
            <c:v>Ist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Zusatz!$A$2:$A$26</c:f>
              <c:numCache>
                <c:formatCode>General</c:formatCode>
                <c:ptCount val="25"/>
                <c:pt idx="0">
                  <c:v>39.0</c:v>
                </c:pt>
                <c:pt idx="1">
                  <c:v>40.0</c:v>
                </c:pt>
                <c:pt idx="2">
                  <c:v>41.0</c:v>
                </c:pt>
                <c:pt idx="3">
                  <c:v>42.0</c:v>
                </c:pt>
                <c:pt idx="4">
                  <c:v>43.0</c:v>
                </c:pt>
                <c:pt idx="5">
                  <c:v>44.0</c:v>
                </c:pt>
                <c:pt idx="6">
                  <c:v>45.0</c:v>
                </c:pt>
                <c:pt idx="7">
                  <c:v>46.0</c:v>
                </c:pt>
                <c:pt idx="8">
                  <c:v>47.0</c:v>
                </c:pt>
                <c:pt idx="9">
                  <c:v>48.0</c:v>
                </c:pt>
                <c:pt idx="10">
                  <c:v>49.0</c:v>
                </c:pt>
                <c:pt idx="11">
                  <c:v>50.0</c:v>
                </c:pt>
                <c:pt idx="12">
                  <c:v>51.0</c:v>
                </c:pt>
                <c:pt idx="13">
                  <c:v>52.0</c:v>
                </c:pt>
                <c:pt idx="14">
                  <c:v>1.0</c:v>
                </c:pt>
                <c:pt idx="15">
                  <c:v>2.0</c:v>
                </c:pt>
                <c:pt idx="16">
                  <c:v>3.0</c:v>
                </c:pt>
                <c:pt idx="17">
                  <c:v>4.0</c:v>
                </c:pt>
                <c:pt idx="18">
                  <c:v>5.0</c:v>
                </c:pt>
                <c:pt idx="19">
                  <c:v>6.0</c:v>
                </c:pt>
                <c:pt idx="20">
                  <c:v>7.0</c:v>
                </c:pt>
                <c:pt idx="21">
                  <c:v>8.0</c:v>
                </c:pt>
                <c:pt idx="22">
                  <c:v>9.0</c:v>
                </c:pt>
                <c:pt idx="23">
                  <c:v>10.0</c:v>
                </c:pt>
                <c:pt idx="24">
                  <c:v>11.0</c:v>
                </c:pt>
              </c:numCache>
            </c:numRef>
          </c:cat>
          <c:val>
            <c:numRef>
              <c:f>Zusatz!$G$2:$G$26</c:f>
              <c:numCache>
                <c:formatCode>General</c:formatCode>
                <c:ptCount val="25"/>
                <c:pt idx="0">
                  <c:v>3.0</c:v>
                </c:pt>
                <c:pt idx="1">
                  <c:v>29.0</c:v>
                </c:pt>
                <c:pt idx="2">
                  <c:v>40.0</c:v>
                </c:pt>
                <c:pt idx="3">
                  <c:v>43.0</c:v>
                </c:pt>
                <c:pt idx="4">
                  <c:v>57.0</c:v>
                </c:pt>
                <c:pt idx="5">
                  <c:v>69.0</c:v>
                </c:pt>
                <c:pt idx="6">
                  <c:v>79.0</c:v>
                </c:pt>
                <c:pt idx="7">
                  <c:v>86.0</c:v>
                </c:pt>
                <c:pt idx="8">
                  <c:v>111.0</c:v>
                </c:pt>
                <c:pt idx="9">
                  <c:v>126.0</c:v>
                </c:pt>
                <c:pt idx="10">
                  <c:v>133.0</c:v>
                </c:pt>
                <c:pt idx="11">
                  <c:v>142.0</c:v>
                </c:pt>
                <c:pt idx="12">
                  <c:v>169.0</c:v>
                </c:pt>
                <c:pt idx="13">
                  <c:v>173.0</c:v>
                </c:pt>
                <c:pt idx="14">
                  <c:v>179.0</c:v>
                </c:pt>
                <c:pt idx="15">
                  <c:v>199.0</c:v>
                </c:pt>
                <c:pt idx="16">
                  <c:v>215.0</c:v>
                </c:pt>
                <c:pt idx="17">
                  <c:v>227.0</c:v>
                </c:pt>
                <c:pt idx="18">
                  <c:v>249.0</c:v>
                </c:pt>
                <c:pt idx="19">
                  <c:v>249.0</c:v>
                </c:pt>
                <c:pt idx="20">
                  <c:v>249.0</c:v>
                </c:pt>
                <c:pt idx="21">
                  <c:v>249.0</c:v>
                </c:pt>
                <c:pt idx="22">
                  <c:v>249.0</c:v>
                </c:pt>
                <c:pt idx="23">
                  <c:v>249.0</c:v>
                </c:pt>
                <c:pt idx="24">
                  <c:v>249.0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9D9-4C5C-9F7A-65F21CAB5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4719056"/>
        <c:axId val="1044723088"/>
      </c:lineChart>
      <c:catAx>
        <c:axId val="104471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Kalenderwochen 16/17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44723088"/>
        <c:crosses val="autoZero"/>
        <c:auto val="1"/>
        <c:lblAlgn val="ctr"/>
        <c:lblOffset val="100"/>
        <c:noMultiLvlLbl val="0"/>
      </c:catAx>
      <c:valAx>
        <c:axId val="104472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Stunden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4471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69850</xdr:rowOff>
    </xdr:from>
    <xdr:to>
      <xdr:col>6</xdr:col>
      <xdr:colOff>0</xdr:colOff>
      <xdr:row>23</xdr:row>
      <xdr:rowOff>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5</xdr:row>
      <xdr:rowOff>76200</xdr:rowOff>
    </xdr:from>
    <xdr:to>
      <xdr:col>14</xdr:col>
      <xdr:colOff>12700</xdr:colOff>
      <xdr:row>23</xdr:row>
      <xdr:rowOff>6350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K28" sqref="K28"/>
    </sheetView>
  </sheetViews>
  <sheetFormatPr baseColWidth="10" defaultRowHeight="16" x14ac:dyDescent="0.2"/>
  <cols>
    <col min="1" max="1" width="11.83203125" customWidth="1"/>
    <col min="2" max="2" width="11.6640625" customWidth="1"/>
    <col min="3" max="3" width="11.1640625" customWidth="1"/>
    <col min="7" max="7" width="4.6640625" customWidth="1"/>
    <col min="8" max="8" width="4.83203125" customWidth="1"/>
    <col min="11" max="11" width="13.83203125" customWidth="1"/>
    <col min="13" max="13" width="12.83203125" customWidth="1"/>
  </cols>
  <sheetData>
    <row r="1" spans="1:11" s="11" customFormat="1" ht="32" customHeight="1" x14ac:dyDescent="0.2">
      <c r="A1" s="11" t="s">
        <v>0</v>
      </c>
    </row>
    <row r="3" spans="1:11" s="10" customFormat="1" ht="21" x14ac:dyDescent="0.25">
      <c r="A3" s="10" t="s">
        <v>21</v>
      </c>
      <c r="I3" s="10" t="s">
        <v>25</v>
      </c>
    </row>
    <row r="4" spans="1:11" s="1" customFormat="1" x14ac:dyDescent="0.2">
      <c r="A4" s="4" t="s">
        <v>17</v>
      </c>
      <c r="B4" s="4" t="s">
        <v>23</v>
      </c>
      <c r="C4" s="4" t="s">
        <v>24</v>
      </c>
      <c r="I4" s="4" t="s">
        <v>17</v>
      </c>
      <c r="J4" s="4" t="s">
        <v>23</v>
      </c>
      <c r="K4" s="4" t="s">
        <v>24</v>
      </c>
    </row>
    <row r="5" spans="1:11" x14ac:dyDescent="0.2">
      <c r="A5" s="7" t="e">
        <f ca="1">VLOOKUP(Zusatz!J2,Zusatz!A2:C26,3)</f>
        <v>#N/A</v>
      </c>
      <c r="B5" s="7">
        <f>'Raphael Bolliger'!C45</f>
        <v>133</v>
      </c>
      <c r="C5" s="7" t="e">
        <f ca="1">B5-A5</f>
        <v>#N/A</v>
      </c>
      <c r="I5" s="7" t="e">
        <f ca="1">VLOOKUP(Zusatz!J2,Zusatz!A2:C26,3)</f>
        <v>#N/A</v>
      </c>
      <c r="J5" s="7">
        <f>'Andreas Lüscher'!C58</f>
        <v>249</v>
      </c>
      <c r="K5" s="7" t="e">
        <f ca="1">J5-I5</f>
        <v>#N/A</v>
      </c>
    </row>
    <row r="29" spans="13:15" x14ac:dyDescent="0.2">
      <c r="M29" s="4"/>
      <c r="N29" s="4"/>
      <c r="O29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4" workbookViewId="0">
      <selection activeCell="C37" sqref="C37"/>
    </sheetView>
  </sheetViews>
  <sheetFormatPr baseColWidth="10" defaultRowHeight="16" x14ac:dyDescent="0.2"/>
  <cols>
    <col min="2" max="2" width="14.83203125" style="7" customWidth="1"/>
    <col min="3" max="3" width="13" style="7" customWidth="1"/>
    <col min="4" max="4" width="23.33203125" customWidth="1"/>
    <col min="5" max="5" width="50.5" bestFit="1" customWidth="1"/>
  </cols>
  <sheetData>
    <row r="1" spans="1:5" s="11" customFormat="1" ht="32" customHeight="1" x14ac:dyDescent="0.25">
      <c r="A1" s="12" t="s">
        <v>1</v>
      </c>
      <c r="B1" s="18"/>
      <c r="C1" s="18"/>
    </row>
    <row r="3" spans="1:5" s="1" customFormat="1" x14ac:dyDescent="0.2">
      <c r="A3" s="4" t="s">
        <v>18</v>
      </c>
      <c r="B3" s="4" t="s">
        <v>3</v>
      </c>
      <c r="C3" s="4" t="s">
        <v>22</v>
      </c>
      <c r="D3" s="1" t="s">
        <v>4</v>
      </c>
      <c r="E3" s="1" t="s">
        <v>5</v>
      </c>
    </row>
    <row r="4" spans="1:5" x14ac:dyDescent="0.2">
      <c r="A4" s="7">
        <f>WEEKNUM(B4)</f>
        <v>39</v>
      </c>
      <c r="B4" s="5">
        <v>42633</v>
      </c>
      <c r="C4" s="6">
        <v>3</v>
      </c>
      <c r="D4" t="s">
        <v>6</v>
      </c>
      <c r="E4" t="s">
        <v>7</v>
      </c>
    </row>
    <row r="5" spans="1:5" x14ac:dyDescent="0.2">
      <c r="A5" s="7">
        <f t="shared" ref="A5:A44" si="0">WEEKNUM(B5)</f>
        <v>40</v>
      </c>
      <c r="B5" s="5">
        <v>42642</v>
      </c>
      <c r="C5" s="6">
        <v>6</v>
      </c>
      <c r="D5" t="s">
        <v>8</v>
      </c>
      <c r="E5" t="s">
        <v>9</v>
      </c>
    </row>
    <row r="6" spans="1:5" x14ac:dyDescent="0.2">
      <c r="A6" s="7">
        <f t="shared" si="0"/>
        <v>40</v>
      </c>
      <c r="B6" s="5">
        <v>42643</v>
      </c>
      <c r="C6" s="6">
        <v>4</v>
      </c>
      <c r="D6" t="s">
        <v>8</v>
      </c>
      <c r="E6" t="s">
        <v>10</v>
      </c>
    </row>
    <row r="7" spans="1:5" x14ac:dyDescent="0.2">
      <c r="A7" s="7">
        <f t="shared" si="0"/>
        <v>40</v>
      </c>
      <c r="B7" s="5">
        <v>42644</v>
      </c>
      <c r="C7" s="6">
        <v>5</v>
      </c>
      <c r="D7" t="s">
        <v>11</v>
      </c>
    </row>
    <row r="8" spans="1:5" x14ac:dyDescent="0.2">
      <c r="A8" s="7">
        <f t="shared" si="0"/>
        <v>40</v>
      </c>
      <c r="B8" s="5">
        <v>42644</v>
      </c>
      <c r="C8" s="6">
        <v>2</v>
      </c>
      <c r="D8" t="s">
        <v>33</v>
      </c>
      <c r="E8" t="s">
        <v>34</v>
      </c>
    </row>
    <row r="9" spans="1:5" x14ac:dyDescent="0.2">
      <c r="A9" s="7">
        <f t="shared" si="0"/>
        <v>41</v>
      </c>
      <c r="B9" s="5">
        <v>42649</v>
      </c>
      <c r="C9" s="6">
        <v>8</v>
      </c>
      <c r="D9" t="s">
        <v>8</v>
      </c>
      <c r="E9" t="s">
        <v>12</v>
      </c>
    </row>
    <row r="10" spans="1:5" x14ac:dyDescent="0.2">
      <c r="A10" s="7">
        <f t="shared" si="0"/>
        <v>41</v>
      </c>
      <c r="B10" s="5">
        <v>42650</v>
      </c>
      <c r="C10" s="6">
        <v>4</v>
      </c>
      <c r="D10" t="s">
        <v>8</v>
      </c>
      <c r="E10" t="s">
        <v>12</v>
      </c>
    </row>
    <row r="11" spans="1:5" x14ac:dyDescent="0.2">
      <c r="A11" s="7">
        <f t="shared" si="0"/>
        <v>42</v>
      </c>
      <c r="B11" s="5">
        <v>42654</v>
      </c>
      <c r="C11" s="6">
        <v>3</v>
      </c>
      <c r="D11" t="s">
        <v>13</v>
      </c>
    </row>
    <row r="12" spans="1:5" x14ac:dyDescent="0.2">
      <c r="A12" s="7">
        <f t="shared" si="0"/>
        <v>42</v>
      </c>
      <c r="B12" s="5">
        <v>42657</v>
      </c>
      <c r="C12" s="6">
        <v>8</v>
      </c>
      <c r="D12" t="s">
        <v>14</v>
      </c>
      <c r="E12" t="s">
        <v>15</v>
      </c>
    </row>
    <row r="13" spans="1:5" x14ac:dyDescent="0.2">
      <c r="A13" s="7">
        <f t="shared" si="0"/>
        <v>43</v>
      </c>
      <c r="B13" s="5">
        <v>42663</v>
      </c>
      <c r="C13" s="6">
        <v>8</v>
      </c>
      <c r="D13" t="s">
        <v>10</v>
      </c>
      <c r="E13" t="s">
        <v>16</v>
      </c>
    </row>
    <row r="14" spans="1:5" x14ac:dyDescent="0.2">
      <c r="A14" s="7">
        <f t="shared" si="0"/>
        <v>43</v>
      </c>
      <c r="B14" s="5">
        <v>42664</v>
      </c>
      <c r="C14" s="6">
        <v>6</v>
      </c>
      <c r="D14" t="s">
        <v>10</v>
      </c>
      <c r="E14" t="s">
        <v>16</v>
      </c>
    </row>
    <row r="15" spans="1:5" x14ac:dyDescent="0.2">
      <c r="A15" s="7">
        <f t="shared" si="0"/>
        <v>44</v>
      </c>
      <c r="B15" s="5">
        <v>42668</v>
      </c>
      <c r="C15" s="6">
        <v>4</v>
      </c>
      <c r="D15" t="s">
        <v>31</v>
      </c>
      <c r="E15" t="s">
        <v>32</v>
      </c>
    </row>
    <row r="16" spans="1:5" x14ac:dyDescent="0.2">
      <c r="A16" s="7">
        <f t="shared" si="0"/>
        <v>44</v>
      </c>
      <c r="B16" s="5">
        <v>42669</v>
      </c>
      <c r="C16" s="6">
        <v>9</v>
      </c>
      <c r="D16" t="s">
        <v>41</v>
      </c>
      <c r="E16" t="s">
        <v>42</v>
      </c>
    </row>
    <row r="17" spans="1:5" x14ac:dyDescent="0.2">
      <c r="A17" s="7">
        <f t="shared" si="0"/>
        <v>44</v>
      </c>
      <c r="B17" s="5">
        <v>42670</v>
      </c>
      <c r="C17" s="6">
        <v>8</v>
      </c>
      <c r="D17" t="s">
        <v>46</v>
      </c>
      <c r="E17" t="s">
        <v>47</v>
      </c>
    </row>
    <row r="18" spans="1:5" x14ac:dyDescent="0.2">
      <c r="A18" s="7">
        <f t="shared" si="0"/>
        <v>44</v>
      </c>
      <c r="B18" s="5">
        <v>42671</v>
      </c>
      <c r="C18" s="6">
        <v>5</v>
      </c>
      <c r="D18" t="s">
        <v>48</v>
      </c>
      <c r="E18" t="s">
        <v>49</v>
      </c>
    </row>
    <row r="19" spans="1:5" x14ac:dyDescent="0.2">
      <c r="A19" s="7">
        <f t="shared" si="0"/>
        <v>45</v>
      </c>
      <c r="B19" s="5">
        <v>42677</v>
      </c>
      <c r="C19" s="6">
        <v>3</v>
      </c>
      <c r="D19" t="s">
        <v>50</v>
      </c>
      <c r="E19" t="s">
        <v>51</v>
      </c>
    </row>
    <row r="20" spans="1:5" x14ac:dyDescent="0.2">
      <c r="A20" s="7">
        <f t="shared" si="0"/>
        <v>45</v>
      </c>
      <c r="B20" s="5">
        <v>42679</v>
      </c>
      <c r="C20" s="6">
        <v>4</v>
      </c>
      <c r="D20" t="s">
        <v>52</v>
      </c>
      <c r="E20" t="s">
        <v>53</v>
      </c>
    </row>
    <row r="21" spans="1:5" x14ac:dyDescent="0.2">
      <c r="A21" s="7">
        <f t="shared" si="0"/>
        <v>45</v>
      </c>
      <c r="B21" s="5">
        <v>42679</v>
      </c>
      <c r="C21" s="6">
        <v>2</v>
      </c>
      <c r="D21" t="s">
        <v>54</v>
      </c>
      <c r="E21" t="s">
        <v>55</v>
      </c>
    </row>
    <row r="22" spans="1:5" x14ac:dyDescent="0.2">
      <c r="A22" s="7">
        <f t="shared" si="0"/>
        <v>46</v>
      </c>
      <c r="B22" s="5">
        <v>42686</v>
      </c>
      <c r="C22" s="6">
        <v>4</v>
      </c>
      <c r="D22" t="s">
        <v>54</v>
      </c>
      <c r="E22" t="s">
        <v>56</v>
      </c>
    </row>
    <row r="23" spans="1:5" x14ac:dyDescent="0.2">
      <c r="A23" s="7">
        <f t="shared" si="0"/>
        <v>47</v>
      </c>
      <c r="B23" s="5">
        <v>42689</v>
      </c>
      <c r="C23" s="6">
        <v>6</v>
      </c>
      <c r="D23" t="s">
        <v>10</v>
      </c>
      <c r="E23" t="s">
        <v>62</v>
      </c>
    </row>
    <row r="24" spans="1:5" x14ac:dyDescent="0.2">
      <c r="A24" s="7">
        <f t="shared" si="0"/>
        <v>47</v>
      </c>
      <c r="B24" s="5">
        <v>42690</v>
      </c>
      <c r="C24" s="6">
        <v>3</v>
      </c>
      <c r="D24" t="s">
        <v>10</v>
      </c>
      <c r="E24" t="s">
        <v>62</v>
      </c>
    </row>
    <row r="25" spans="1:5" x14ac:dyDescent="0.2">
      <c r="A25" s="7">
        <f t="shared" si="0"/>
        <v>47</v>
      </c>
      <c r="B25" s="5">
        <v>42693</v>
      </c>
      <c r="C25" s="6">
        <v>3</v>
      </c>
      <c r="D25" t="s">
        <v>63</v>
      </c>
      <c r="E25" t="s">
        <v>64</v>
      </c>
    </row>
    <row r="26" spans="1:5" x14ac:dyDescent="0.2">
      <c r="A26" s="7">
        <f t="shared" si="0"/>
        <v>48</v>
      </c>
      <c r="B26" s="5">
        <v>42694</v>
      </c>
      <c r="C26" s="6">
        <v>6</v>
      </c>
      <c r="D26" t="s">
        <v>63</v>
      </c>
      <c r="E26" t="s">
        <v>65</v>
      </c>
    </row>
    <row r="27" spans="1:5" x14ac:dyDescent="0.2">
      <c r="A27" s="7">
        <f t="shared" si="0"/>
        <v>48</v>
      </c>
      <c r="B27" s="5">
        <v>42696</v>
      </c>
      <c r="C27" s="6">
        <v>7</v>
      </c>
      <c r="D27" t="s">
        <v>66</v>
      </c>
      <c r="E27" t="s">
        <v>67</v>
      </c>
    </row>
    <row r="28" spans="1:5" x14ac:dyDescent="0.2">
      <c r="A28" s="7">
        <f t="shared" si="0"/>
        <v>48</v>
      </c>
      <c r="B28" s="5">
        <v>42697</v>
      </c>
      <c r="C28" s="6">
        <v>8</v>
      </c>
      <c r="D28" t="s">
        <v>68</v>
      </c>
      <c r="E28" t="s">
        <v>56</v>
      </c>
    </row>
    <row r="29" spans="1:5" x14ac:dyDescent="0.2">
      <c r="A29" s="7">
        <f t="shared" si="0"/>
        <v>48</v>
      </c>
      <c r="B29" s="5">
        <v>42699</v>
      </c>
      <c r="C29" s="6">
        <v>4</v>
      </c>
      <c r="D29" t="s">
        <v>69</v>
      </c>
      <c r="E29" t="s">
        <v>70</v>
      </c>
    </row>
    <row r="30" spans="1:5" x14ac:dyDescent="0.2">
      <c r="A30" s="7">
        <f t="shared" si="0"/>
        <v>0</v>
      </c>
      <c r="B30" s="5"/>
      <c r="C30" s="6"/>
    </row>
    <row r="31" spans="1:5" x14ac:dyDescent="0.2">
      <c r="A31" s="7">
        <f t="shared" si="0"/>
        <v>0</v>
      </c>
      <c r="B31" s="5"/>
      <c r="C31" s="6"/>
    </row>
    <row r="32" spans="1:5" x14ac:dyDescent="0.2">
      <c r="A32" s="7">
        <f t="shared" si="0"/>
        <v>0</v>
      </c>
      <c r="B32" s="5"/>
      <c r="C32" s="6"/>
    </row>
    <row r="33" spans="1:3" x14ac:dyDescent="0.2">
      <c r="A33" s="7">
        <f t="shared" si="0"/>
        <v>0</v>
      </c>
      <c r="B33" s="5"/>
      <c r="C33" s="6"/>
    </row>
    <row r="34" spans="1:3" x14ac:dyDescent="0.2">
      <c r="A34" s="7">
        <f t="shared" si="0"/>
        <v>0</v>
      </c>
      <c r="B34" s="5"/>
      <c r="C34" s="6"/>
    </row>
    <row r="35" spans="1:3" x14ac:dyDescent="0.2">
      <c r="A35" s="7">
        <f t="shared" si="0"/>
        <v>0</v>
      </c>
      <c r="B35" s="5"/>
      <c r="C35" s="6"/>
    </row>
    <row r="36" spans="1:3" x14ac:dyDescent="0.2">
      <c r="A36" s="7">
        <f t="shared" si="0"/>
        <v>0</v>
      </c>
      <c r="B36" s="5"/>
      <c r="C36" s="6"/>
    </row>
    <row r="37" spans="1:3" x14ac:dyDescent="0.2">
      <c r="A37" s="7">
        <f t="shared" si="0"/>
        <v>0</v>
      </c>
      <c r="B37" s="5"/>
      <c r="C37" s="6"/>
    </row>
    <row r="38" spans="1:3" x14ac:dyDescent="0.2">
      <c r="A38" s="7">
        <f t="shared" si="0"/>
        <v>0</v>
      </c>
      <c r="B38" s="5"/>
      <c r="C38" s="6"/>
    </row>
    <row r="39" spans="1:3" x14ac:dyDescent="0.2">
      <c r="A39" s="7">
        <f t="shared" si="0"/>
        <v>0</v>
      </c>
      <c r="B39" s="5"/>
      <c r="C39" s="6"/>
    </row>
    <row r="40" spans="1:3" x14ac:dyDescent="0.2">
      <c r="A40" s="7">
        <f t="shared" si="0"/>
        <v>0</v>
      </c>
      <c r="B40" s="5"/>
      <c r="C40" s="6"/>
    </row>
    <row r="41" spans="1:3" x14ac:dyDescent="0.2">
      <c r="A41" s="7">
        <f t="shared" si="0"/>
        <v>0</v>
      </c>
      <c r="B41" s="5"/>
      <c r="C41" s="6"/>
    </row>
    <row r="42" spans="1:3" x14ac:dyDescent="0.2">
      <c r="A42" s="7">
        <f t="shared" si="0"/>
        <v>0</v>
      </c>
      <c r="B42" s="5"/>
      <c r="C42" s="6"/>
    </row>
    <row r="43" spans="1:3" x14ac:dyDescent="0.2">
      <c r="A43" s="7">
        <f t="shared" si="0"/>
        <v>0</v>
      </c>
      <c r="B43" s="5"/>
      <c r="C43" s="6"/>
    </row>
    <row r="44" spans="1:3" x14ac:dyDescent="0.2">
      <c r="A44" s="7">
        <f t="shared" si="0"/>
        <v>0</v>
      </c>
      <c r="B44" s="5"/>
      <c r="C44" s="6"/>
    </row>
    <row r="45" spans="1:3" s="9" customFormat="1" ht="19" x14ac:dyDescent="0.25">
      <c r="B45" s="19"/>
      <c r="C45" s="20">
        <f>SUM(C4:C44)</f>
        <v>133</v>
      </c>
    </row>
    <row r="46" spans="1:3" x14ac:dyDescent="0.2">
      <c r="B46" s="5"/>
    </row>
    <row r="47" spans="1:3" x14ac:dyDescent="0.2">
      <c r="B47" s="5"/>
    </row>
    <row r="48" spans="1:3" x14ac:dyDescent="0.2">
      <c r="B48" s="5"/>
    </row>
    <row r="49" spans="2:2" x14ac:dyDescent="0.2">
      <c r="B4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25" workbookViewId="0">
      <selection activeCell="C44" sqref="C44"/>
    </sheetView>
  </sheetViews>
  <sheetFormatPr baseColWidth="10" defaultRowHeight="16" x14ac:dyDescent="0.2"/>
  <cols>
    <col min="2" max="2" width="14.83203125" style="2" customWidth="1"/>
    <col min="3" max="3" width="13" style="7" customWidth="1"/>
    <col min="4" max="4" width="34.1640625" customWidth="1"/>
    <col min="5" max="5" width="50.5" bestFit="1" customWidth="1"/>
  </cols>
  <sheetData>
    <row r="1" spans="1:5" s="11" customFormat="1" ht="32" customHeight="1" x14ac:dyDescent="0.2">
      <c r="A1" s="12" t="s">
        <v>2</v>
      </c>
      <c r="C1" s="18"/>
    </row>
    <row r="3" spans="1:5" s="1" customFormat="1" x14ac:dyDescent="0.2">
      <c r="A3" s="4" t="s">
        <v>18</v>
      </c>
      <c r="B3" s="4" t="s">
        <v>3</v>
      </c>
      <c r="C3" s="4" t="s">
        <v>22</v>
      </c>
      <c r="D3" s="1" t="s">
        <v>4</v>
      </c>
      <c r="E3" s="1" t="s">
        <v>5</v>
      </c>
    </row>
    <row r="4" spans="1:5" x14ac:dyDescent="0.2">
      <c r="A4" s="7">
        <f>WEEKNUM(B4)</f>
        <v>39</v>
      </c>
      <c r="B4" s="5">
        <v>42633</v>
      </c>
      <c r="C4" s="6">
        <v>3</v>
      </c>
      <c r="D4" t="s">
        <v>6</v>
      </c>
      <c r="E4" t="s">
        <v>7</v>
      </c>
    </row>
    <row r="5" spans="1:5" x14ac:dyDescent="0.2">
      <c r="A5" s="7">
        <f t="shared" ref="A5:A7" si="0">WEEKNUM(B5)</f>
        <v>40</v>
      </c>
      <c r="B5" s="5">
        <v>42642</v>
      </c>
      <c r="C5" s="6">
        <v>6</v>
      </c>
      <c r="D5" t="s">
        <v>8</v>
      </c>
      <c r="E5" t="s">
        <v>9</v>
      </c>
    </row>
    <row r="6" spans="1:5" x14ac:dyDescent="0.2">
      <c r="A6" s="7">
        <f t="shared" si="0"/>
        <v>40</v>
      </c>
      <c r="B6" s="5">
        <v>42643</v>
      </c>
      <c r="C6" s="6">
        <v>6</v>
      </c>
      <c r="D6" t="s">
        <v>8</v>
      </c>
      <c r="E6" t="s">
        <v>10</v>
      </c>
    </row>
    <row r="7" spans="1:5" x14ac:dyDescent="0.2">
      <c r="A7" s="7">
        <f t="shared" si="0"/>
        <v>40</v>
      </c>
      <c r="B7" s="5">
        <v>42644</v>
      </c>
      <c r="C7" s="6">
        <v>5</v>
      </c>
      <c r="D7" t="s">
        <v>11</v>
      </c>
    </row>
    <row r="8" spans="1:5" x14ac:dyDescent="0.2">
      <c r="A8" s="7">
        <f>WEEKNUM(B8)</f>
        <v>40</v>
      </c>
      <c r="B8" s="5">
        <v>42644</v>
      </c>
      <c r="C8" s="6">
        <v>3</v>
      </c>
      <c r="D8" t="s">
        <v>35</v>
      </c>
      <c r="E8" t="s">
        <v>36</v>
      </c>
    </row>
    <row r="9" spans="1:5" x14ac:dyDescent="0.2">
      <c r="A9" s="7">
        <f>WEEKNUM(B9)</f>
        <v>41</v>
      </c>
      <c r="B9" s="5">
        <v>42649</v>
      </c>
      <c r="C9" s="6">
        <v>3</v>
      </c>
      <c r="D9" t="s">
        <v>8</v>
      </c>
      <c r="E9" t="s">
        <v>37</v>
      </c>
    </row>
    <row r="10" spans="1:5" x14ac:dyDescent="0.2">
      <c r="A10" s="7">
        <f>WEEKNUM(B10)</f>
        <v>41</v>
      </c>
      <c r="B10" s="5">
        <v>42650</v>
      </c>
      <c r="C10" s="6">
        <v>8</v>
      </c>
      <c r="D10" t="s">
        <v>8</v>
      </c>
      <c r="E10" t="s">
        <v>12</v>
      </c>
    </row>
    <row r="11" spans="1:5" x14ac:dyDescent="0.2">
      <c r="A11" s="7">
        <f>WEEKNUM(B11)</f>
        <v>42</v>
      </c>
      <c r="B11" s="5">
        <v>42654</v>
      </c>
      <c r="C11" s="6">
        <v>3</v>
      </c>
      <c r="D11" t="s">
        <v>13</v>
      </c>
    </row>
    <row r="12" spans="1:5" x14ac:dyDescent="0.2">
      <c r="A12" s="7">
        <f t="shared" ref="A12" si="1">WEEKNUM(B12)</f>
        <v>40</v>
      </c>
      <c r="B12" s="5">
        <v>42644</v>
      </c>
      <c r="C12" s="6">
        <v>6</v>
      </c>
      <c r="D12" t="s">
        <v>38</v>
      </c>
      <c r="E12" t="s">
        <v>39</v>
      </c>
    </row>
    <row r="13" spans="1:5" x14ac:dyDescent="0.2">
      <c r="A13" s="7">
        <f>WEEKNUM(B13)</f>
        <v>43</v>
      </c>
      <c r="B13" s="5">
        <v>42663</v>
      </c>
      <c r="C13" s="6">
        <v>8</v>
      </c>
      <c r="D13" t="s">
        <v>10</v>
      </c>
      <c r="E13" t="s">
        <v>16</v>
      </c>
    </row>
    <row r="14" spans="1:5" x14ac:dyDescent="0.2">
      <c r="A14" s="7">
        <f>WEEKNUM(B14)</f>
        <v>43</v>
      </c>
      <c r="B14" s="5">
        <v>42664</v>
      </c>
      <c r="C14" s="6">
        <v>6</v>
      </c>
      <c r="D14" t="s">
        <v>10</v>
      </c>
      <c r="E14" t="s">
        <v>16</v>
      </c>
    </row>
    <row r="15" spans="1:5" x14ac:dyDescent="0.2">
      <c r="A15" s="7">
        <f>WEEKNUM(B15)</f>
        <v>44</v>
      </c>
      <c r="B15" s="5">
        <v>42668</v>
      </c>
      <c r="C15" s="6">
        <v>1</v>
      </c>
      <c r="D15" t="s">
        <v>31</v>
      </c>
      <c r="E15" t="s">
        <v>40</v>
      </c>
    </row>
    <row r="16" spans="1:5" x14ac:dyDescent="0.2">
      <c r="A16" s="7">
        <f t="shared" ref="A16:A47" si="2">WEEKNUM(B16)</f>
        <v>44</v>
      </c>
      <c r="B16" s="5">
        <v>42669</v>
      </c>
      <c r="C16" s="6">
        <v>6</v>
      </c>
      <c r="D16" t="s">
        <v>41</v>
      </c>
      <c r="E16" t="s">
        <v>42</v>
      </c>
    </row>
    <row r="17" spans="1:5" x14ac:dyDescent="0.2">
      <c r="A17" s="7">
        <v>44</v>
      </c>
      <c r="B17" s="5">
        <v>42671</v>
      </c>
      <c r="C17" s="6">
        <v>5</v>
      </c>
      <c r="D17" t="s">
        <v>43</v>
      </c>
      <c r="E17" t="s">
        <v>44</v>
      </c>
    </row>
    <row r="18" spans="1:5" x14ac:dyDescent="0.2">
      <c r="A18" s="7">
        <v>45</v>
      </c>
      <c r="B18" s="5">
        <v>42674</v>
      </c>
      <c r="C18" s="6">
        <v>6</v>
      </c>
      <c r="D18" t="s">
        <v>43</v>
      </c>
      <c r="E18" t="s">
        <v>45</v>
      </c>
    </row>
    <row r="19" spans="1:5" x14ac:dyDescent="0.2">
      <c r="A19" s="7">
        <f t="shared" si="2"/>
        <v>45</v>
      </c>
      <c r="B19" s="5">
        <v>42677</v>
      </c>
      <c r="C19" s="6">
        <v>3</v>
      </c>
      <c r="D19" t="s">
        <v>50</v>
      </c>
      <c r="E19" t="s">
        <v>51</v>
      </c>
    </row>
    <row r="20" spans="1:5" x14ac:dyDescent="0.2">
      <c r="A20" s="7">
        <f t="shared" si="2"/>
        <v>45</v>
      </c>
      <c r="B20" s="5">
        <v>42679</v>
      </c>
      <c r="C20" s="6">
        <v>1</v>
      </c>
      <c r="D20" t="s">
        <v>52</v>
      </c>
      <c r="E20" t="s">
        <v>53</v>
      </c>
    </row>
    <row r="21" spans="1:5" x14ac:dyDescent="0.2">
      <c r="A21" s="7">
        <f t="shared" si="2"/>
        <v>46</v>
      </c>
      <c r="B21" s="5">
        <v>42685</v>
      </c>
      <c r="C21" s="6">
        <v>3</v>
      </c>
      <c r="D21" t="s">
        <v>56</v>
      </c>
    </row>
    <row r="22" spans="1:5" x14ac:dyDescent="0.2">
      <c r="A22" s="7">
        <f t="shared" si="2"/>
        <v>46</v>
      </c>
      <c r="B22" s="5">
        <v>42686</v>
      </c>
      <c r="C22" s="6">
        <v>4</v>
      </c>
      <c r="D22" t="s">
        <v>58</v>
      </c>
      <c r="E22" t="s">
        <v>59</v>
      </c>
    </row>
    <row r="23" spans="1:5" x14ac:dyDescent="0.2">
      <c r="A23" s="7">
        <f t="shared" si="2"/>
        <v>47</v>
      </c>
      <c r="B23" s="5">
        <v>42688</v>
      </c>
      <c r="C23" s="6">
        <v>4</v>
      </c>
      <c r="D23" t="s">
        <v>58</v>
      </c>
      <c r="E23" t="s">
        <v>60</v>
      </c>
    </row>
    <row r="24" spans="1:5" x14ac:dyDescent="0.2">
      <c r="A24" s="7">
        <f t="shared" si="2"/>
        <v>47</v>
      </c>
      <c r="B24" s="5">
        <v>42689</v>
      </c>
      <c r="C24" s="6">
        <v>7</v>
      </c>
      <c r="D24" t="s">
        <v>57</v>
      </c>
      <c r="E24" t="s">
        <v>61</v>
      </c>
    </row>
    <row r="25" spans="1:5" x14ac:dyDescent="0.2">
      <c r="A25" s="7">
        <f t="shared" si="2"/>
        <v>47</v>
      </c>
      <c r="B25" s="5">
        <v>42690</v>
      </c>
      <c r="C25" s="6">
        <v>8</v>
      </c>
      <c r="D25" t="s">
        <v>57</v>
      </c>
      <c r="E25" t="s">
        <v>72</v>
      </c>
    </row>
    <row r="26" spans="1:5" x14ac:dyDescent="0.2">
      <c r="A26" s="7">
        <f t="shared" si="2"/>
        <v>47</v>
      </c>
      <c r="B26" s="5">
        <v>42693</v>
      </c>
      <c r="C26" s="6">
        <v>6</v>
      </c>
      <c r="D26" t="s">
        <v>71</v>
      </c>
      <c r="E26" t="s">
        <v>73</v>
      </c>
    </row>
    <row r="27" spans="1:5" x14ac:dyDescent="0.2">
      <c r="A27" s="7">
        <f t="shared" si="2"/>
        <v>48</v>
      </c>
      <c r="B27" s="5">
        <v>42694</v>
      </c>
      <c r="C27" s="6">
        <v>7</v>
      </c>
      <c r="D27" t="s">
        <v>57</v>
      </c>
      <c r="E27" t="s">
        <v>74</v>
      </c>
    </row>
    <row r="28" spans="1:5" x14ac:dyDescent="0.2">
      <c r="A28" s="7">
        <f t="shared" si="2"/>
        <v>48</v>
      </c>
      <c r="B28" s="5">
        <v>42696</v>
      </c>
      <c r="C28" s="6">
        <v>6</v>
      </c>
      <c r="D28" t="s">
        <v>71</v>
      </c>
      <c r="E28" t="s">
        <v>75</v>
      </c>
    </row>
    <row r="29" spans="1:5" x14ac:dyDescent="0.2">
      <c r="A29" s="7">
        <f t="shared" si="2"/>
        <v>48</v>
      </c>
      <c r="B29" s="5">
        <v>42700</v>
      </c>
      <c r="C29" s="6">
        <v>2</v>
      </c>
      <c r="D29" t="s">
        <v>68</v>
      </c>
      <c r="E29" t="s">
        <v>76</v>
      </c>
    </row>
    <row r="30" spans="1:5" x14ac:dyDescent="0.2">
      <c r="A30" s="7">
        <f t="shared" si="2"/>
        <v>49</v>
      </c>
      <c r="B30" s="5">
        <v>42704</v>
      </c>
      <c r="C30" s="6">
        <v>2</v>
      </c>
      <c r="D30" t="s">
        <v>78</v>
      </c>
      <c r="E30" t="s">
        <v>77</v>
      </c>
    </row>
    <row r="31" spans="1:5" x14ac:dyDescent="0.2">
      <c r="A31" s="7">
        <f t="shared" si="2"/>
        <v>49</v>
      </c>
      <c r="B31" s="5">
        <v>42707</v>
      </c>
      <c r="C31" s="6">
        <v>5</v>
      </c>
      <c r="D31" t="s">
        <v>79</v>
      </c>
      <c r="E31" t="s">
        <v>80</v>
      </c>
    </row>
    <row r="32" spans="1:5" x14ac:dyDescent="0.2">
      <c r="A32" s="7">
        <f t="shared" si="2"/>
        <v>50</v>
      </c>
      <c r="B32" s="5">
        <v>42711</v>
      </c>
      <c r="C32" s="6">
        <v>7</v>
      </c>
      <c r="D32" t="s">
        <v>79</v>
      </c>
      <c r="E32" t="s">
        <v>89</v>
      </c>
    </row>
    <row r="33" spans="1:5" x14ac:dyDescent="0.2">
      <c r="A33" s="7">
        <f t="shared" si="2"/>
        <v>50</v>
      </c>
      <c r="B33" s="5">
        <v>42714</v>
      </c>
      <c r="C33" s="6">
        <v>2</v>
      </c>
      <c r="D33" t="s">
        <v>81</v>
      </c>
      <c r="E33" t="s">
        <v>82</v>
      </c>
    </row>
    <row r="34" spans="1:5" x14ac:dyDescent="0.2">
      <c r="A34" s="7">
        <f t="shared" si="2"/>
        <v>51</v>
      </c>
      <c r="B34" s="5">
        <v>42716</v>
      </c>
      <c r="C34" s="6">
        <v>6</v>
      </c>
      <c r="D34" t="s">
        <v>79</v>
      </c>
      <c r="E34" t="s">
        <v>83</v>
      </c>
    </row>
    <row r="35" spans="1:5" x14ac:dyDescent="0.2">
      <c r="A35" s="7">
        <f t="shared" si="2"/>
        <v>51</v>
      </c>
      <c r="B35" s="5">
        <v>42718</v>
      </c>
      <c r="C35" s="6">
        <v>5</v>
      </c>
      <c r="D35" t="s">
        <v>79</v>
      </c>
      <c r="E35" t="s">
        <v>85</v>
      </c>
    </row>
    <row r="36" spans="1:5" x14ac:dyDescent="0.2">
      <c r="A36" s="7">
        <f t="shared" si="2"/>
        <v>51</v>
      </c>
      <c r="B36" s="5">
        <v>42719</v>
      </c>
      <c r="C36" s="6">
        <v>8</v>
      </c>
      <c r="D36" t="s">
        <v>79</v>
      </c>
      <c r="E36" t="s">
        <v>88</v>
      </c>
    </row>
    <row r="37" spans="1:5" x14ac:dyDescent="0.2">
      <c r="A37" s="7">
        <f t="shared" si="2"/>
        <v>51</v>
      </c>
      <c r="B37" s="5">
        <v>42720</v>
      </c>
      <c r="C37" s="6">
        <v>3</v>
      </c>
      <c r="D37" t="s">
        <v>90</v>
      </c>
      <c r="E37" t="s">
        <v>87</v>
      </c>
    </row>
    <row r="38" spans="1:5" x14ac:dyDescent="0.2">
      <c r="A38" s="7">
        <f t="shared" ref="A38" si="3">WEEKNUM(B38)</f>
        <v>51</v>
      </c>
      <c r="B38" s="5">
        <v>42720</v>
      </c>
      <c r="C38" s="6">
        <v>5</v>
      </c>
      <c r="D38" t="s">
        <v>84</v>
      </c>
      <c r="E38" t="s">
        <v>86</v>
      </c>
    </row>
    <row r="39" spans="1:5" x14ac:dyDescent="0.2">
      <c r="A39" s="7">
        <f t="shared" si="2"/>
        <v>52</v>
      </c>
      <c r="B39" s="5">
        <v>42724</v>
      </c>
      <c r="C39" s="6">
        <v>4</v>
      </c>
      <c r="D39" t="s">
        <v>91</v>
      </c>
      <c r="E39" t="s">
        <v>92</v>
      </c>
    </row>
    <row r="40" spans="1:5" x14ac:dyDescent="0.2">
      <c r="A40" s="7">
        <f t="shared" si="2"/>
        <v>1</v>
      </c>
      <c r="B40" s="5">
        <v>42738</v>
      </c>
      <c r="C40" s="6">
        <v>6</v>
      </c>
      <c r="D40" t="s">
        <v>91</v>
      </c>
      <c r="E40" t="s">
        <v>93</v>
      </c>
    </row>
    <row r="41" spans="1:5" x14ac:dyDescent="0.2">
      <c r="A41" s="7">
        <f t="shared" si="2"/>
        <v>2</v>
      </c>
      <c r="B41" s="5">
        <v>42744</v>
      </c>
      <c r="C41" s="6">
        <v>7</v>
      </c>
      <c r="D41" t="s">
        <v>91</v>
      </c>
      <c r="E41" t="s">
        <v>95</v>
      </c>
    </row>
    <row r="42" spans="1:5" x14ac:dyDescent="0.2">
      <c r="A42" s="7">
        <f>WEEKNUM(B42)</f>
        <v>2</v>
      </c>
      <c r="B42" s="5">
        <v>42743</v>
      </c>
      <c r="C42" s="6">
        <v>6</v>
      </c>
      <c r="D42" t="s">
        <v>91</v>
      </c>
      <c r="E42" t="s">
        <v>95</v>
      </c>
    </row>
    <row r="43" spans="1:5" x14ac:dyDescent="0.2">
      <c r="A43" s="7">
        <f t="shared" ref="A43:A57" si="4">WEEKNUM(B43)</f>
        <v>2</v>
      </c>
      <c r="B43" s="5">
        <v>42744</v>
      </c>
      <c r="C43" s="6">
        <v>7</v>
      </c>
      <c r="D43" t="s">
        <v>91</v>
      </c>
      <c r="E43" t="s">
        <v>94</v>
      </c>
    </row>
    <row r="44" spans="1:5" x14ac:dyDescent="0.2">
      <c r="A44" s="7">
        <f t="shared" si="2"/>
        <v>3</v>
      </c>
      <c r="B44" s="5">
        <v>42751</v>
      </c>
      <c r="C44" s="6">
        <v>5</v>
      </c>
      <c r="D44" t="s">
        <v>91</v>
      </c>
      <c r="E44" t="s">
        <v>96</v>
      </c>
    </row>
    <row r="45" spans="1:5" x14ac:dyDescent="0.2">
      <c r="A45" s="7">
        <f t="shared" si="2"/>
        <v>3</v>
      </c>
      <c r="B45" s="5">
        <v>42753</v>
      </c>
      <c r="C45" s="6">
        <v>7</v>
      </c>
      <c r="D45" t="s">
        <v>91</v>
      </c>
      <c r="E45" t="s">
        <v>97</v>
      </c>
    </row>
    <row r="46" spans="1:5" x14ac:dyDescent="0.2">
      <c r="A46" s="7">
        <f t="shared" si="2"/>
        <v>3</v>
      </c>
      <c r="B46" s="5">
        <v>42755</v>
      </c>
      <c r="C46" s="6">
        <v>4</v>
      </c>
      <c r="D46" t="s">
        <v>91</v>
      </c>
      <c r="E46" t="s">
        <v>104</v>
      </c>
    </row>
    <row r="47" spans="1:5" x14ac:dyDescent="0.2">
      <c r="A47" s="7">
        <f t="shared" si="2"/>
        <v>4</v>
      </c>
      <c r="B47" s="5">
        <v>42758</v>
      </c>
      <c r="C47" s="6">
        <v>3</v>
      </c>
      <c r="D47" t="s">
        <v>91</v>
      </c>
      <c r="E47" t="s">
        <v>98</v>
      </c>
    </row>
    <row r="48" spans="1:5" x14ac:dyDescent="0.2">
      <c r="A48" s="7">
        <f t="shared" si="4"/>
        <v>4</v>
      </c>
      <c r="B48" s="5">
        <v>42759</v>
      </c>
      <c r="C48" s="6">
        <v>6</v>
      </c>
      <c r="D48" t="s">
        <v>91</v>
      </c>
      <c r="E48" t="s">
        <v>99</v>
      </c>
    </row>
    <row r="49" spans="1:5" x14ac:dyDescent="0.2">
      <c r="A49" s="7">
        <f>WEEKNUM(B49)</f>
        <v>4</v>
      </c>
      <c r="B49" s="5">
        <v>42760</v>
      </c>
      <c r="C49" s="6">
        <v>3</v>
      </c>
      <c r="D49" t="s">
        <v>91</v>
      </c>
      <c r="E49" t="s">
        <v>100</v>
      </c>
    </row>
    <row r="50" spans="1:5" x14ac:dyDescent="0.2">
      <c r="A50" s="7">
        <f t="shared" si="4"/>
        <v>5</v>
      </c>
      <c r="B50" s="5">
        <v>42765</v>
      </c>
      <c r="C50" s="6">
        <v>7</v>
      </c>
      <c r="D50" t="s">
        <v>91</v>
      </c>
      <c r="E50" t="s">
        <v>101</v>
      </c>
    </row>
    <row r="51" spans="1:5" x14ac:dyDescent="0.2">
      <c r="A51" s="7">
        <f t="shared" si="4"/>
        <v>5</v>
      </c>
      <c r="B51" s="5">
        <v>42766</v>
      </c>
      <c r="C51" s="6">
        <v>8</v>
      </c>
      <c r="D51" t="s">
        <v>91</v>
      </c>
      <c r="E51" t="s">
        <v>102</v>
      </c>
    </row>
    <row r="52" spans="1:5" x14ac:dyDescent="0.2">
      <c r="A52" s="7">
        <f t="shared" si="4"/>
        <v>5</v>
      </c>
      <c r="B52" s="5">
        <v>42767</v>
      </c>
      <c r="C52" s="6">
        <v>7</v>
      </c>
      <c r="D52" t="s">
        <v>91</v>
      </c>
      <c r="E52" t="s">
        <v>103</v>
      </c>
    </row>
    <row r="53" spans="1:5" x14ac:dyDescent="0.2">
      <c r="A53" s="7">
        <f t="shared" si="4"/>
        <v>0</v>
      </c>
      <c r="B53" s="5"/>
      <c r="C53" s="6"/>
    </row>
    <row r="54" spans="1:5" x14ac:dyDescent="0.2">
      <c r="A54" s="7">
        <f t="shared" si="4"/>
        <v>0</v>
      </c>
      <c r="B54" s="5"/>
      <c r="C54" s="6"/>
    </row>
    <row r="55" spans="1:5" x14ac:dyDescent="0.2">
      <c r="A55" s="7">
        <f t="shared" si="4"/>
        <v>0</v>
      </c>
      <c r="B55" s="5"/>
      <c r="C55" s="6"/>
    </row>
    <row r="56" spans="1:5" x14ac:dyDescent="0.2">
      <c r="A56" s="7">
        <f t="shared" si="4"/>
        <v>0</v>
      </c>
      <c r="B56" s="5"/>
      <c r="C56" s="6"/>
    </row>
    <row r="57" spans="1:5" x14ac:dyDescent="0.2">
      <c r="A57" s="7">
        <f t="shared" si="4"/>
        <v>0</v>
      </c>
      <c r="B57" s="5"/>
    </row>
    <row r="58" spans="1:5" s="9" customFormat="1" ht="19" x14ac:dyDescent="0.25">
      <c r="B58" s="8"/>
      <c r="C58" s="20">
        <f>SUM(C4:C56)</f>
        <v>249</v>
      </c>
    </row>
    <row r="59" spans="1:5" x14ac:dyDescent="0.2">
      <c r="B59" s="3"/>
    </row>
    <row r="60" spans="1:5" x14ac:dyDescent="0.2">
      <c r="B60" s="3"/>
    </row>
    <row r="61" spans="1:5" x14ac:dyDescent="0.2">
      <c r="B61" s="3"/>
    </row>
    <row r="62" spans="1:5" x14ac:dyDescent="0.2">
      <c r="B6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6" sqref="C6"/>
    </sheetView>
  </sheetViews>
  <sheetFormatPr baseColWidth="10" defaultRowHeight="16" x14ac:dyDescent="0.2"/>
  <cols>
    <col min="4" max="4" width="11.83203125" customWidth="1"/>
    <col min="5" max="5" width="12" bestFit="1" customWidth="1"/>
  </cols>
  <sheetData>
    <row r="1" spans="1:10" s="1" customFormat="1" x14ac:dyDescent="0.25">
      <c r="A1" s="13" t="s">
        <v>18</v>
      </c>
      <c r="B1" s="13" t="s">
        <v>19</v>
      </c>
      <c r="C1" s="13" t="s">
        <v>20</v>
      </c>
      <c r="D1" s="4" t="s">
        <v>28</v>
      </c>
      <c r="E1" s="4" t="s">
        <v>26</v>
      </c>
      <c r="F1" s="4" t="s">
        <v>29</v>
      </c>
      <c r="G1" s="4" t="s">
        <v>27</v>
      </c>
      <c r="H1" s="4"/>
      <c r="I1" s="4" t="s">
        <v>30</v>
      </c>
      <c r="J1" s="4" t="s">
        <v>18</v>
      </c>
    </row>
    <row r="2" spans="1:10" s="15" customFormat="1" x14ac:dyDescent="0.25">
      <c r="A2" s="14">
        <v>39</v>
      </c>
      <c r="B2" s="14">
        <v>8</v>
      </c>
      <c r="C2" s="14">
        <f>SUM(B$2:B2)</f>
        <v>8</v>
      </c>
      <c r="D2" s="17">
        <f ca="1">SUMIF('Raphael Bolliger'!$A4:$C44,Zusatz!A2,'Raphael Bolliger'!$C$4:$C$44)</f>
        <v>3</v>
      </c>
      <c r="E2" s="17">
        <f ca="1">SUM(D$2:D2)</f>
        <v>3</v>
      </c>
      <c r="F2" s="17">
        <f ca="1">SUMIF('Andreas Lüscher'!$A$4:$C$56,A2,'Andreas Lüscher'!$C$4:$C$56)</f>
        <v>3</v>
      </c>
      <c r="G2" s="17">
        <f ca="1">SUM(F$2:F2)</f>
        <v>3</v>
      </c>
      <c r="H2" s="17"/>
      <c r="I2" s="16">
        <f ca="1">TODAY()</f>
        <v>42767</v>
      </c>
      <c r="J2" s="17">
        <f ca="1">WEEKNUM(I2)</f>
        <v>5</v>
      </c>
    </row>
    <row r="3" spans="1:10" s="15" customFormat="1" x14ac:dyDescent="0.25">
      <c r="A3" s="14">
        <v>40</v>
      </c>
      <c r="B3" s="14">
        <v>16</v>
      </c>
      <c r="C3" s="14">
        <f>SUM(B$2:B3)</f>
        <v>24</v>
      </c>
      <c r="D3" s="17">
        <f ca="1">SUMIF('Raphael Bolliger'!$A$4:$C$44,Zusatz!A3,'Raphael Bolliger'!$C$4:$C$44)</f>
        <v>17</v>
      </c>
      <c r="E3" s="17">
        <f ca="1">SUM(D$2:D3)</f>
        <v>20</v>
      </c>
      <c r="F3" s="17">
        <f ca="1">SUMIF('Andreas Lüscher'!$A$4:$C$56,A3,'Andreas Lüscher'!$C$4:$C$56)</f>
        <v>26</v>
      </c>
      <c r="G3" s="17">
        <f ca="1">SUM(F$2:F3)</f>
        <v>29</v>
      </c>
      <c r="H3" s="17"/>
      <c r="I3" s="17"/>
      <c r="J3" s="17"/>
    </row>
    <row r="4" spans="1:10" s="15" customFormat="1" x14ac:dyDescent="0.25">
      <c r="A4" s="14">
        <v>41</v>
      </c>
      <c r="B4" s="14">
        <v>16</v>
      </c>
      <c r="C4" s="14">
        <f>SUM(B$2:B4)</f>
        <v>40</v>
      </c>
      <c r="D4" s="17">
        <f ca="1">SUMIF('Raphael Bolliger'!$A$4:$C$44,Zusatz!A4,'Raphael Bolliger'!$C$4:$C$44)</f>
        <v>12</v>
      </c>
      <c r="E4" s="17">
        <f ca="1">SUM(D$2:D4)</f>
        <v>32</v>
      </c>
      <c r="F4" s="17">
        <f ca="1">SUMIF('Andreas Lüscher'!$A$4:$C$56,A4,'Andreas Lüscher'!$C$4:$C$56)</f>
        <v>11</v>
      </c>
      <c r="G4" s="17">
        <f ca="1">SUM(F$2:F4)</f>
        <v>40</v>
      </c>
      <c r="H4" s="17"/>
      <c r="I4" s="17"/>
      <c r="J4" s="17"/>
    </row>
    <row r="5" spans="1:10" s="15" customFormat="1" x14ac:dyDescent="0.25">
      <c r="A5" s="14">
        <v>42</v>
      </c>
      <c r="B5" s="14">
        <v>16</v>
      </c>
      <c r="C5" s="14">
        <f>SUM(B$2:B5)</f>
        <v>56</v>
      </c>
      <c r="D5" s="17">
        <f ca="1">SUMIF('Raphael Bolliger'!$A$4:$C$44,Zusatz!A5,'Raphael Bolliger'!$C$4:$C$44)</f>
        <v>11</v>
      </c>
      <c r="E5" s="17">
        <f ca="1">SUM(D$2:D5)</f>
        <v>43</v>
      </c>
      <c r="F5" s="17">
        <f ca="1">SUMIF('Andreas Lüscher'!$A$4:$C$56,A5,'Andreas Lüscher'!$C$4:$C$56)</f>
        <v>3</v>
      </c>
      <c r="G5" s="17">
        <f ca="1">SUM(F$2:F5)</f>
        <v>43</v>
      </c>
      <c r="H5" s="17"/>
      <c r="I5" s="17"/>
      <c r="J5" s="17"/>
    </row>
    <row r="6" spans="1:10" s="15" customFormat="1" x14ac:dyDescent="0.25">
      <c r="A6" s="14">
        <v>43</v>
      </c>
      <c r="B6" s="14">
        <v>16</v>
      </c>
      <c r="C6" s="14">
        <f>SUM(B$2:B6)</f>
        <v>72</v>
      </c>
      <c r="D6" s="17">
        <f ca="1">SUMIF('Raphael Bolliger'!$A$4:$C$44,Zusatz!A6,'Raphael Bolliger'!$C$4:$C$44)</f>
        <v>14</v>
      </c>
      <c r="E6" s="17">
        <f ca="1">SUM(D$2:D6)</f>
        <v>57</v>
      </c>
      <c r="F6" s="17">
        <f ca="1">SUMIF('Andreas Lüscher'!$A$4:$C$56,A6,'Andreas Lüscher'!$C$4:$C$56)</f>
        <v>14</v>
      </c>
      <c r="G6" s="17">
        <f ca="1">SUM(F$2:F6)</f>
        <v>57</v>
      </c>
      <c r="H6" s="17"/>
      <c r="I6" s="17"/>
      <c r="J6" s="17"/>
    </row>
    <row r="7" spans="1:10" s="15" customFormat="1" x14ac:dyDescent="0.25">
      <c r="A7" s="14">
        <v>44</v>
      </c>
      <c r="B7" s="14">
        <v>16</v>
      </c>
      <c r="C7" s="14">
        <f>SUM(B$2:B7)</f>
        <v>88</v>
      </c>
      <c r="D7" s="17">
        <f ca="1">SUMIF('Raphael Bolliger'!$A$4:$C$44,Zusatz!A7,'Raphael Bolliger'!$C$4:$C$44)</f>
        <v>26</v>
      </c>
      <c r="E7" s="17">
        <f ca="1">SUM(D$2:D7)</f>
        <v>83</v>
      </c>
      <c r="F7" s="17">
        <f ca="1">SUMIF('Andreas Lüscher'!$A$4:$C$56,A7,'Andreas Lüscher'!$C$4:$C$56)</f>
        <v>12</v>
      </c>
      <c r="G7" s="17">
        <f ca="1">SUM(F$2:F7)</f>
        <v>69</v>
      </c>
      <c r="H7" s="17"/>
      <c r="I7" s="17"/>
      <c r="J7" s="17"/>
    </row>
    <row r="8" spans="1:10" s="15" customFormat="1" x14ac:dyDescent="0.25">
      <c r="A8" s="14">
        <v>45</v>
      </c>
      <c r="B8" s="14">
        <v>16</v>
      </c>
      <c r="C8" s="14">
        <f>SUM(B$2:B8)</f>
        <v>104</v>
      </c>
      <c r="D8" s="17">
        <f ca="1">SUMIF('Raphael Bolliger'!$A$4:$C$44,Zusatz!A8,'Raphael Bolliger'!$C$4:$C$44)</f>
        <v>9</v>
      </c>
      <c r="E8" s="17">
        <f ca="1">SUM(D$2:D8)</f>
        <v>92</v>
      </c>
      <c r="F8" s="17">
        <f ca="1">SUMIF('Andreas Lüscher'!$A$4:$C$56,A8,'Andreas Lüscher'!$C$4:$C$56)</f>
        <v>10</v>
      </c>
      <c r="G8" s="17">
        <f ca="1">SUM(F$2:F8)</f>
        <v>79</v>
      </c>
      <c r="H8" s="17"/>
      <c r="I8" s="17"/>
      <c r="J8" s="17"/>
    </row>
    <row r="9" spans="1:10" s="15" customFormat="1" x14ac:dyDescent="0.25">
      <c r="A9" s="14">
        <v>46</v>
      </c>
      <c r="B9" s="14">
        <v>16</v>
      </c>
      <c r="C9" s="14">
        <f>SUM(B$2:B9)</f>
        <v>120</v>
      </c>
      <c r="D9" s="17">
        <f ca="1">SUMIF('Raphael Bolliger'!$A$4:$C$44,Zusatz!A9,'Raphael Bolliger'!$C$4:$C$44)</f>
        <v>4</v>
      </c>
      <c r="E9" s="17">
        <f ca="1">SUM(D$2:D9)</f>
        <v>96</v>
      </c>
      <c r="F9" s="17">
        <f ca="1">SUMIF('Andreas Lüscher'!$A$4:$C$56,A9,'Andreas Lüscher'!$C$4:$C$56)</f>
        <v>7</v>
      </c>
      <c r="G9" s="17">
        <f ca="1">SUM(F$2:F9)</f>
        <v>86</v>
      </c>
      <c r="H9" s="17"/>
      <c r="I9" s="17"/>
      <c r="J9" s="17"/>
    </row>
    <row r="10" spans="1:10" s="15" customFormat="1" x14ac:dyDescent="0.25">
      <c r="A10" s="14">
        <v>47</v>
      </c>
      <c r="B10" s="14">
        <v>16</v>
      </c>
      <c r="C10" s="14">
        <f>SUM(B$2:B10)</f>
        <v>136</v>
      </c>
      <c r="D10" s="17">
        <f ca="1">SUMIF('Raphael Bolliger'!$A$4:$C$44,Zusatz!A10,'Raphael Bolliger'!$C$4:$C$44)</f>
        <v>12</v>
      </c>
      <c r="E10" s="17">
        <f ca="1">SUM(D$2:D10)</f>
        <v>108</v>
      </c>
      <c r="F10" s="17">
        <f ca="1">SUMIF('Andreas Lüscher'!$A$4:$C$56,A10,'Andreas Lüscher'!$C$4:$C$56)</f>
        <v>25</v>
      </c>
      <c r="G10" s="17">
        <f ca="1">SUM(F$2:F10)</f>
        <v>111</v>
      </c>
      <c r="H10" s="17"/>
      <c r="I10" s="17"/>
      <c r="J10" s="17"/>
    </row>
    <row r="11" spans="1:10" s="15" customFormat="1" x14ac:dyDescent="0.25">
      <c r="A11" s="14">
        <v>48</v>
      </c>
      <c r="B11" s="14">
        <v>16</v>
      </c>
      <c r="C11" s="14">
        <f>SUM(B$2:B11)</f>
        <v>152</v>
      </c>
      <c r="D11" s="17">
        <f ca="1">SUMIF('Raphael Bolliger'!$A$4:$C$44,Zusatz!A11,'Raphael Bolliger'!$C$4:$C$44)</f>
        <v>25</v>
      </c>
      <c r="E11" s="17">
        <f ca="1">SUM(D$2:D11)</f>
        <v>133</v>
      </c>
      <c r="F11" s="17">
        <f ca="1">SUMIF('Andreas Lüscher'!$A$4:$C$56,A11,'Andreas Lüscher'!$C$4:$C$56)</f>
        <v>15</v>
      </c>
      <c r="G11" s="17">
        <f ca="1">SUM(F$2:F11)</f>
        <v>126</v>
      </c>
      <c r="H11" s="17"/>
      <c r="I11" s="17"/>
      <c r="J11" s="17"/>
    </row>
    <row r="12" spans="1:10" s="15" customFormat="1" x14ac:dyDescent="0.25">
      <c r="A12" s="14">
        <v>49</v>
      </c>
      <c r="B12" s="14">
        <v>16</v>
      </c>
      <c r="C12" s="14">
        <f>SUM(B$2:B12)</f>
        <v>168</v>
      </c>
      <c r="D12" s="17">
        <f ca="1">SUMIF('Raphael Bolliger'!$A$4:$C$44,Zusatz!A12,'Raphael Bolliger'!$C$4:$C$44)</f>
        <v>0</v>
      </c>
      <c r="E12" s="17">
        <f ca="1">SUM(D$2:D12)</f>
        <v>133</v>
      </c>
      <c r="F12" s="17">
        <f ca="1">SUMIF('Andreas Lüscher'!$A$4:$C$56,A12,'Andreas Lüscher'!$C$4:$C$56)</f>
        <v>7</v>
      </c>
      <c r="G12" s="17">
        <f ca="1">SUM(F$2:F12)</f>
        <v>133</v>
      </c>
      <c r="H12" s="17"/>
      <c r="I12" s="17"/>
      <c r="J12" s="17"/>
    </row>
    <row r="13" spans="1:10" s="15" customFormat="1" x14ac:dyDescent="0.25">
      <c r="A13" s="14">
        <v>50</v>
      </c>
      <c r="B13" s="14">
        <v>16</v>
      </c>
      <c r="C13" s="14">
        <f>SUM(B$2:B13)</f>
        <v>184</v>
      </c>
      <c r="D13" s="17">
        <f ca="1">SUMIF('Raphael Bolliger'!$A$4:$C$44,Zusatz!A13,'Raphael Bolliger'!$C$4:$C$44)</f>
        <v>0</v>
      </c>
      <c r="E13" s="17">
        <f ca="1">SUM(D$2:D13)</f>
        <v>133</v>
      </c>
      <c r="F13" s="17">
        <f ca="1">SUMIF('Andreas Lüscher'!$A$4:$C$56,A13,'Andreas Lüscher'!$C$4:$C$56)</f>
        <v>9</v>
      </c>
      <c r="G13" s="17">
        <f ca="1">SUM(F$2:F13)</f>
        <v>142</v>
      </c>
      <c r="H13" s="17"/>
      <c r="I13" s="17"/>
      <c r="J13" s="17"/>
    </row>
    <row r="14" spans="1:10" s="15" customFormat="1" x14ac:dyDescent="0.25">
      <c r="A14" s="14">
        <v>51</v>
      </c>
      <c r="B14" s="14">
        <v>16</v>
      </c>
      <c r="C14" s="14">
        <f>SUM(B$2:B14)</f>
        <v>200</v>
      </c>
      <c r="D14" s="17">
        <f ca="1">SUMIF('Raphael Bolliger'!$A$4:$C$44,Zusatz!A14,'Raphael Bolliger'!$C$4:$C$44)</f>
        <v>0</v>
      </c>
      <c r="E14" s="17">
        <f ca="1">SUM(D$2:D14)</f>
        <v>133</v>
      </c>
      <c r="F14" s="17">
        <f ca="1">SUMIF('Andreas Lüscher'!$A$4:$C$56,A14,'Andreas Lüscher'!$C$4:$C$56)</f>
        <v>27</v>
      </c>
      <c r="G14" s="17">
        <f ca="1">SUM(F$2:F14)</f>
        <v>169</v>
      </c>
      <c r="H14" s="17"/>
      <c r="I14" s="17"/>
      <c r="J14" s="17"/>
    </row>
    <row r="15" spans="1:10" s="15" customFormat="1" x14ac:dyDescent="0.25">
      <c r="A15" s="14">
        <v>52</v>
      </c>
      <c r="B15" s="14">
        <v>0</v>
      </c>
      <c r="C15" s="14">
        <f>SUM(B$2:B15)</f>
        <v>200</v>
      </c>
      <c r="D15" s="17">
        <f ca="1">SUMIF('Raphael Bolliger'!$A$4:$C$44,Zusatz!A15,'Raphael Bolliger'!$C$4:$C$44)</f>
        <v>0</v>
      </c>
      <c r="E15" s="17">
        <f ca="1">SUM(D$2:D15)</f>
        <v>133</v>
      </c>
      <c r="F15" s="17">
        <f ca="1">SUMIF('Andreas Lüscher'!$A$4:$C$56,A15,'Andreas Lüscher'!$C$4:$C$56)</f>
        <v>4</v>
      </c>
      <c r="G15" s="17">
        <f ca="1">SUM(F$2:F15)</f>
        <v>173</v>
      </c>
      <c r="H15" s="17"/>
      <c r="I15" s="17"/>
      <c r="J15" s="17"/>
    </row>
    <row r="16" spans="1:10" s="15" customFormat="1" x14ac:dyDescent="0.25">
      <c r="A16" s="14">
        <v>1</v>
      </c>
      <c r="B16" s="14">
        <v>0</v>
      </c>
      <c r="C16" s="14">
        <f>SUM(B$2:B16)</f>
        <v>200</v>
      </c>
      <c r="D16" s="17">
        <f ca="1">SUMIF('Raphael Bolliger'!$A$4:$C$44,Zusatz!A16,'Raphael Bolliger'!$C$4:$C$44)</f>
        <v>0</v>
      </c>
      <c r="E16" s="17">
        <f ca="1">SUM(D$2:D16)</f>
        <v>133</v>
      </c>
      <c r="F16" s="17">
        <f ca="1">SUMIF('Andreas Lüscher'!$A$4:$C$56,A16,'Andreas Lüscher'!$C$4:$C$56)</f>
        <v>6</v>
      </c>
      <c r="G16" s="17">
        <f ca="1">SUM(F$2:F16)</f>
        <v>179</v>
      </c>
      <c r="H16" s="17"/>
      <c r="I16" s="17"/>
      <c r="J16" s="17"/>
    </row>
    <row r="17" spans="1:10" s="15" customFormat="1" x14ac:dyDescent="0.25">
      <c r="A17" s="14">
        <v>2</v>
      </c>
      <c r="B17" s="14">
        <v>16</v>
      </c>
      <c r="C17" s="14">
        <f>SUM(B$2:B17)</f>
        <v>216</v>
      </c>
      <c r="D17" s="17">
        <f ca="1">SUMIF('Raphael Bolliger'!$A$4:$C$44,Zusatz!A17,'Raphael Bolliger'!$C$4:$C$44)</f>
        <v>0</v>
      </c>
      <c r="E17" s="17">
        <f ca="1">SUM(D$2:D17)</f>
        <v>133</v>
      </c>
      <c r="F17" s="17">
        <f ca="1">SUMIF('Andreas Lüscher'!$A$4:$C$56,A17,'Andreas Lüscher'!$C$4:$C$56)</f>
        <v>20</v>
      </c>
      <c r="G17" s="17">
        <f ca="1">SUM(F$2:F17)</f>
        <v>199</v>
      </c>
      <c r="H17" s="17"/>
      <c r="I17" s="17"/>
      <c r="J17" s="17"/>
    </row>
    <row r="18" spans="1:10" s="15" customFormat="1" x14ac:dyDescent="0.25">
      <c r="A18" s="14">
        <v>3</v>
      </c>
      <c r="B18" s="14">
        <v>16</v>
      </c>
      <c r="C18" s="14">
        <f>SUM(B$2:B18)</f>
        <v>232</v>
      </c>
      <c r="D18" s="17">
        <f ca="1">SUMIF('Raphael Bolliger'!$A$4:$C$44,Zusatz!A18,'Raphael Bolliger'!$C$4:$C$44)</f>
        <v>0</v>
      </c>
      <c r="E18" s="17">
        <f ca="1">SUM(D$2:D18)</f>
        <v>133</v>
      </c>
      <c r="F18" s="17">
        <f ca="1">SUMIF('Andreas Lüscher'!$A$4:$C$56,A18,'Andreas Lüscher'!$C$4:$C$56)</f>
        <v>16</v>
      </c>
      <c r="G18" s="17">
        <f ca="1">SUM(F$2:F18)</f>
        <v>215</v>
      </c>
      <c r="H18" s="17"/>
      <c r="I18" s="17"/>
      <c r="J18" s="17"/>
    </row>
    <row r="19" spans="1:10" s="15" customFormat="1" x14ac:dyDescent="0.25">
      <c r="A19" s="14">
        <v>4</v>
      </c>
      <c r="B19" s="14">
        <v>16</v>
      </c>
      <c r="C19" s="14">
        <f>SUM(B$2:B19)</f>
        <v>248</v>
      </c>
      <c r="D19" s="17">
        <f ca="1">SUMIF('Raphael Bolliger'!$A$4:$C$44,Zusatz!A19,'Raphael Bolliger'!$C$4:$C$44)</f>
        <v>0</v>
      </c>
      <c r="E19" s="17">
        <f ca="1">SUM(D$2:D19)</f>
        <v>133</v>
      </c>
      <c r="F19" s="17">
        <f ca="1">SUMIF('Andreas Lüscher'!$A$4:$C$56,A19,'Andreas Lüscher'!$C$4:$C$56)</f>
        <v>12</v>
      </c>
      <c r="G19" s="17">
        <f ca="1">SUM(F$2:F19)</f>
        <v>227</v>
      </c>
      <c r="H19" s="17"/>
      <c r="I19" s="17"/>
      <c r="J19" s="17"/>
    </row>
    <row r="20" spans="1:10" s="15" customFormat="1" x14ac:dyDescent="0.25">
      <c r="A20" s="14">
        <v>5</v>
      </c>
      <c r="B20" s="14">
        <v>16</v>
      </c>
      <c r="C20" s="14">
        <f>SUM(B$2:B20)</f>
        <v>264</v>
      </c>
      <c r="D20" s="17">
        <f ca="1">SUMIF('Raphael Bolliger'!$A$4:$C$44,Zusatz!A20,'Raphael Bolliger'!$C$4:$C$44)</f>
        <v>0</v>
      </c>
      <c r="E20" s="17">
        <f ca="1">SUM(D$2:D20)</f>
        <v>133</v>
      </c>
      <c r="F20" s="17">
        <f ca="1">SUMIF('Andreas Lüscher'!$A$4:$C$56,A20,'Andreas Lüscher'!$C$4:$C$56)</f>
        <v>22</v>
      </c>
      <c r="G20" s="17">
        <f ca="1">SUM(F$2:F20)</f>
        <v>249</v>
      </c>
      <c r="H20" s="17"/>
      <c r="I20" s="17"/>
      <c r="J20" s="17"/>
    </row>
    <row r="21" spans="1:10" s="15" customFormat="1" x14ac:dyDescent="0.25">
      <c r="A21" s="14">
        <v>6</v>
      </c>
      <c r="B21" s="14">
        <v>16</v>
      </c>
      <c r="C21" s="14">
        <f>SUM(B$2:B21)</f>
        <v>280</v>
      </c>
      <c r="D21" s="17">
        <f ca="1">SUMIF('Raphael Bolliger'!$A$4:$C$44,Zusatz!A21,'Raphael Bolliger'!$C$4:$C$44)</f>
        <v>0</v>
      </c>
      <c r="E21" s="17">
        <f ca="1">SUM(D$2:D21)</f>
        <v>133</v>
      </c>
      <c r="F21" s="17">
        <f ca="1">SUMIF('Andreas Lüscher'!$A$4:$C$56,A21,'Andreas Lüscher'!$C$4:$C$56)</f>
        <v>0</v>
      </c>
      <c r="G21" s="17">
        <f ca="1">SUM(F$2:F21)</f>
        <v>249</v>
      </c>
      <c r="H21" s="17"/>
      <c r="I21" s="17"/>
      <c r="J21" s="17"/>
    </row>
    <row r="22" spans="1:10" s="15" customFormat="1" x14ac:dyDescent="0.25">
      <c r="A22" s="14">
        <v>7</v>
      </c>
      <c r="B22" s="14">
        <v>16</v>
      </c>
      <c r="C22" s="14">
        <f>SUM(B$2:B22)</f>
        <v>296</v>
      </c>
      <c r="D22" s="17">
        <f ca="1">SUMIF('Raphael Bolliger'!$A$4:$C$44,Zusatz!A22,'Raphael Bolliger'!$C$4:$C$44)</f>
        <v>0</v>
      </c>
      <c r="E22" s="17">
        <f ca="1">SUM(D$2:D22)</f>
        <v>133</v>
      </c>
      <c r="F22" s="17">
        <f ca="1">SUMIF('Andreas Lüscher'!$A$4:$C$56,A22,'Andreas Lüscher'!$C$4:$C$56)</f>
        <v>0</v>
      </c>
      <c r="G22" s="17">
        <f ca="1">SUM(F$2:F22)</f>
        <v>249</v>
      </c>
      <c r="H22" s="17"/>
      <c r="I22" s="17"/>
      <c r="J22" s="17"/>
    </row>
    <row r="23" spans="1:10" s="15" customFormat="1" x14ac:dyDescent="0.25">
      <c r="A23" s="14">
        <v>8</v>
      </c>
      <c r="B23" s="14">
        <v>16</v>
      </c>
      <c r="C23" s="14">
        <f>SUM(B$2:B23)</f>
        <v>312</v>
      </c>
      <c r="D23" s="17">
        <f ca="1">SUMIF('Raphael Bolliger'!$A$4:$C$44,Zusatz!A23,'Raphael Bolliger'!$C$4:$C$44)</f>
        <v>0</v>
      </c>
      <c r="E23" s="17">
        <f ca="1">SUM(D$2:D23)</f>
        <v>133</v>
      </c>
      <c r="F23" s="17">
        <f ca="1">SUMIF('Andreas Lüscher'!$A$4:$C$56,A23,'Andreas Lüscher'!$C$4:$C$56)</f>
        <v>0</v>
      </c>
      <c r="G23" s="17">
        <f ca="1">SUM(F$2:F23)</f>
        <v>249</v>
      </c>
      <c r="H23" s="17"/>
      <c r="I23" s="17"/>
      <c r="J23" s="17"/>
    </row>
    <row r="24" spans="1:10" s="15" customFormat="1" x14ac:dyDescent="0.25">
      <c r="A24" s="14">
        <v>9</v>
      </c>
      <c r="B24" s="14">
        <v>16</v>
      </c>
      <c r="C24" s="14">
        <f>SUM(B$2:B24)</f>
        <v>328</v>
      </c>
      <c r="D24" s="17">
        <f ca="1">SUMIF('Raphael Bolliger'!$A$4:$C$44,Zusatz!A24,'Raphael Bolliger'!$C$4:$C$44)</f>
        <v>0</v>
      </c>
      <c r="E24" s="17">
        <f ca="1">SUM(D$2:D24)</f>
        <v>133</v>
      </c>
      <c r="F24" s="17">
        <f ca="1">SUMIF('Andreas Lüscher'!$A$4:$C$56,A24,'Andreas Lüscher'!$C$4:$C$56)</f>
        <v>0</v>
      </c>
      <c r="G24" s="17">
        <f ca="1">SUM(F$2:F24)</f>
        <v>249</v>
      </c>
      <c r="H24" s="17"/>
      <c r="I24" s="17"/>
      <c r="J24" s="17"/>
    </row>
    <row r="25" spans="1:10" s="15" customFormat="1" x14ac:dyDescent="0.25">
      <c r="A25" s="14">
        <v>10</v>
      </c>
      <c r="B25" s="14">
        <v>16</v>
      </c>
      <c r="C25" s="14">
        <f>SUM(B$2:B25)</f>
        <v>344</v>
      </c>
      <c r="D25" s="17">
        <f ca="1">SUMIF('Raphael Bolliger'!$A$4:$C$44,Zusatz!A25,'Raphael Bolliger'!$C$4:$C$44)</f>
        <v>0</v>
      </c>
      <c r="E25" s="17">
        <f ca="1">SUM(D$2:D25)</f>
        <v>133</v>
      </c>
      <c r="F25" s="17">
        <f ca="1">SUMIF('Andreas Lüscher'!$A$4:$C$56,A25,'Andreas Lüscher'!$C$4:$C$56)</f>
        <v>0</v>
      </c>
      <c r="G25" s="17">
        <f ca="1">SUM(F$2:F25)</f>
        <v>249</v>
      </c>
      <c r="H25" s="17"/>
      <c r="I25" s="17"/>
      <c r="J25" s="17"/>
    </row>
    <row r="26" spans="1:10" s="15" customFormat="1" x14ac:dyDescent="0.25">
      <c r="A26" s="14">
        <v>11</v>
      </c>
      <c r="B26" s="14">
        <v>16</v>
      </c>
      <c r="C26" s="14">
        <f>SUM(B$2:B26)</f>
        <v>360</v>
      </c>
      <c r="D26" s="17">
        <f ca="1">SUMIF('Raphael Bolliger'!$A$4:$C$44,Zusatz!A26,'Raphael Bolliger'!$C$4:$C$44)</f>
        <v>0</v>
      </c>
      <c r="E26" s="17">
        <f ca="1">SUM(D$2:D26)</f>
        <v>133</v>
      </c>
      <c r="F26" s="17">
        <f ca="1">SUMIF('Andreas Lüscher'!$A$4:$C$56,A26,'Andreas Lüscher'!$C$4:$C$56)</f>
        <v>0</v>
      </c>
      <c r="G26" s="17">
        <f ca="1">SUM(F$2:F26)</f>
        <v>249</v>
      </c>
      <c r="H26" s="17"/>
      <c r="I26" s="17"/>
      <c r="J2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Arbeitsjournal</vt:lpstr>
      <vt:lpstr>Raphael Bolliger</vt:lpstr>
      <vt:lpstr>Andreas Lüscher</vt:lpstr>
      <vt:lpstr>Zusatz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2016-10-25T08:51:38Z</dcterms:created>
  <dcterms:modified xsi:type="dcterms:W3CDTF">2017-02-01T17:46:44Z</dcterms:modified>
</cp:coreProperties>
</file>