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Andreas\Documents\Projects\Spektrometer\portableSpectrometer\doc\journal\"/>
    </mc:Choice>
  </mc:AlternateContent>
  <bookViews>
    <workbookView xWindow="0" yWindow="465" windowWidth="16800" windowHeight="19515" tabRatio="500" activeTab="2"/>
  </bookViews>
  <sheets>
    <sheet name="Arbeitsjournal" sheetId="1" r:id="rId1"/>
    <sheet name="Raphael Bolliger" sheetId="2" r:id="rId2"/>
    <sheet name="Andreas Lüscher" sheetId="5" r:id="rId3"/>
    <sheet name="Zusatz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5" l="1"/>
  <c r="A29" i="5"/>
  <c r="A28" i="5"/>
  <c r="A27" i="5"/>
  <c r="A26" i="5"/>
  <c r="A25" i="5"/>
  <c r="A16" i="2"/>
  <c r="A7" i="5"/>
  <c r="A12" i="5"/>
  <c r="A9" i="5"/>
  <c r="A10" i="5"/>
  <c r="A11" i="5"/>
  <c r="A13" i="5"/>
  <c r="A14" i="5"/>
  <c r="A15" i="5"/>
  <c r="A8" i="5"/>
  <c r="A6" i="5"/>
  <c r="A5" i="5"/>
  <c r="A4" i="5"/>
  <c r="A10" i="2"/>
  <c r="A5" i="2"/>
  <c r="A6" i="2"/>
  <c r="A4" i="2"/>
  <c r="A7" i="2"/>
  <c r="A8" i="2"/>
  <c r="A9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D7" i="4"/>
  <c r="D13" i="4"/>
  <c r="D9" i="4"/>
  <c r="C45" i="2"/>
  <c r="B5" i="1"/>
  <c r="I2" i="4"/>
  <c r="J2" i="4"/>
  <c r="C7" i="4"/>
  <c r="C43" i="5"/>
  <c r="J5" i="1"/>
  <c r="A42" i="5"/>
  <c r="A41" i="5"/>
  <c r="A40" i="5"/>
  <c r="A39" i="5"/>
  <c r="A38" i="5"/>
  <c r="A37" i="5"/>
  <c r="A36" i="5"/>
  <c r="A35" i="5"/>
  <c r="A34" i="5"/>
  <c r="A33" i="5"/>
  <c r="A32" i="5"/>
  <c r="A31" i="5"/>
  <c r="A24" i="5"/>
  <c r="A23" i="5"/>
  <c r="A22" i="5"/>
  <c r="A21" i="5"/>
  <c r="A16" i="5"/>
  <c r="A19" i="5"/>
  <c r="A20" i="5"/>
  <c r="F12" i="4"/>
  <c r="D15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6" i="4"/>
  <c r="C5" i="4"/>
  <c r="C4" i="4"/>
  <c r="C3" i="4"/>
  <c r="C2" i="4"/>
  <c r="D6" i="4"/>
  <c r="D24" i="4"/>
  <c r="F4" i="4"/>
  <c r="F6" i="4"/>
  <c r="A5" i="1"/>
  <c r="C5" i="1"/>
  <c r="I5" i="1"/>
  <c r="K5" i="1"/>
  <c r="F15" i="4"/>
  <c r="F10" i="4"/>
  <c r="D17" i="4"/>
  <c r="F17" i="4"/>
  <c r="F16" i="4"/>
  <c r="D11" i="4"/>
  <c r="D26" i="4"/>
  <c r="D5" i="4"/>
  <c r="F21" i="4"/>
  <c r="D10" i="4"/>
  <c r="D3" i="4"/>
  <c r="D14" i="4"/>
  <c r="F13" i="4"/>
  <c r="F22" i="4"/>
  <c r="D8" i="4"/>
  <c r="F3" i="4"/>
  <c r="F26" i="4"/>
  <c r="F11" i="4"/>
  <c r="D16" i="4"/>
  <c r="F25" i="4"/>
  <c r="D2" i="4"/>
  <c r="D18" i="4"/>
  <c r="D23" i="4"/>
  <c r="D4" i="4"/>
  <c r="F19" i="4"/>
  <c r="F24" i="4"/>
  <c r="F5" i="4"/>
  <c r="D21" i="4"/>
  <c r="D12" i="4"/>
  <c r="D25" i="4"/>
  <c r="F23" i="4"/>
  <c r="F8" i="4"/>
  <c r="D20" i="4"/>
  <c r="F18" i="4"/>
  <c r="F2" i="4"/>
  <c r="F7" i="4"/>
  <c r="D19" i="4"/>
  <c r="F20" i="4"/>
  <c r="F9" i="4"/>
  <c r="D22" i="4"/>
  <c r="F14" i="4"/>
  <c r="E19" i="4"/>
  <c r="E20" i="4"/>
  <c r="E6" i="4"/>
  <c r="E10" i="4"/>
  <c r="E13" i="4"/>
  <c r="E18" i="4"/>
  <c r="E22" i="4"/>
  <c r="E5" i="4"/>
  <c r="E26" i="4"/>
  <c r="E2" i="4"/>
  <c r="E4" i="4"/>
  <c r="E3" i="4"/>
  <c r="E16" i="4"/>
  <c r="E9" i="4"/>
  <c r="E7" i="4"/>
  <c r="E8" i="4"/>
  <c r="E17" i="4"/>
  <c r="E15" i="4"/>
  <c r="E25" i="4"/>
  <c r="E11" i="4"/>
  <c r="E12" i="4"/>
  <c r="E21" i="4"/>
  <c r="E14" i="4"/>
  <c r="E23" i="4"/>
  <c r="E24" i="4"/>
  <c r="G16" i="4"/>
  <c r="G18" i="4"/>
  <c r="G21" i="4"/>
  <c r="G24" i="4"/>
  <c r="G2" i="4"/>
  <c r="G3" i="4"/>
  <c r="G7" i="4"/>
  <c r="G11" i="4"/>
  <c r="G14" i="4"/>
  <c r="G15" i="4"/>
  <c r="G22" i="4"/>
  <c r="G4" i="4"/>
  <c r="G19" i="4"/>
  <c r="G12" i="4"/>
  <c r="G5" i="4"/>
  <c r="G9" i="4"/>
  <c r="G10" i="4"/>
  <c r="G23" i="4"/>
  <c r="G8" i="4"/>
  <c r="G6" i="4"/>
  <c r="G13" i="4"/>
  <c r="G26" i="4"/>
  <c r="G17" i="4"/>
  <c r="G20" i="4"/>
  <c r="G25" i="4"/>
</calcChain>
</file>

<file path=xl/sharedStrings.xml><?xml version="1.0" encoding="utf-8"?>
<sst xmlns="http://schemas.openxmlformats.org/spreadsheetml/2006/main" count="131" uniqueCount="79">
  <si>
    <t>Arbeitsjournal Übersicht</t>
  </si>
  <si>
    <t>Arbeitsjournal Raphael Bolliger</t>
  </si>
  <si>
    <t>Arbeitsjournal Andreas Lüscher</t>
  </si>
  <si>
    <t>Datum</t>
  </si>
  <si>
    <t>Tätigkeit</t>
  </si>
  <si>
    <t>Bemerkungen</t>
  </si>
  <si>
    <t>Kickoff Meeting</t>
  </si>
  <si>
    <t>An der Universität Zürich</t>
  </si>
  <si>
    <t>Einarbeitung</t>
  </si>
  <si>
    <t>Dokumente/Spezifikationen Spektrometer und Dateiformate</t>
  </si>
  <si>
    <t>TCP Protokoll</t>
  </si>
  <si>
    <t>Grobplanung</t>
  </si>
  <si>
    <t>TCP Verbindung in Swift. Suche nach möglichen Libraries.</t>
  </si>
  <si>
    <t>Spektrometer abholen</t>
  </si>
  <si>
    <t>Inbetriebnahme</t>
  </si>
  <si>
    <t>Inbetriebnahme und Verbindungstest (TCP Packete senden und empfangen)</t>
  </si>
  <si>
    <t>Testen/Debuggen der TCP Verbindung mit C#</t>
  </si>
  <si>
    <t>Soll Stunden</t>
  </si>
  <si>
    <t>KW</t>
  </si>
  <si>
    <t>Stunden</t>
  </si>
  <si>
    <t>Soll</t>
  </si>
  <si>
    <t>Raphael Bolliger</t>
  </si>
  <si>
    <t>Dauer in Std</t>
  </si>
  <si>
    <t>Ist Stunden</t>
  </si>
  <si>
    <t>Abweichung</t>
  </si>
  <si>
    <t>Andreas Lüscher</t>
  </si>
  <si>
    <t>Ist Raphael</t>
  </si>
  <si>
    <t>Ist Andreas</t>
  </si>
  <si>
    <t>Raphael</t>
  </si>
  <si>
    <t>Andreas</t>
  </si>
  <si>
    <t>Heute</t>
  </si>
  <si>
    <t>Journal</t>
  </si>
  <si>
    <t>Erstellen eines ausführlichen Journals</t>
  </si>
  <si>
    <t>Statusbericht</t>
  </si>
  <si>
    <t>Erstellen des Dokuments inkl 1. Statusbericht</t>
  </si>
  <si>
    <t>Einrichten der benötigten Tools</t>
  </si>
  <si>
    <t>Entwicklungstools installieren</t>
  </si>
  <si>
    <t>TCP Verbindung testen mit Drittapplikationen</t>
  </si>
  <si>
    <t>Gerät inklusive Software Testen</t>
  </si>
  <si>
    <t>Spektrometer testen inklusive dazugehöriger Software</t>
  </si>
  <si>
    <t>Journal erweitern</t>
  </si>
  <si>
    <t>TCP Test</t>
  </si>
  <si>
    <t>Erstellung eines Testprogrammes für die TCP Verbindung</t>
  </si>
  <si>
    <t>TCP Tests</t>
  </si>
  <si>
    <t>Herstellen einer TCP Verbindung und Datenauswertung</t>
  </si>
  <si>
    <t>Datenauswertung =&gt; Daten in Datenstruktur einbinden</t>
  </si>
  <si>
    <t>Spektrometer</t>
  </si>
  <si>
    <t>Restore INI-File des Spektrometers</t>
  </si>
  <si>
    <t>TCP Daten</t>
  </si>
  <si>
    <t>Abbilden der TCP Daten in ein Programmierobjekt</t>
  </si>
  <si>
    <t>Zwischenmeeting</t>
  </si>
  <si>
    <t>Meeting bei ca. 30% des Projektstandes</t>
  </si>
  <si>
    <t>Feinplanung</t>
  </si>
  <si>
    <t>Feinplanung mit Meilensteine</t>
  </si>
  <si>
    <t>Pflichtenheft</t>
  </si>
  <si>
    <t>Pflichtenheft erstellt</t>
  </si>
  <si>
    <t>Pflichtenheft erweitert</t>
  </si>
  <si>
    <t>Proof of Concept</t>
  </si>
  <si>
    <t>TCP Kommunikation</t>
  </si>
  <si>
    <t>Verbindung mit dem Spektrometer herstellen und Struktur analysieren</t>
  </si>
  <si>
    <t>Verbindung mit dem Spektrometer herstellen und Rückgabe in Model einbinden</t>
  </si>
  <si>
    <t>Starten eines Proof of Concept inklusive Architekturvorschlag</t>
  </si>
  <si>
    <t>Implementierung des TCP Protokolls in Swift</t>
  </si>
  <si>
    <t>GUI</t>
  </si>
  <si>
    <t>Implementierung einiger Views, definieren der Schriftart</t>
  </si>
  <si>
    <t>Erweiterung des GUI / Spektrometerkonfiguration</t>
  </si>
  <si>
    <t>INI Fileimport</t>
  </si>
  <si>
    <t>Datei-Import der INI Files ins Spektrometer App</t>
  </si>
  <si>
    <t>Anforderungen</t>
  </si>
  <si>
    <t>Spektrometer konfiguration</t>
  </si>
  <si>
    <t>Hinzufügen eines neuen Spektrometers im App</t>
  </si>
  <si>
    <t>UI</t>
  </si>
  <si>
    <t>Parsen der Rückgabetypen verbessert</t>
  </si>
  <si>
    <t>UI des Spektrometer Apps verbessert</t>
  </si>
  <si>
    <t>Erweiterung der App mit Filemanager</t>
  </si>
  <si>
    <t>Weitere Views hinzugefügt</t>
  </si>
  <si>
    <t>Bestehendes Pflichtenheft verbessert</t>
  </si>
  <si>
    <t>Ziele zur Planung hinzugefügt</t>
  </si>
  <si>
    <t>Plannung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</si>
</sst>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Raphael Bolliger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136</c:v>
                </c:pt>
                <c:pt idx="9">
                  <c:v>152</c:v>
                </c:pt>
                <c:pt idx="10">
                  <c:v>168</c:v>
                </c:pt>
                <c:pt idx="11">
                  <c:v>184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216</c:v>
                </c:pt>
                <c:pt idx="16">
                  <c:v>232</c:v>
                </c:pt>
                <c:pt idx="17">
                  <c:v>248</c:v>
                </c:pt>
                <c:pt idx="18">
                  <c:v>264</c:v>
                </c:pt>
                <c:pt idx="19">
                  <c:v>280</c:v>
                </c:pt>
                <c:pt idx="20">
                  <c:v>296</c:v>
                </c:pt>
                <c:pt idx="21">
                  <c:v>312</c:v>
                </c:pt>
                <c:pt idx="22">
                  <c:v>328</c:v>
                </c:pt>
                <c:pt idx="23">
                  <c:v>344</c:v>
                </c:pt>
                <c:pt idx="2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9-4CCE-98CB-8B5DAB46F197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</c:numCache>
            </c:numRef>
          </c:cat>
          <c:val>
            <c:numRef>
              <c:f>Zusatz!$E$2:$E$26</c:f>
              <c:numCache>
                <c:formatCode>General</c:formatCode>
                <c:ptCount val="25"/>
                <c:pt idx="0">
                  <c:v>3</c:v>
                </c:pt>
                <c:pt idx="1">
                  <c:v>20</c:v>
                </c:pt>
                <c:pt idx="2">
                  <c:v>32</c:v>
                </c:pt>
                <c:pt idx="3">
                  <c:v>43</c:v>
                </c:pt>
                <c:pt idx="4">
                  <c:v>57</c:v>
                </c:pt>
                <c:pt idx="5">
                  <c:v>83</c:v>
                </c:pt>
                <c:pt idx="6">
                  <c:v>92</c:v>
                </c:pt>
                <c:pt idx="7">
                  <c:v>96</c:v>
                </c:pt>
                <c:pt idx="8">
                  <c:v>108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133</c:v>
                </c:pt>
                <c:pt idx="15">
                  <c:v>133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9-4CCE-98CB-8B5DAB46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1838784"/>
        <c:axId val="-1359568384"/>
      </c:lineChart>
      <c:catAx>
        <c:axId val="-136183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59568384"/>
        <c:crosses val="autoZero"/>
        <c:auto val="1"/>
        <c:lblAlgn val="ctr"/>
        <c:lblOffset val="100"/>
        <c:noMultiLvlLbl val="0"/>
      </c:catAx>
      <c:valAx>
        <c:axId val="-13595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618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Andreas Lüscher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136</c:v>
                </c:pt>
                <c:pt idx="9">
                  <c:v>152</c:v>
                </c:pt>
                <c:pt idx="10">
                  <c:v>168</c:v>
                </c:pt>
                <c:pt idx="11">
                  <c:v>184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216</c:v>
                </c:pt>
                <c:pt idx="16">
                  <c:v>232</c:v>
                </c:pt>
                <c:pt idx="17">
                  <c:v>248</c:v>
                </c:pt>
                <c:pt idx="18">
                  <c:v>264</c:v>
                </c:pt>
                <c:pt idx="19">
                  <c:v>280</c:v>
                </c:pt>
                <c:pt idx="20">
                  <c:v>296</c:v>
                </c:pt>
                <c:pt idx="21">
                  <c:v>312</c:v>
                </c:pt>
                <c:pt idx="22">
                  <c:v>328</c:v>
                </c:pt>
                <c:pt idx="23">
                  <c:v>344</c:v>
                </c:pt>
                <c:pt idx="2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9-4C5C-9F7A-65F21CAB559C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</c:numCache>
            </c:numRef>
          </c:cat>
          <c:val>
            <c:numRef>
              <c:f>Zusatz!$G$2:$G$26</c:f>
              <c:numCache>
                <c:formatCode>General</c:formatCode>
                <c:ptCount val="25"/>
                <c:pt idx="0">
                  <c:v>3</c:v>
                </c:pt>
                <c:pt idx="1">
                  <c:v>29</c:v>
                </c:pt>
                <c:pt idx="2">
                  <c:v>40</c:v>
                </c:pt>
                <c:pt idx="3">
                  <c:v>43</c:v>
                </c:pt>
                <c:pt idx="4">
                  <c:v>57</c:v>
                </c:pt>
                <c:pt idx="5">
                  <c:v>69</c:v>
                </c:pt>
                <c:pt idx="6">
                  <c:v>79</c:v>
                </c:pt>
                <c:pt idx="7">
                  <c:v>86</c:v>
                </c:pt>
                <c:pt idx="8">
                  <c:v>111</c:v>
                </c:pt>
                <c:pt idx="9">
                  <c:v>126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9-4C5C-9F7A-65F21CAB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7989776"/>
        <c:axId val="-1377981504"/>
      </c:lineChart>
      <c:catAx>
        <c:axId val="-137798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77981504"/>
        <c:crosses val="autoZero"/>
        <c:auto val="1"/>
        <c:lblAlgn val="ctr"/>
        <c:lblOffset val="100"/>
        <c:noMultiLvlLbl val="0"/>
      </c:catAx>
      <c:valAx>
        <c:axId val="-13779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779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6</xdr:col>
      <xdr:colOff>0</xdr:colOff>
      <xdr:row>23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76200</xdr:rowOff>
    </xdr:from>
    <xdr:to>
      <xdr:col>14</xdr:col>
      <xdr:colOff>12700</xdr:colOff>
      <xdr:row>23</xdr:row>
      <xdr:rowOff>6350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25" sqref="I25"/>
    </sheetView>
  </sheetViews>
  <sheetFormatPr baseColWidth="10" defaultRowHeight="15.75" x14ac:dyDescent="0.25"/>
  <cols>
    <col min="1" max="1" width="11.875" customWidth="1"/>
    <col min="2" max="2" width="11.625" customWidth="1"/>
    <col min="3" max="3" width="11.125" customWidth="1"/>
    <col min="7" max="7" width="4.625" customWidth="1"/>
    <col min="8" max="8" width="4.875" customWidth="1"/>
    <col min="11" max="11" width="13.875" customWidth="1"/>
    <col min="13" max="13" width="12.875" customWidth="1"/>
  </cols>
  <sheetData>
    <row r="1" spans="1:11" s="11" customFormat="1" ht="32.1" customHeight="1" x14ac:dyDescent="0.25">
      <c r="A1" s="11" t="s">
        <v>0</v>
      </c>
    </row>
    <row r="3" spans="1:11" s="10" customFormat="1" ht="21" x14ac:dyDescent="0.35">
      <c r="A3" s="10" t="s">
        <v>21</v>
      </c>
      <c r="I3" s="10" t="s">
        <v>25</v>
      </c>
    </row>
    <row r="4" spans="1:11" s="1" customFormat="1" x14ac:dyDescent="0.25">
      <c r="A4" s="4" t="s">
        <v>17</v>
      </c>
      <c r="B4" s="4" t="s">
        <v>23</v>
      </c>
      <c r="C4" s="4" t="s">
        <v>24</v>
      </c>
      <c r="I4" s="4" t="s">
        <v>17</v>
      </c>
      <c r="J4" s="4" t="s">
        <v>23</v>
      </c>
      <c r="K4" s="4" t="s">
        <v>24</v>
      </c>
    </row>
    <row r="5" spans="1:11" x14ac:dyDescent="0.25">
      <c r="A5" s="7">
        <f ca="1">VLOOKUP(Zusatz!J2,Zusatz!A2:C26,3)</f>
        <v>168</v>
      </c>
      <c r="B5" s="7">
        <f>'Raphael Bolliger'!C45</f>
        <v>133</v>
      </c>
      <c r="C5" s="7">
        <f ca="1">B5-A5</f>
        <v>-35</v>
      </c>
      <c r="I5" s="7">
        <f ca="1">VLOOKUP(Zusatz!J2,Zusatz!A2:C26,3)</f>
        <v>168</v>
      </c>
      <c r="J5" s="7">
        <f>'Andreas Lüscher'!C43</f>
        <v>128</v>
      </c>
      <c r="K5" s="7">
        <f ca="1">J5-I5</f>
        <v>-40</v>
      </c>
    </row>
    <row r="29" spans="13:15" x14ac:dyDescent="0.25">
      <c r="M29" s="4"/>
      <c r="N29" s="4"/>
      <c r="O2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4" workbookViewId="0">
      <selection activeCell="E29" sqref="A24:E29"/>
    </sheetView>
  </sheetViews>
  <sheetFormatPr baseColWidth="10" defaultRowHeight="15.75" x14ac:dyDescent="0.25"/>
  <cols>
    <col min="2" max="2" width="14.875" style="7" customWidth="1"/>
    <col min="3" max="3" width="13" style="7" customWidth="1"/>
    <col min="4" max="4" width="23.375" customWidth="1"/>
    <col min="5" max="5" width="50.5" bestFit="1" customWidth="1"/>
  </cols>
  <sheetData>
    <row r="1" spans="1:5" s="11" customFormat="1" ht="32.1" customHeight="1" x14ac:dyDescent="0.25">
      <c r="A1" s="12" t="s">
        <v>1</v>
      </c>
      <c r="B1" s="18"/>
      <c r="C1" s="18"/>
    </row>
    <row r="3" spans="1:5" s="1" customFormat="1" x14ac:dyDescent="0.25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5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5">
      <c r="A5" s="7">
        <f t="shared" ref="A5:A44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5">
      <c r="A6" s="7">
        <f t="shared" si="0"/>
        <v>40</v>
      </c>
      <c r="B6" s="5">
        <v>42643</v>
      </c>
      <c r="C6" s="6">
        <v>4</v>
      </c>
      <c r="D6" t="s">
        <v>8</v>
      </c>
      <c r="E6" t="s">
        <v>10</v>
      </c>
    </row>
    <row r="7" spans="1:5" x14ac:dyDescent="0.25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5">
      <c r="A8" s="7">
        <f t="shared" si="0"/>
        <v>40</v>
      </c>
      <c r="B8" s="5">
        <v>42644</v>
      </c>
      <c r="C8" s="6">
        <v>2</v>
      </c>
      <c r="D8" t="s">
        <v>33</v>
      </c>
      <c r="E8" t="s">
        <v>34</v>
      </c>
    </row>
    <row r="9" spans="1:5" x14ac:dyDescent="0.25">
      <c r="A9" s="7">
        <f t="shared" si="0"/>
        <v>41</v>
      </c>
      <c r="B9" s="5">
        <v>42649</v>
      </c>
      <c r="C9" s="6">
        <v>8</v>
      </c>
      <c r="D9" t="s">
        <v>8</v>
      </c>
      <c r="E9" t="s">
        <v>12</v>
      </c>
    </row>
    <row r="10" spans="1:5" x14ac:dyDescent="0.25">
      <c r="A10" s="7">
        <f t="shared" si="0"/>
        <v>41</v>
      </c>
      <c r="B10" s="5">
        <v>42650</v>
      </c>
      <c r="C10" s="6">
        <v>4</v>
      </c>
      <c r="D10" t="s">
        <v>8</v>
      </c>
      <c r="E10" t="s">
        <v>12</v>
      </c>
    </row>
    <row r="11" spans="1:5" x14ac:dyDescent="0.25">
      <c r="A11" s="7">
        <f t="shared" si="0"/>
        <v>42</v>
      </c>
      <c r="B11" s="5">
        <v>42654</v>
      </c>
      <c r="C11" s="6">
        <v>3</v>
      </c>
      <c r="D11" t="s">
        <v>13</v>
      </c>
    </row>
    <row r="12" spans="1:5" x14ac:dyDescent="0.25">
      <c r="A12" s="7">
        <f t="shared" si="0"/>
        <v>42</v>
      </c>
      <c r="B12" s="5">
        <v>42657</v>
      </c>
      <c r="C12" s="6">
        <v>8</v>
      </c>
      <c r="D12" t="s">
        <v>14</v>
      </c>
      <c r="E12" t="s">
        <v>15</v>
      </c>
    </row>
    <row r="13" spans="1:5" x14ac:dyDescent="0.25">
      <c r="A13" s="7">
        <f t="shared" si="0"/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5">
      <c r="A14" s="7">
        <f t="shared" si="0"/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5">
      <c r="A15" s="7">
        <f t="shared" si="0"/>
        <v>44</v>
      </c>
      <c r="B15" s="5">
        <v>42668</v>
      </c>
      <c r="C15" s="6">
        <v>4</v>
      </c>
      <c r="D15" t="s">
        <v>31</v>
      </c>
      <c r="E15" t="s">
        <v>32</v>
      </c>
    </row>
    <row r="16" spans="1:5" x14ac:dyDescent="0.25">
      <c r="A16" s="7">
        <f t="shared" si="0"/>
        <v>44</v>
      </c>
      <c r="B16" s="5">
        <v>42669</v>
      </c>
      <c r="C16" s="6">
        <v>9</v>
      </c>
      <c r="D16" t="s">
        <v>41</v>
      </c>
      <c r="E16" t="s">
        <v>42</v>
      </c>
    </row>
    <row r="17" spans="1:5" x14ac:dyDescent="0.25">
      <c r="A17" s="7">
        <f t="shared" si="0"/>
        <v>44</v>
      </c>
      <c r="B17" s="5">
        <v>42670</v>
      </c>
      <c r="C17" s="6">
        <v>8</v>
      </c>
      <c r="D17" t="s">
        <v>46</v>
      </c>
      <c r="E17" t="s">
        <v>47</v>
      </c>
    </row>
    <row r="18" spans="1:5" x14ac:dyDescent="0.25">
      <c r="A18" s="7">
        <f t="shared" si="0"/>
        <v>44</v>
      </c>
      <c r="B18" s="5">
        <v>42671</v>
      </c>
      <c r="C18" s="6">
        <v>5</v>
      </c>
      <c r="D18" t="s">
        <v>48</v>
      </c>
      <c r="E18" t="s">
        <v>49</v>
      </c>
    </row>
    <row r="19" spans="1:5" x14ac:dyDescent="0.25">
      <c r="A19" s="7">
        <f t="shared" si="0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5">
      <c r="A20" s="7">
        <f t="shared" si="0"/>
        <v>45</v>
      </c>
      <c r="B20" s="5">
        <v>42679</v>
      </c>
      <c r="C20" s="6">
        <v>4</v>
      </c>
      <c r="D20" t="s">
        <v>52</v>
      </c>
      <c r="E20" t="s">
        <v>53</v>
      </c>
    </row>
    <row r="21" spans="1:5" x14ac:dyDescent="0.25">
      <c r="A21" s="7">
        <f t="shared" si="0"/>
        <v>45</v>
      </c>
      <c r="B21" s="5">
        <v>42679</v>
      </c>
      <c r="C21" s="6">
        <v>2</v>
      </c>
      <c r="D21" t="s">
        <v>54</v>
      </c>
      <c r="E21" t="s">
        <v>55</v>
      </c>
    </row>
    <row r="22" spans="1:5" x14ac:dyDescent="0.25">
      <c r="A22" s="7">
        <f t="shared" si="0"/>
        <v>46</v>
      </c>
      <c r="B22" s="5">
        <v>42686</v>
      </c>
      <c r="C22" s="6">
        <v>4</v>
      </c>
      <c r="D22" t="s">
        <v>54</v>
      </c>
      <c r="E22" t="s">
        <v>56</v>
      </c>
    </row>
    <row r="23" spans="1:5" x14ac:dyDescent="0.25">
      <c r="A23" s="7">
        <f t="shared" si="0"/>
        <v>47</v>
      </c>
      <c r="B23" s="5">
        <v>42689</v>
      </c>
      <c r="C23" s="6">
        <v>6</v>
      </c>
      <c r="D23" t="s">
        <v>10</v>
      </c>
      <c r="E23" t="s">
        <v>62</v>
      </c>
    </row>
    <row r="24" spans="1:5" x14ac:dyDescent="0.25">
      <c r="A24" s="7">
        <f t="shared" si="0"/>
        <v>47</v>
      </c>
      <c r="B24" s="5">
        <v>42690</v>
      </c>
      <c r="C24" s="6">
        <v>3</v>
      </c>
      <c r="D24" t="s">
        <v>10</v>
      </c>
      <c r="E24" t="s">
        <v>62</v>
      </c>
    </row>
    <row r="25" spans="1:5" x14ac:dyDescent="0.25">
      <c r="A25" s="7">
        <f t="shared" si="0"/>
        <v>47</v>
      </c>
      <c r="B25" s="5">
        <v>42693</v>
      </c>
      <c r="C25" s="6">
        <v>3</v>
      </c>
      <c r="D25" t="s">
        <v>63</v>
      </c>
      <c r="E25" t="s">
        <v>64</v>
      </c>
    </row>
    <row r="26" spans="1:5" x14ac:dyDescent="0.25">
      <c r="A26" s="7">
        <f t="shared" si="0"/>
        <v>48</v>
      </c>
      <c r="B26" s="5">
        <v>42694</v>
      </c>
      <c r="C26" s="6">
        <v>6</v>
      </c>
      <c r="D26" t="s">
        <v>63</v>
      </c>
      <c r="E26" t="s">
        <v>65</v>
      </c>
    </row>
    <row r="27" spans="1:5" x14ac:dyDescent="0.25">
      <c r="A27" s="7">
        <f t="shared" si="0"/>
        <v>48</v>
      </c>
      <c r="B27" s="5">
        <v>42696</v>
      </c>
      <c r="C27" s="6">
        <v>7</v>
      </c>
      <c r="D27" t="s">
        <v>66</v>
      </c>
      <c r="E27" t="s">
        <v>67</v>
      </c>
    </row>
    <row r="28" spans="1:5" x14ac:dyDescent="0.25">
      <c r="A28" s="7">
        <f t="shared" si="0"/>
        <v>48</v>
      </c>
      <c r="B28" s="5">
        <v>42697</v>
      </c>
      <c r="C28" s="6">
        <v>8</v>
      </c>
      <c r="D28" t="s">
        <v>68</v>
      </c>
      <c r="E28" t="s">
        <v>56</v>
      </c>
    </row>
    <row r="29" spans="1:5" x14ac:dyDescent="0.25">
      <c r="A29" s="7">
        <f t="shared" si="0"/>
        <v>48</v>
      </c>
      <c r="B29" s="5">
        <v>42699</v>
      </c>
      <c r="C29" s="6">
        <v>4</v>
      </c>
      <c r="D29" t="s">
        <v>69</v>
      </c>
      <c r="E29" t="s">
        <v>70</v>
      </c>
    </row>
    <row r="30" spans="1:5" x14ac:dyDescent="0.25">
      <c r="A30" s="7">
        <f t="shared" si="0"/>
        <v>0</v>
      </c>
      <c r="B30" s="5"/>
      <c r="C30" s="6"/>
    </row>
    <row r="31" spans="1:5" x14ac:dyDescent="0.25">
      <c r="A31" s="7">
        <f t="shared" si="0"/>
        <v>0</v>
      </c>
      <c r="B31" s="5"/>
      <c r="C31" s="6"/>
    </row>
    <row r="32" spans="1:5" x14ac:dyDescent="0.25">
      <c r="A32" s="7">
        <f t="shared" si="0"/>
        <v>0</v>
      </c>
      <c r="B32" s="5"/>
      <c r="C32" s="6"/>
    </row>
    <row r="33" spans="1:3" x14ac:dyDescent="0.25">
      <c r="A33" s="7">
        <f t="shared" si="0"/>
        <v>0</v>
      </c>
      <c r="B33" s="5"/>
      <c r="C33" s="6"/>
    </row>
    <row r="34" spans="1:3" x14ac:dyDescent="0.25">
      <c r="A34" s="7">
        <f t="shared" si="0"/>
        <v>0</v>
      </c>
      <c r="B34" s="5"/>
      <c r="C34" s="6"/>
    </row>
    <row r="35" spans="1:3" x14ac:dyDescent="0.25">
      <c r="A35" s="7">
        <f t="shared" si="0"/>
        <v>0</v>
      </c>
      <c r="B35" s="5"/>
      <c r="C35" s="6"/>
    </row>
    <row r="36" spans="1:3" x14ac:dyDescent="0.25">
      <c r="A36" s="7">
        <f t="shared" si="0"/>
        <v>0</v>
      </c>
      <c r="B36" s="5"/>
      <c r="C36" s="6"/>
    </row>
    <row r="37" spans="1:3" x14ac:dyDescent="0.25">
      <c r="A37" s="7">
        <f t="shared" si="0"/>
        <v>0</v>
      </c>
      <c r="B37" s="5"/>
      <c r="C37" s="6"/>
    </row>
    <row r="38" spans="1:3" x14ac:dyDescent="0.25">
      <c r="A38" s="7">
        <f t="shared" si="0"/>
        <v>0</v>
      </c>
      <c r="B38" s="5"/>
      <c r="C38" s="6"/>
    </row>
    <row r="39" spans="1:3" x14ac:dyDescent="0.25">
      <c r="A39" s="7">
        <f t="shared" si="0"/>
        <v>0</v>
      </c>
      <c r="B39" s="5"/>
      <c r="C39" s="6"/>
    </row>
    <row r="40" spans="1:3" x14ac:dyDescent="0.25">
      <c r="A40" s="7">
        <f t="shared" si="0"/>
        <v>0</v>
      </c>
      <c r="B40" s="5"/>
      <c r="C40" s="6"/>
    </row>
    <row r="41" spans="1:3" x14ac:dyDescent="0.25">
      <c r="A41" s="7">
        <f t="shared" si="0"/>
        <v>0</v>
      </c>
      <c r="B41" s="5"/>
      <c r="C41" s="6"/>
    </row>
    <row r="42" spans="1:3" x14ac:dyDescent="0.25">
      <c r="A42" s="7">
        <f t="shared" si="0"/>
        <v>0</v>
      </c>
      <c r="B42" s="5"/>
      <c r="C42" s="6"/>
    </row>
    <row r="43" spans="1:3" x14ac:dyDescent="0.25">
      <c r="A43" s="7">
        <f t="shared" si="0"/>
        <v>0</v>
      </c>
      <c r="B43" s="5"/>
      <c r="C43" s="6"/>
    </row>
    <row r="44" spans="1:3" x14ac:dyDescent="0.25">
      <c r="A44" s="7">
        <f t="shared" si="0"/>
        <v>0</v>
      </c>
      <c r="B44" s="5"/>
      <c r="C44" s="6"/>
    </row>
    <row r="45" spans="1:3" s="9" customFormat="1" ht="18.75" x14ac:dyDescent="0.3">
      <c r="B45" s="19"/>
      <c r="C45" s="20">
        <f>SUM(C4:C44)</f>
        <v>133</v>
      </c>
    </row>
    <row r="46" spans="1:3" x14ac:dyDescent="0.25">
      <c r="B46" s="5"/>
    </row>
    <row r="47" spans="1:3" x14ac:dyDescent="0.25">
      <c r="B47" s="5"/>
    </row>
    <row r="48" spans="1:3" x14ac:dyDescent="0.25">
      <c r="B48" s="5"/>
    </row>
    <row r="49" spans="2:2" x14ac:dyDescent="0.25">
      <c r="B4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E31" sqref="E31"/>
    </sheetView>
  </sheetViews>
  <sheetFormatPr baseColWidth="10" defaultRowHeight="15.75" x14ac:dyDescent="0.25"/>
  <cols>
    <col min="2" max="2" width="14.875" style="2" customWidth="1"/>
    <col min="3" max="3" width="13" style="7" customWidth="1"/>
    <col min="4" max="4" width="34.125" customWidth="1"/>
    <col min="5" max="5" width="50.5" bestFit="1" customWidth="1"/>
  </cols>
  <sheetData>
    <row r="1" spans="1:5" s="11" customFormat="1" ht="32.1" customHeight="1" x14ac:dyDescent="0.25">
      <c r="A1" s="12" t="s">
        <v>2</v>
      </c>
      <c r="C1" s="18"/>
    </row>
    <row r="3" spans="1:5" s="1" customFormat="1" x14ac:dyDescent="0.25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5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5">
      <c r="A5" s="7">
        <f t="shared" ref="A5:A7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5">
      <c r="A6" s="7">
        <f t="shared" si="0"/>
        <v>40</v>
      </c>
      <c r="B6" s="5">
        <v>42643</v>
      </c>
      <c r="C6" s="6">
        <v>6</v>
      </c>
      <c r="D6" t="s">
        <v>8</v>
      </c>
      <c r="E6" t="s">
        <v>10</v>
      </c>
    </row>
    <row r="7" spans="1:5" x14ac:dyDescent="0.25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5">
      <c r="A8" s="7">
        <f>WEEKNUM(B8)</f>
        <v>40</v>
      </c>
      <c r="B8" s="5">
        <v>42644</v>
      </c>
      <c r="C8" s="6">
        <v>3</v>
      </c>
      <c r="D8" t="s">
        <v>35</v>
      </c>
      <c r="E8" t="s">
        <v>36</v>
      </c>
    </row>
    <row r="9" spans="1:5" x14ac:dyDescent="0.25">
      <c r="A9" s="7">
        <f>WEEKNUM(B9)</f>
        <v>41</v>
      </c>
      <c r="B9" s="5">
        <v>42649</v>
      </c>
      <c r="C9" s="6">
        <v>3</v>
      </c>
      <c r="D9" t="s">
        <v>8</v>
      </c>
      <c r="E9" t="s">
        <v>37</v>
      </c>
    </row>
    <row r="10" spans="1:5" x14ac:dyDescent="0.25">
      <c r="A10" s="7">
        <f>WEEKNUM(B10)</f>
        <v>41</v>
      </c>
      <c r="B10" s="5">
        <v>42650</v>
      </c>
      <c r="C10" s="6">
        <v>8</v>
      </c>
      <c r="D10" t="s">
        <v>8</v>
      </c>
      <c r="E10" t="s">
        <v>12</v>
      </c>
    </row>
    <row r="11" spans="1:5" x14ac:dyDescent="0.25">
      <c r="A11" s="7">
        <f>WEEKNUM(B11)</f>
        <v>42</v>
      </c>
      <c r="B11" s="5">
        <v>42654</v>
      </c>
      <c r="C11" s="6">
        <v>3</v>
      </c>
      <c r="D11" t="s">
        <v>13</v>
      </c>
    </row>
    <row r="12" spans="1:5" x14ac:dyDescent="0.25">
      <c r="A12" s="7">
        <f t="shared" ref="A12" si="1">WEEKNUM(B12)</f>
        <v>40</v>
      </c>
      <c r="B12" s="5">
        <v>42644</v>
      </c>
      <c r="C12" s="6">
        <v>6</v>
      </c>
      <c r="D12" t="s">
        <v>38</v>
      </c>
      <c r="E12" t="s">
        <v>39</v>
      </c>
    </row>
    <row r="13" spans="1:5" x14ac:dyDescent="0.25">
      <c r="A13" s="7">
        <f>WEEKNUM(B13)</f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5">
      <c r="A14" s="7">
        <f>WEEKNUM(B14)</f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5">
      <c r="A15" s="7">
        <f>WEEKNUM(B15)</f>
        <v>44</v>
      </c>
      <c r="B15" s="5">
        <v>42668</v>
      </c>
      <c r="C15" s="6">
        <v>1</v>
      </c>
      <c r="D15" t="s">
        <v>31</v>
      </c>
      <c r="E15" t="s">
        <v>40</v>
      </c>
    </row>
    <row r="16" spans="1:5" x14ac:dyDescent="0.25">
      <c r="A16" s="7">
        <f t="shared" ref="A16:A42" si="2">WEEKNUM(B16)</f>
        <v>44</v>
      </c>
      <c r="B16" s="5">
        <v>42669</v>
      </c>
      <c r="C16" s="6">
        <v>6</v>
      </c>
      <c r="D16" t="s">
        <v>41</v>
      </c>
      <c r="E16" t="s">
        <v>42</v>
      </c>
    </row>
    <row r="17" spans="1:5" x14ac:dyDescent="0.25">
      <c r="A17" s="7">
        <v>44</v>
      </c>
      <c r="B17" s="5">
        <v>42671</v>
      </c>
      <c r="C17" s="6">
        <v>5</v>
      </c>
      <c r="D17" t="s">
        <v>43</v>
      </c>
      <c r="E17" t="s">
        <v>44</v>
      </c>
    </row>
    <row r="18" spans="1:5" x14ac:dyDescent="0.25">
      <c r="A18" s="7">
        <v>45</v>
      </c>
      <c r="B18" s="5">
        <v>42674</v>
      </c>
      <c r="C18" s="6">
        <v>6</v>
      </c>
      <c r="D18" t="s">
        <v>43</v>
      </c>
      <c r="E18" t="s">
        <v>45</v>
      </c>
    </row>
    <row r="19" spans="1:5" x14ac:dyDescent="0.25">
      <c r="A19" s="7">
        <f t="shared" si="2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5">
      <c r="A20" s="7">
        <f t="shared" si="2"/>
        <v>45</v>
      </c>
      <c r="B20" s="5">
        <v>42679</v>
      </c>
      <c r="C20" s="6">
        <v>1</v>
      </c>
      <c r="D20" t="s">
        <v>52</v>
      </c>
      <c r="E20" t="s">
        <v>53</v>
      </c>
    </row>
    <row r="21" spans="1:5" x14ac:dyDescent="0.25">
      <c r="A21" s="7">
        <f t="shared" si="2"/>
        <v>46</v>
      </c>
      <c r="B21" s="5">
        <v>42685</v>
      </c>
      <c r="C21" s="6">
        <v>3</v>
      </c>
      <c r="D21" t="s">
        <v>56</v>
      </c>
    </row>
    <row r="22" spans="1:5" x14ac:dyDescent="0.25">
      <c r="A22" s="7">
        <f t="shared" si="2"/>
        <v>46</v>
      </c>
      <c r="B22" s="5">
        <v>42686</v>
      </c>
      <c r="C22" s="6">
        <v>4</v>
      </c>
      <c r="D22" t="s">
        <v>58</v>
      </c>
      <c r="E22" t="s">
        <v>59</v>
      </c>
    </row>
    <row r="23" spans="1:5" x14ac:dyDescent="0.25">
      <c r="A23" s="7">
        <f t="shared" si="2"/>
        <v>47</v>
      </c>
      <c r="B23" s="5">
        <v>42688</v>
      </c>
      <c r="C23" s="6">
        <v>4</v>
      </c>
      <c r="D23" t="s">
        <v>58</v>
      </c>
      <c r="E23" t="s">
        <v>60</v>
      </c>
    </row>
    <row r="24" spans="1:5" x14ac:dyDescent="0.25">
      <c r="A24" s="7">
        <f t="shared" si="2"/>
        <v>47</v>
      </c>
      <c r="B24" s="5">
        <v>42689</v>
      </c>
      <c r="C24" s="6">
        <v>7</v>
      </c>
      <c r="D24" t="s">
        <v>57</v>
      </c>
      <c r="E24" t="s">
        <v>61</v>
      </c>
    </row>
    <row r="25" spans="1:5" x14ac:dyDescent="0.25">
      <c r="A25" s="7">
        <f t="shared" si="2"/>
        <v>47</v>
      </c>
      <c r="B25" s="5">
        <v>42690</v>
      </c>
      <c r="C25" s="6">
        <v>8</v>
      </c>
      <c r="D25" t="s">
        <v>57</v>
      </c>
      <c r="E25" t="s">
        <v>72</v>
      </c>
    </row>
    <row r="26" spans="1:5" x14ac:dyDescent="0.25">
      <c r="A26" s="7">
        <f t="shared" si="2"/>
        <v>47</v>
      </c>
      <c r="B26" s="5">
        <v>42693</v>
      </c>
      <c r="C26" s="6">
        <v>6</v>
      </c>
      <c r="D26" t="s">
        <v>71</v>
      </c>
      <c r="E26" t="s">
        <v>73</v>
      </c>
    </row>
    <row r="27" spans="1:5" x14ac:dyDescent="0.25">
      <c r="A27" s="7">
        <f t="shared" si="2"/>
        <v>48</v>
      </c>
      <c r="B27" s="5">
        <v>42694</v>
      </c>
      <c r="C27" s="6">
        <v>7</v>
      </c>
      <c r="D27" t="s">
        <v>57</v>
      </c>
      <c r="E27" t="s">
        <v>74</v>
      </c>
    </row>
    <row r="28" spans="1:5" x14ac:dyDescent="0.25">
      <c r="A28" s="7">
        <f t="shared" si="2"/>
        <v>48</v>
      </c>
      <c r="B28" s="5">
        <v>42696</v>
      </c>
      <c r="C28" s="6">
        <v>6</v>
      </c>
      <c r="D28" t="s">
        <v>71</v>
      </c>
      <c r="E28" t="s">
        <v>75</v>
      </c>
    </row>
    <row r="29" spans="1:5" x14ac:dyDescent="0.25">
      <c r="A29" s="7">
        <f t="shared" si="2"/>
        <v>48</v>
      </c>
      <c r="B29" s="5">
        <v>42700</v>
      </c>
      <c r="C29" s="6">
        <v>2</v>
      </c>
      <c r="D29" t="s">
        <v>68</v>
      </c>
      <c r="E29" t="s">
        <v>76</v>
      </c>
    </row>
    <row r="30" spans="1:5" x14ac:dyDescent="0.25">
      <c r="A30" s="7">
        <f t="shared" si="2"/>
        <v>49</v>
      </c>
      <c r="B30" s="5">
        <v>42704</v>
      </c>
      <c r="C30" s="6">
        <v>2</v>
      </c>
      <c r="D30" t="s">
        <v>78</v>
      </c>
      <c r="E30" t="s">
        <v>77</v>
      </c>
    </row>
    <row r="31" spans="1:5" x14ac:dyDescent="0.25">
      <c r="A31" s="7">
        <f t="shared" si="2"/>
        <v>0</v>
      </c>
      <c r="B31" s="5"/>
      <c r="C31" s="6"/>
    </row>
    <row r="32" spans="1:5" x14ac:dyDescent="0.25">
      <c r="A32" s="7">
        <f t="shared" si="2"/>
        <v>0</v>
      </c>
      <c r="B32" s="5"/>
      <c r="C32" s="6"/>
    </row>
    <row r="33" spans="1:3" x14ac:dyDescent="0.25">
      <c r="A33" s="7">
        <f t="shared" si="2"/>
        <v>0</v>
      </c>
      <c r="B33" s="5"/>
      <c r="C33" s="6"/>
    </row>
    <row r="34" spans="1:3" x14ac:dyDescent="0.25">
      <c r="A34" s="7">
        <f t="shared" si="2"/>
        <v>0</v>
      </c>
      <c r="B34" s="5"/>
      <c r="C34" s="6"/>
    </row>
    <row r="35" spans="1:3" x14ac:dyDescent="0.25">
      <c r="A35" s="7">
        <f t="shared" si="2"/>
        <v>0</v>
      </c>
      <c r="B35" s="5"/>
      <c r="C35" s="6"/>
    </row>
    <row r="36" spans="1:3" x14ac:dyDescent="0.25">
      <c r="A36" s="7">
        <f t="shared" si="2"/>
        <v>0</v>
      </c>
      <c r="B36" s="5"/>
      <c r="C36" s="6"/>
    </row>
    <row r="37" spans="1:3" x14ac:dyDescent="0.25">
      <c r="A37" s="7">
        <f t="shared" si="2"/>
        <v>0</v>
      </c>
      <c r="B37" s="3"/>
      <c r="C37" s="6"/>
    </row>
    <row r="38" spans="1:3" x14ac:dyDescent="0.25">
      <c r="A38" s="7">
        <f t="shared" si="2"/>
        <v>0</v>
      </c>
      <c r="B38" s="3"/>
      <c r="C38" s="6"/>
    </row>
    <row r="39" spans="1:3" x14ac:dyDescent="0.25">
      <c r="A39" s="7">
        <f t="shared" si="2"/>
        <v>0</v>
      </c>
      <c r="B39" s="3"/>
      <c r="C39" s="6"/>
    </row>
    <row r="40" spans="1:3" x14ac:dyDescent="0.25">
      <c r="A40" s="7">
        <f t="shared" si="2"/>
        <v>0</v>
      </c>
      <c r="B40" s="3"/>
      <c r="C40" s="6"/>
    </row>
    <row r="41" spans="1:3" x14ac:dyDescent="0.25">
      <c r="A41" s="7">
        <f t="shared" si="2"/>
        <v>0</v>
      </c>
      <c r="B41" s="3"/>
      <c r="C41" s="6"/>
    </row>
    <row r="42" spans="1:3" x14ac:dyDescent="0.25">
      <c r="A42" s="7">
        <f t="shared" si="2"/>
        <v>0</v>
      </c>
      <c r="B42" s="3"/>
      <c r="C42" s="6"/>
    </row>
    <row r="43" spans="1:3" s="9" customFormat="1" ht="18.75" x14ac:dyDescent="0.3">
      <c r="B43" s="8"/>
      <c r="C43" s="20">
        <f>SUM(C4:C42)</f>
        <v>128</v>
      </c>
    </row>
    <row r="44" spans="1:3" x14ac:dyDescent="0.25">
      <c r="B44" s="3"/>
    </row>
    <row r="45" spans="1:3" x14ac:dyDescent="0.25">
      <c r="B45" s="3"/>
    </row>
    <row r="46" spans="1:3" x14ac:dyDescent="0.25">
      <c r="B46" s="3"/>
    </row>
    <row r="47" spans="1:3" x14ac:dyDescent="0.25">
      <c r="B4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baseColWidth="10" defaultRowHeight="15.75" x14ac:dyDescent="0.25"/>
  <cols>
    <col min="4" max="4" width="11.875" customWidth="1"/>
    <col min="5" max="5" width="12" bestFit="1" customWidth="1"/>
  </cols>
  <sheetData>
    <row r="1" spans="1:10" s="1" customFormat="1" x14ac:dyDescent="0.25">
      <c r="A1" s="13" t="s">
        <v>18</v>
      </c>
      <c r="B1" s="13" t="s">
        <v>19</v>
      </c>
      <c r="C1" s="13" t="s">
        <v>20</v>
      </c>
      <c r="D1" s="4" t="s">
        <v>28</v>
      </c>
      <c r="E1" s="4" t="s">
        <v>26</v>
      </c>
      <c r="F1" s="4" t="s">
        <v>29</v>
      </c>
      <c r="G1" s="4" t="s">
        <v>27</v>
      </c>
      <c r="H1" s="4"/>
      <c r="I1" s="4" t="s">
        <v>30</v>
      </c>
      <c r="J1" s="4" t="s">
        <v>18</v>
      </c>
    </row>
    <row r="2" spans="1:10" s="15" customFormat="1" x14ac:dyDescent="0.25">
      <c r="A2" s="14">
        <v>39</v>
      </c>
      <c r="B2" s="14">
        <v>8</v>
      </c>
      <c r="C2" s="14">
        <f>SUM(B$2:B2)</f>
        <v>8</v>
      </c>
      <c r="D2" s="17">
        <f ca="1">SUMIF('Raphael Bolliger'!$A4:$C44,Zusatz!A2,'Raphael Bolliger'!$C$4:$C$44)</f>
        <v>3</v>
      </c>
      <c r="E2" s="17">
        <f ca="1">SUM(D$2:D2)</f>
        <v>3</v>
      </c>
      <c r="F2" s="17">
        <f ca="1">SUMIF('Andreas Lüscher'!$A$4:$C$42,A2,'Andreas Lüscher'!$C$4:$C$42)</f>
        <v>3</v>
      </c>
      <c r="G2" s="17">
        <f ca="1">SUM(F$2:F2)</f>
        <v>3</v>
      </c>
      <c r="H2" s="17"/>
      <c r="I2" s="16">
        <f ca="1">TODAY()</f>
        <v>42704</v>
      </c>
      <c r="J2" s="17">
        <f ca="1">WEEKNUM(I2)</f>
        <v>49</v>
      </c>
    </row>
    <row r="3" spans="1:10" s="15" customFormat="1" x14ac:dyDescent="0.25">
      <c r="A3" s="14">
        <v>40</v>
      </c>
      <c r="B3" s="14">
        <v>16</v>
      </c>
      <c r="C3" s="14">
        <f>SUM(B$2:B3)</f>
        <v>24</v>
      </c>
      <c r="D3" s="17">
        <f ca="1">SUMIF('Raphael Bolliger'!$A$4:$C$44,Zusatz!A3,'Raphael Bolliger'!$C$4:$C$44)</f>
        <v>17</v>
      </c>
      <c r="E3" s="17">
        <f ca="1">SUM(D$2:D3)</f>
        <v>20</v>
      </c>
      <c r="F3" s="17">
        <f ca="1">SUMIF('Andreas Lüscher'!$A$4:$C$42,A3,'Andreas Lüscher'!$C$4:$C$42)</f>
        <v>26</v>
      </c>
      <c r="G3" s="17">
        <f ca="1">SUM(F$2:F3)</f>
        <v>29</v>
      </c>
      <c r="H3" s="17"/>
      <c r="I3" s="17"/>
      <c r="J3" s="17"/>
    </row>
    <row r="4" spans="1:10" s="15" customFormat="1" x14ac:dyDescent="0.25">
      <c r="A4" s="14">
        <v>41</v>
      </c>
      <c r="B4" s="14">
        <v>16</v>
      </c>
      <c r="C4" s="14">
        <f>SUM(B$2:B4)</f>
        <v>40</v>
      </c>
      <c r="D4" s="17">
        <f ca="1">SUMIF('Raphael Bolliger'!$A$4:$C$44,Zusatz!A4,'Raphael Bolliger'!$C$4:$C$44)</f>
        <v>12</v>
      </c>
      <c r="E4" s="17">
        <f ca="1">SUM(D$2:D4)</f>
        <v>32</v>
      </c>
      <c r="F4" s="17">
        <f ca="1">SUMIF('Andreas Lüscher'!$A$4:$C$42,A4,'Andreas Lüscher'!$C$4:$C$42)</f>
        <v>11</v>
      </c>
      <c r="G4" s="17">
        <f ca="1">SUM(F$2:F4)</f>
        <v>40</v>
      </c>
      <c r="H4" s="17"/>
      <c r="I4" s="17"/>
      <c r="J4" s="17"/>
    </row>
    <row r="5" spans="1:10" s="15" customFormat="1" x14ac:dyDescent="0.25">
      <c r="A5" s="14">
        <v>42</v>
      </c>
      <c r="B5" s="14">
        <v>16</v>
      </c>
      <c r="C5" s="14">
        <f>SUM(B$2:B5)</f>
        <v>56</v>
      </c>
      <c r="D5" s="17">
        <f ca="1">SUMIF('Raphael Bolliger'!$A$4:$C$44,Zusatz!A5,'Raphael Bolliger'!$C$4:$C$44)</f>
        <v>11</v>
      </c>
      <c r="E5" s="17">
        <f ca="1">SUM(D$2:D5)</f>
        <v>43</v>
      </c>
      <c r="F5" s="17">
        <f ca="1">SUMIF('Andreas Lüscher'!$A$4:$C$42,A5,'Andreas Lüscher'!$C$4:$C$42)</f>
        <v>3</v>
      </c>
      <c r="G5" s="17">
        <f ca="1">SUM(F$2:F5)</f>
        <v>43</v>
      </c>
      <c r="H5" s="17"/>
      <c r="I5" s="17"/>
      <c r="J5" s="17"/>
    </row>
    <row r="6" spans="1:10" s="15" customFormat="1" x14ac:dyDescent="0.25">
      <c r="A6" s="14">
        <v>43</v>
      </c>
      <c r="B6" s="14">
        <v>16</v>
      </c>
      <c r="C6" s="14">
        <f>SUM(B$2:B6)</f>
        <v>72</v>
      </c>
      <c r="D6" s="17">
        <f ca="1">SUMIF('Raphael Bolliger'!$A$4:$C$44,Zusatz!A6,'Raphael Bolliger'!$C$4:$C$44)</f>
        <v>14</v>
      </c>
      <c r="E6" s="17">
        <f ca="1">SUM(D$2:D6)</f>
        <v>57</v>
      </c>
      <c r="F6" s="17">
        <f ca="1">SUMIF('Andreas Lüscher'!$A$4:$C$42,A6,'Andreas Lüscher'!$C$4:$C$42)</f>
        <v>14</v>
      </c>
      <c r="G6" s="17">
        <f ca="1">SUM(F$2:F6)</f>
        <v>57</v>
      </c>
      <c r="H6" s="17"/>
      <c r="I6" s="17"/>
      <c r="J6" s="17"/>
    </row>
    <row r="7" spans="1:10" s="15" customFormat="1" x14ac:dyDescent="0.25">
      <c r="A7" s="14">
        <v>44</v>
      </c>
      <c r="B7" s="14">
        <v>16</v>
      </c>
      <c r="C7" s="14">
        <f>SUM(B$2:B7)</f>
        <v>88</v>
      </c>
      <c r="D7" s="17">
        <f ca="1">SUMIF('Raphael Bolliger'!$A$4:$C$44,Zusatz!A7,'Raphael Bolliger'!$C$4:$C$44)</f>
        <v>26</v>
      </c>
      <c r="E7" s="17">
        <f ca="1">SUM(D$2:D7)</f>
        <v>83</v>
      </c>
      <c r="F7" s="17">
        <f ca="1">SUMIF('Andreas Lüscher'!$A$4:$C$42,A7,'Andreas Lüscher'!$C$4:$C$42)</f>
        <v>12</v>
      </c>
      <c r="G7" s="17">
        <f ca="1">SUM(F$2:F7)</f>
        <v>69</v>
      </c>
      <c r="H7" s="17"/>
      <c r="I7" s="17"/>
      <c r="J7" s="17"/>
    </row>
    <row r="8" spans="1:10" s="15" customFormat="1" x14ac:dyDescent="0.25">
      <c r="A8" s="14">
        <v>45</v>
      </c>
      <c r="B8" s="14">
        <v>16</v>
      </c>
      <c r="C8" s="14">
        <f>SUM(B$2:B8)</f>
        <v>104</v>
      </c>
      <c r="D8" s="17">
        <f ca="1">SUMIF('Raphael Bolliger'!$A$4:$C$44,Zusatz!A8,'Raphael Bolliger'!$C$4:$C$44)</f>
        <v>9</v>
      </c>
      <c r="E8" s="17">
        <f ca="1">SUM(D$2:D8)</f>
        <v>92</v>
      </c>
      <c r="F8" s="17">
        <f ca="1">SUMIF('Andreas Lüscher'!$A$4:$C$42,A8,'Andreas Lüscher'!$C$4:$C$42)</f>
        <v>10</v>
      </c>
      <c r="G8" s="17">
        <f ca="1">SUM(F$2:F8)</f>
        <v>79</v>
      </c>
      <c r="H8" s="17"/>
      <c r="I8" s="17"/>
      <c r="J8" s="17"/>
    </row>
    <row r="9" spans="1:10" s="15" customFormat="1" x14ac:dyDescent="0.25">
      <c r="A9" s="14">
        <v>46</v>
      </c>
      <c r="B9" s="14">
        <v>16</v>
      </c>
      <c r="C9" s="14">
        <f>SUM(B$2:B9)</f>
        <v>120</v>
      </c>
      <c r="D9" s="17">
        <f ca="1">SUMIF('Raphael Bolliger'!$A$4:$C$44,Zusatz!A9,'Raphael Bolliger'!$C$4:$C$44)</f>
        <v>4</v>
      </c>
      <c r="E9" s="17">
        <f ca="1">SUM(D$2:D9)</f>
        <v>96</v>
      </c>
      <c r="F9" s="17">
        <f ca="1">SUMIF('Andreas Lüscher'!$A$4:$C$42,A9,'Andreas Lüscher'!$C$4:$C$42)</f>
        <v>7</v>
      </c>
      <c r="G9" s="17">
        <f ca="1">SUM(F$2:F9)</f>
        <v>86</v>
      </c>
      <c r="H9" s="17"/>
      <c r="I9" s="17"/>
      <c r="J9" s="17"/>
    </row>
    <row r="10" spans="1:10" s="15" customFormat="1" x14ac:dyDescent="0.25">
      <c r="A10" s="14">
        <v>47</v>
      </c>
      <c r="B10" s="14">
        <v>16</v>
      </c>
      <c r="C10" s="14">
        <f>SUM(B$2:B10)</f>
        <v>136</v>
      </c>
      <c r="D10" s="17">
        <f ca="1">SUMIF('Raphael Bolliger'!$A$4:$C$44,Zusatz!A10,'Raphael Bolliger'!$C$4:$C$44)</f>
        <v>12</v>
      </c>
      <c r="E10" s="17">
        <f ca="1">SUM(D$2:D10)</f>
        <v>108</v>
      </c>
      <c r="F10" s="17">
        <f ca="1">SUMIF('Andreas Lüscher'!$A$4:$C$42,A10,'Andreas Lüscher'!$C$4:$C$42)</f>
        <v>25</v>
      </c>
      <c r="G10" s="17">
        <f ca="1">SUM(F$2:F10)</f>
        <v>111</v>
      </c>
      <c r="H10" s="17"/>
      <c r="I10" s="17"/>
      <c r="J10" s="17"/>
    </row>
    <row r="11" spans="1:10" s="15" customFormat="1" x14ac:dyDescent="0.25">
      <c r="A11" s="14">
        <v>48</v>
      </c>
      <c r="B11" s="14">
        <v>16</v>
      </c>
      <c r="C11" s="14">
        <f>SUM(B$2:B11)</f>
        <v>152</v>
      </c>
      <c r="D11" s="17">
        <f ca="1">SUMIF('Raphael Bolliger'!$A$4:$C$44,Zusatz!A11,'Raphael Bolliger'!$C$4:$C$44)</f>
        <v>25</v>
      </c>
      <c r="E11" s="17">
        <f ca="1">SUM(D$2:D11)</f>
        <v>133</v>
      </c>
      <c r="F11" s="17">
        <f ca="1">SUMIF('Andreas Lüscher'!$A$4:$C$42,A11,'Andreas Lüscher'!$C$4:$C$42)</f>
        <v>15</v>
      </c>
      <c r="G11" s="17">
        <f ca="1">SUM(F$2:F11)</f>
        <v>126</v>
      </c>
      <c r="H11" s="17"/>
      <c r="I11" s="17"/>
      <c r="J11" s="17"/>
    </row>
    <row r="12" spans="1:10" s="15" customFormat="1" x14ac:dyDescent="0.25">
      <c r="A12" s="14">
        <v>49</v>
      </c>
      <c r="B12" s="14">
        <v>16</v>
      </c>
      <c r="C12" s="14">
        <f>SUM(B$2:B12)</f>
        <v>168</v>
      </c>
      <c r="D12" s="17">
        <f ca="1">SUMIF('Raphael Bolliger'!$A$4:$C$44,Zusatz!A12,'Raphael Bolliger'!$C$4:$C$44)</f>
        <v>0</v>
      </c>
      <c r="E12" s="17">
        <f ca="1">SUM(D$2:D12)</f>
        <v>133</v>
      </c>
      <c r="F12" s="17">
        <f ca="1">SUMIF('Andreas Lüscher'!$A$4:$C$42,A12,'Andreas Lüscher'!$C$4:$C$42)</f>
        <v>2</v>
      </c>
      <c r="G12" s="17">
        <f ca="1">SUM(F$2:F12)</f>
        <v>128</v>
      </c>
      <c r="H12" s="17"/>
      <c r="I12" s="17"/>
      <c r="J12" s="17"/>
    </row>
    <row r="13" spans="1:10" s="15" customFormat="1" x14ac:dyDescent="0.25">
      <c r="A13" s="14">
        <v>50</v>
      </c>
      <c r="B13" s="14">
        <v>16</v>
      </c>
      <c r="C13" s="14">
        <f>SUM(B$2:B13)</f>
        <v>184</v>
      </c>
      <c r="D13" s="17">
        <f ca="1">SUMIF('Raphael Bolliger'!$A$4:$C$44,Zusatz!A13,'Raphael Bolliger'!$C$4:$C$44)</f>
        <v>0</v>
      </c>
      <c r="E13" s="17">
        <f ca="1">SUM(D$2:D13)</f>
        <v>133</v>
      </c>
      <c r="F13" s="17">
        <f ca="1">SUMIF('Andreas Lüscher'!$A$4:$C$42,A13,'Andreas Lüscher'!$C$4:$C$42)</f>
        <v>0</v>
      </c>
      <c r="G13" s="17">
        <f ca="1">SUM(F$2:F13)</f>
        <v>128</v>
      </c>
      <c r="H13" s="17"/>
      <c r="I13" s="17"/>
      <c r="J13" s="17"/>
    </row>
    <row r="14" spans="1:10" s="15" customFormat="1" x14ac:dyDescent="0.25">
      <c r="A14" s="14">
        <v>51</v>
      </c>
      <c r="B14" s="14">
        <v>16</v>
      </c>
      <c r="C14" s="14">
        <f>SUM(B$2:B14)</f>
        <v>200</v>
      </c>
      <c r="D14" s="17">
        <f ca="1">SUMIF('Raphael Bolliger'!$A$4:$C$44,Zusatz!A14,'Raphael Bolliger'!$C$4:$C$44)</f>
        <v>0</v>
      </c>
      <c r="E14" s="17">
        <f ca="1">SUM(D$2:D14)</f>
        <v>133</v>
      </c>
      <c r="F14" s="17">
        <f ca="1">SUMIF('Andreas Lüscher'!$A$4:$C$42,A14,'Andreas Lüscher'!$C$4:$C$42)</f>
        <v>0</v>
      </c>
      <c r="G14" s="17">
        <f ca="1">SUM(F$2:F14)</f>
        <v>128</v>
      </c>
      <c r="H14" s="17"/>
      <c r="I14" s="17"/>
      <c r="J14" s="17"/>
    </row>
    <row r="15" spans="1:10" s="15" customFormat="1" x14ac:dyDescent="0.25">
      <c r="A15" s="14">
        <v>52</v>
      </c>
      <c r="B15" s="14">
        <v>0</v>
      </c>
      <c r="C15" s="14">
        <f>SUM(B$2:B15)</f>
        <v>200</v>
      </c>
      <c r="D15" s="17">
        <f ca="1">SUMIF('Raphael Bolliger'!$A$4:$C$44,Zusatz!A15,'Raphael Bolliger'!$C$4:$C$44)</f>
        <v>0</v>
      </c>
      <c r="E15" s="17">
        <f ca="1">SUM(D$2:D15)</f>
        <v>133</v>
      </c>
      <c r="F15" s="17">
        <f ca="1">SUMIF('Andreas Lüscher'!$A$4:$C$42,A15,'Andreas Lüscher'!$C$4:$C$42)</f>
        <v>0</v>
      </c>
      <c r="G15" s="17">
        <f ca="1">SUM(F$2:F15)</f>
        <v>128</v>
      </c>
      <c r="H15" s="17"/>
      <c r="I15" s="17"/>
      <c r="J15" s="17"/>
    </row>
    <row r="16" spans="1:10" s="15" customFormat="1" x14ac:dyDescent="0.25">
      <c r="A16" s="14">
        <v>1</v>
      </c>
      <c r="B16" s="14">
        <v>0</v>
      </c>
      <c r="C16" s="14">
        <f>SUM(B$2:B16)</f>
        <v>200</v>
      </c>
      <c r="D16" s="17">
        <f ca="1">SUMIF('Raphael Bolliger'!$A$4:$C$44,Zusatz!A16,'Raphael Bolliger'!$C$4:$C$44)</f>
        <v>0</v>
      </c>
      <c r="E16" s="17">
        <f ca="1">SUM(D$2:D16)</f>
        <v>133</v>
      </c>
      <c r="F16" s="17">
        <f ca="1">SUMIF('Andreas Lüscher'!$A$4:$C$42,A16,'Andreas Lüscher'!$C$4:$C$42)</f>
        <v>0</v>
      </c>
      <c r="G16" s="17">
        <f ca="1">SUM(F$2:F16)</f>
        <v>128</v>
      </c>
      <c r="H16" s="17"/>
      <c r="I16" s="17"/>
      <c r="J16" s="17"/>
    </row>
    <row r="17" spans="1:10" s="15" customFormat="1" x14ac:dyDescent="0.25">
      <c r="A17" s="14">
        <v>2</v>
      </c>
      <c r="B17" s="14">
        <v>16</v>
      </c>
      <c r="C17" s="14">
        <f>SUM(B$2:B17)</f>
        <v>216</v>
      </c>
      <c r="D17" s="17">
        <f ca="1">SUMIF('Raphael Bolliger'!$A$4:$C$44,Zusatz!A17,'Raphael Bolliger'!$C$4:$C$44)</f>
        <v>0</v>
      </c>
      <c r="E17" s="17">
        <f ca="1">SUM(D$2:D17)</f>
        <v>133</v>
      </c>
      <c r="F17" s="17">
        <f ca="1">SUMIF('Andreas Lüscher'!$A$4:$C$42,A17,'Andreas Lüscher'!$C$4:$C$42)</f>
        <v>0</v>
      </c>
      <c r="G17" s="17">
        <f ca="1">SUM(F$2:F17)</f>
        <v>128</v>
      </c>
      <c r="H17" s="17"/>
      <c r="I17" s="17"/>
      <c r="J17" s="17"/>
    </row>
    <row r="18" spans="1:10" s="15" customFormat="1" x14ac:dyDescent="0.25">
      <c r="A18" s="14">
        <v>3</v>
      </c>
      <c r="B18" s="14">
        <v>16</v>
      </c>
      <c r="C18" s="14">
        <f>SUM(B$2:B18)</f>
        <v>232</v>
      </c>
      <c r="D18" s="17">
        <f ca="1">SUMIF('Raphael Bolliger'!$A$4:$C$44,Zusatz!A18,'Raphael Bolliger'!$C$4:$C$44)</f>
        <v>0</v>
      </c>
      <c r="E18" s="17">
        <f ca="1">SUM(D$2:D18)</f>
        <v>133</v>
      </c>
      <c r="F18" s="17">
        <f ca="1">SUMIF('Andreas Lüscher'!$A$4:$C$42,A18,'Andreas Lüscher'!$C$4:$C$42)</f>
        <v>0</v>
      </c>
      <c r="G18" s="17">
        <f ca="1">SUM(F$2:F18)</f>
        <v>128</v>
      </c>
      <c r="H18" s="17"/>
      <c r="I18" s="17"/>
      <c r="J18" s="17"/>
    </row>
    <row r="19" spans="1:10" s="15" customFormat="1" x14ac:dyDescent="0.25">
      <c r="A19" s="14">
        <v>4</v>
      </c>
      <c r="B19" s="14">
        <v>16</v>
      </c>
      <c r="C19" s="14">
        <f>SUM(B$2:B19)</f>
        <v>248</v>
      </c>
      <c r="D19" s="17">
        <f ca="1">SUMIF('Raphael Bolliger'!$A$4:$C$44,Zusatz!A19,'Raphael Bolliger'!$C$4:$C$44)</f>
        <v>0</v>
      </c>
      <c r="E19" s="17">
        <f ca="1">SUM(D$2:D19)</f>
        <v>133</v>
      </c>
      <c r="F19" s="17">
        <f ca="1">SUMIF('Andreas Lüscher'!$A$4:$C$42,A19,'Andreas Lüscher'!$C$4:$C$42)</f>
        <v>0</v>
      </c>
      <c r="G19" s="17">
        <f ca="1">SUM(F$2:F19)</f>
        <v>128</v>
      </c>
      <c r="H19" s="17"/>
      <c r="I19" s="17"/>
      <c r="J19" s="17"/>
    </row>
    <row r="20" spans="1:10" s="15" customFormat="1" x14ac:dyDescent="0.25">
      <c r="A20" s="14">
        <v>5</v>
      </c>
      <c r="B20" s="14">
        <v>16</v>
      </c>
      <c r="C20" s="14">
        <f>SUM(B$2:B20)</f>
        <v>264</v>
      </c>
      <c r="D20" s="17">
        <f ca="1">SUMIF('Raphael Bolliger'!$A$4:$C$44,Zusatz!A20,'Raphael Bolliger'!$C$4:$C$44)</f>
        <v>0</v>
      </c>
      <c r="E20" s="17">
        <f ca="1">SUM(D$2:D20)</f>
        <v>133</v>
      </c>
      <c r="F20" s="17">
        <f ca="1">SUMIF('Andreas Lüscher'!$A$4:$C$42,A20,'Andreas Lüscher'!$C$4:$C$42)</f>
        <v>0</v>
      </c>
      <c r="G20" s="17">
        <f ca="1">SUM(F$2:F20)</f>
        <v>128</v>
      </c>
      <c r="H20" s="17"/>
      <c r="I20" s="17"/>
      <c r="J20" s="17"/>
    </row>
    <row r="21" spans="1:10" s="15" customFormat="1" x14ac:dyDescent="0.25">
      <c r="A21" s="14">
        <v>6</v>
      </c>
      <c r="B21" s="14">
        <v>16</v>
      </c>
      <c r="C21" s="14">
        <f>SUM(B$2:B21)</f>
        <v>280</v>
      </c>
      <c r="D21" s="17">
        <f ca="1">SUMIF('Raphael Bolliger'!$A$4:$C$44,Zusatz!A21,'Raphael Bolliger'!$C$4:$C$44)</f>
        <v>0</v>
      </c>
      <c r="E21" s="17">
        <f ca="1">SUM(D$2:D21)</f>
        <v>133</v>
      </c>
      <c r="F21" s="17">
        <f ca="1">SUMIF('Andreas Lüscher'!$A$4:$C$42,A21,'Andreas Lüscher'!$C$4:$C$42)</f>
        <v>0</v>
      </c>
      <c r="G21" s="17">
        <f ca="1">SUM(F$2:F21)</f>
        <v>128</v>
      </c>
      <c r="H21" s="17"/>
      <c r="I21" s="17"/>
      <c r="J21" s="17"/>
    </row>
    <row r="22" spans="1:10" s="15" customFormat="1" x14ac:dyDescent="0.25">
      <c r="A22" s="14">
        <v>7</v>
      </c>
      <c r="B22" s="14">
        <v>16</v>
      </c>
      <c r="C22" s="14">
        <f>SUM(B$2:B22)</f>
        <v>296</v>
      </c>
      <c r="D22" s="17">
        <f ca="1">SUMIF('Raphael Bolliger'!$A$4:$C$44,Zusatz!A22,'Raphael Bolliger'!$C$4:$C$44)</f>
        <v>0</v>
      </c>
      <c r="E22" s="17">
        <f ca="1">SUM(D$2:D22)</f>
        <v>133</v>
      </c>
      <c r="F22" s="17">
        <f ca="1">SUMIF('Andreas Lüscher'!$A$4:$C$42,A22,'Andreas Lüscher'!$C$4:$C$42)</f>
        <v>0</v>
      </c>
      <c r="G22" s="17">
        <f ca="1">SUM(F$2:F22)</f>
        <v>128</v>
      </c>
      <c r="H22" s="17"/>
      <c r="I22" s="17"/>
      <c r="J22" s="17"/>
    </row>
    <row r="23" spans="1:10" s="15" customFormat="1" x14ac:dyDescent="0.25">
      <c r="A23" s="14">
        <v>8</v>
      </c>
      <c r="B23" s="14">
        <v>16</v>
      </c>
      <c r="C23" s="14">
        <f>SUM(B$2:B23)</f>
        <v>312</v>
      </c>
      <c r="D23" s="17">
        <f ca="1">SUMIF('Raphael Bolliger'!$A$4:$C$44,Zusatz!A23,'Raphael Bolliger'!$C$4:$C$44)</f>
        <v>0</v>
      </c>
      <c r="E23" s="17">
        <f ca="1">SUM(D$2:D23)</f>
        <v>133</v>
      </c>
      <c r="F23" s="17">
        <f ca="1">SUMIF('Andreas Lüscher'!$A$4:$C$42,A23,'Andreas Lüscher'!$C$4:$C$42)</f>
        <v>0</v>
      </c>
      <c r="G23" s="17">
        <f ca="1">SUM(F$2:F23)</f>
        <v>128</v>
      </c>
      <c r="H23" s="17"/>
      <c r="I23" s="17"/>
      <c r="J23" s="17"/>
    </row>
    <row r="24" spans="1:10" s="15" customFormat="1" x14ac:dyDescent="0.25">
      <c r="A24" s="14">
        <v>9</v>
      </c>
      <c r="B24" s="14">
        <v>16</v>
      </c>
      <c r="C24" s="14">
        <f>SUM(B$2:B24)</f>
        <v>328</v>
      </c>
      <c r="D24" s="17">
        <f ca="1">SUMIF('Raphael Bolliger'!$A$4:$C$44,Zusatz!A24,'Raphael Bolliger'!$C$4:$C$44)</f>
        <v>0</v>
      </c>
      <c r="E24" s="17">
        <f ca="1">SUM(D$2:D24)</f>
        <v>133</v>
      </c>
      <c r="F24" s="17">
        <f ca="1">SUMIF('Andreas Lüscher'!$A$4:$C$42,A24,'Andreas Lüscher'!$C$4:$C$42)</f>
        <v>0</v>
      </c>
      <c r="G24" s="17">
        <f ca="1">SUM(F$2:F24)</f>
        <v>128</v>
      </c>
      <c r="H24" s="17"/>
      <c r="I24" s="17"/>
      <c r="J24" s="17"/>
    </row>
    <row r="25" spans="1:10" s="15" customFormat="1" x14ac:dyDescent="0.25">
      <c r="A25" s="14">
        <v>10</v>
      </c>
      <c r="B25" s="14">
        <v>16</v>
      </c>
      <c r="C25" s="14">
        <f>SUM(B$2:B25)</f>
        <v>344</v>
      </c>
      <c r="D25" s="17">
        <f ca="1">SUMIF('Raphael Bolliger'!$A$4:$C$44,Zusatz!A25,'Raphael Bolliger'!$C$4:$C$44)</f>
        <v>0</v>
      </c>
      <c r="E25" s="17">
        <f ca="1">SUM(D$2:D25)</f>
        <v>133</v>
      </c>
      <c r="F25" s="17">
        <f ca="1">SUMIF('Andreas Lüscher'!$A$4:$C$42,A25,'Andreas Lüscher'!$C$4:$C$42)</f>
        <v>0</v>
      </c>
      <c r="G25" s="17">
        <f ca="1">SUM(F$2:F25)</f>
        <v>128</v>
      </c>
      <c r="H25" s="17"/>
      <c r="I25" s="17"/>
      <c r="J25" s="17"/>
    </row>
    <row r="26" spans="1:10" s="15" customFormat="1" x14ac:dyDescent="0.25">
      <c r="A26" s="14">
        <v>11</v>
      </c>
      <c r="B26" s="14">
        <v>16</v>
      </c>
      <c r="C26" s="14">
        <f>SUM(B$2:B26)</f>
        <v>360</v>
      </c>
      <c r="D26" s="17">
        <f ca="1">SUMIF('Raphael Bolliger'!$A$4:$C$44,Zusatz!A26,'Raphael Bolliger'!$C$4:$C$44)</f>
        <v>0</v>
      </c>
      <c r="E26" s="17">
        <f ca="1">SUM(D$2:D26)</f>
        <v>133</v>
      </c>
      <c r="F26" s="17">
        <f ca="1">SUMIF('Andreas Lüscher'!$A$4:$C$42,A26,'Andreas Lüscher'!$C$4:$C$42)</f>
        <v>0</v>
      </c>
      <c r="G26" s="17">
        <f ca="1">SUM(F$2:F26)</f>
        <v>128</v>
      </c>
      <c r="H26" s="17"/>
      <c r="I26" s="17"/>
      <c r="J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Arbeitsjournal</vt:lpstr>
      <vt:lpstr>Raphael Bolliger</vt:lpstr>
      <vt:lpstr>Andreas Lüscher</vt:lpstr>
      <vt:lpstr>Zusatz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Andreas</cp:lastModifiedBy>
  <dcterms:created xsi:type="dcterms:W3CDTF">2016-10-25T08:51:38Z</dcterms:created>
  <dcterms:modified xsi:type="dcterms:W3CDTF">2016-11-30T17:42:00Z</dcterms:modified>
</cp:coreProperties>
</file>