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Daten/Spektrometer/portableSpectrometer/doc/journal/"/>
    </mc:Choice>
  </mc:AlternateContent>
  <bookViews>
    <workbookView xWindow="0" yWindow="460" windowWidth="25800" windowHeight="19520" tabRatio="500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4" l="1"/>
  <c r="J2" i="4"/>
  <c r="I5" i="1"/>
  <c r="A5" i="1"/>
  <c r="F75" i="5"/>
  <c r="F63" i="5"/>
  <c r="F49" i="5"/>
  <c r="F39" i="5"/>
  <c r="F30" i="5"/>
  <c r="F14" i="5"/>
  <c r="F72" i="2"/>
  <c r="F62" i="2"/>
  <c r="F44" i="2"/>
  <c r="F40" i="2"/>
  <c r="F31" i="2"/>
  <c r="F14" i="2"/>
  <c r="A72" i="5"/>
  <c r="A74" i="5"/>
  <c r="A73" i="5"/>
  <c r="A75" i="5"/>
  <c r="A53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C76" i="5"/>
  <c r="A71" i="5"/>
  <c r="A67" i="2"/>
  <c r="A68" i="2"/>
  <c r="A69" i="2"/>
  <c r="A70" i="2"/>
  <c r="A71" i="2"/>
  <c r="A72" i="2"/>
  <c r="A62" i="2"/>
  <c r="A63" i="2"/>
  <c r="A64" i="2"/>
  <c r="A65" i="2"/>
  <c r="A66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46" i="2"/>
  <c r="A47" i="2"/>
  <c r="A48" i="2"/>
  <c r="A39" i="2"/>
  <c r="A37" i="2"/>
  <c r="A40" i="2"/>
  <c r="A32" i="2"/>
  <c r="A50" i="5"/>
  <c r="A51" i="5"/>
  <c r="A52" i="5"/>
  <c r="A54" i="5"/>
  <c r="A43" i="5"/>
  <c r="A44" i="5"/>
  <c r="A45" i="5"/>
  <c r="A46" i="5"/>
  <c r="A47" i="5"/>
  <c r="A48" i="5"/>
  <c r="A49" i="5"/>
  <c r="A42" i="5"/>
  <c r="A38" i="5"/>
  <c r="A30" i="5"/>
  <c r="A29" i="5"/>
  <c r="A28" i="5"/>
  <c r="A27" i="5"/>
  <c r="A26" i="5"/>
  <c r="A25" i="5"/>
  <c r="A16" i="2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3" i="2"/>
  <c r="A34" i="2"/>
  <c r="A35" i="2"/>
  <c r="A36" i="2"/>
  <c r="A38" i="2"/>
  <c r="A41" i="2"/>
  <c r="A42" i="2"/>
  <c r="A43" i="2"/>
  <c r="A44" i="2"/>
  <c r="A45" i="2"/>
  <c r="D7" i="4"/>
  <c r="D13" i="4"/>
  <c r="D9" i="4"/>
  <c r="C73" i="2"/>
  <c r="B5" i="1"/>
  <c r="C7" i="4"/>
  <c r="J5" i="1"/>
  <c r="A41" i="5"/>
  <c r="A40" i="5"/>
  <c r="A39" i="5"/>
  <c r="A37" i="5"/>
  <c r="A36" i="5"/>
  <c r="A35" i="5"/>
  <c r="A34" i="5"/>
  <c r="A33" i="5"/>
  <c r="A32" i="5"/>
  <c r="A31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C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<sst xmlns="http://schemas.openxmlformats.org/spreadsheetml/2006/main" count="294" uniqueCount="190">
  <si>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</si>
  <si>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</si>
  <si>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</si>
  <si>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</si>
  <si>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</si>
  <si>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</si>
  <si>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</si>
  <si>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</si>
  <si>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</si>
  <si>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</si>
  <si>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</si>
  <si>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</si>
  <si>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</si>
  <si>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</si>
  <si>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</si>
  <si>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</si>
  <si>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</si>
  <si>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</si>
  <si>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</si>
  <si>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</si>
  <si>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</si>
  <si>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</si>
  <si>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</si>
  <si>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</si>
  <si>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</si>
  <si>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</si>
  <si>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</si>
  <si>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</si>
  <si>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</si>
  <si>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</si>
  <si>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</si>
  <si>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</si>
  <si>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</si>
  <si>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</si>
  <si>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</si>
  <si>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</si>
  <si>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</si>
  <si>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</si>
  <si>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</si>
  <si>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</si>
  <si>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</si>
  <si>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</si>
  <si>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</si>
  <si>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</si>
  <si>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</si>
  <si>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</si>
  <si>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</si>
  <si>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</si>
  <si>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</si>
  <si>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</si>
  <si>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</si>
  <si>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</si>
  <si>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</si>
  <si>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</si>
  <si>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</si>
  <si>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</si>
  <si>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</si>
  <si>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</si>
  <si>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</si>
  <si>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</si>
  <si>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</si>
  <si>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</si>
  <si>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</si>
  <si>
    <t>GUI</t>
  </si>
  <si>
    <t>Implementierung einiger Views, definieren der Schriftart</t>
  </si>
  <si>
    <t>Erweiterung des GUI / Spektrometerkonfiguration</t>
  </si>
  <si>
    <t>INI Fileimport</t>
  </si>
  <si>
    <t>Datei-Import der INI Files ins Spektrometer App</t>
  </si>
  <si>
    <t>Anforderungen</t>
  </si>
  <si>
    <t>Spektrometer konfiguration</t>
  </si>
  <si>
    <t>Hinzufügen eines neuen Spektrometers im App</t>
  </si>
  <si>
    <t>UI</t>
  </si>
  <si>
    <t>Parsen der Rückgabetypen verbessert</t>
  </si>
  <si>
    <t>UI des Spektrometer Apps verbessert</t>
  </si>
  <si>
    <t>Erweiterung der App mit Filemanager</t>
  </si>
  <si>
    <t>Weitere Views hinzugefügt</t>
  </si>
  <si>
    <t>Bestehendes Pflichtenheft verbessert</t>
  </si>
  <si>
    <t>Ziele zur Planung hinzugefügt</t>
  </si>
  <si>
    <t>Plannung</t>
  </si>
  <si>
    <t>Prototyp 1</t>
  </si>
  <si>
    <t>Erweiterung des Parsers</t>
  </si>
  <si>
    <t>Testflight Zugang</t>
  </si>
  <si>
    <t>Testflight Zugang für eigene Geräte eingerichtet</t>
  </si>
  <si>
    <t>Auswertung der Float Daten / Vergleichen der Daten</t>
  </si>
  <si>
    <t>Meeting Prototyp 1</t>
  </si>
  <si>
    <t>Erweiterung des Prototypen 1 für Präsentation</t>
  </si>
  <si>
    <t xml:space="preserve">Meeting mit Kunde und Coach </t>
  </si>
  <si>
    <t>Einrichten des Spektrometers und des Apps für Demo</t>
  </si>
  <si>
    <t>Parsing mit anderen Commands / Berrechnung der Drifts</t>
  </si>
  <si>
    <t>Erweiterung des Parsers, Abzug des DC</t>
  </si>
  <si>
    <t>Demo Einrichtung</t>
  </si>
  <si>
    <t>Prototyp 2</t>
  </si>
  <si>
    <t>Optimize Instrument</t>
  </si>
  <si>
    <t>Dark correction</t>
  </si>
  <si>
    <t>Schreiben eines Indiego Fileheaders</t>
  </si>
  <si>
    <t>Daten parsing für das Indiego Fileformat</t>
  </si>
  <si>
    <t>Dynamisches Schreiben eines Indiego Files</t>
  </si>
  <si>
    <t>PageViewController hinzugefügt sowie Verbesserungen am FileWriter vorgenommen</t>
  </si>
  <si>
    <t>View für schnelles Messen einer kompletten Messreihe implementiert</t>
  </si>
  <si>
    <t>Messdaten auf Disk schreiben</t>
  </si>
  <si>
    <t>Code refactoring</t>
  </si>
  <si>
    <t>Whiterefrence wird entsprechend der Auswahl gemacht</t>
  </si>
  <si>
    <t>Filebrowser ersetzt mit eigener Implementation</t>
  </si>
  <si>
    <t>Cocoapods hinzugefügt</t>
  </si>
  <si>
    <t>Messreihen werden im ParentViewController zwischengespeichert (inkl WR)</t>
  </si>
  <si>
    <t>Prototyp 3</t>
  </si>
  <si>
    <t>Verbesserung hinzufügen eines neuen Spektrometers im App</t>
  </si>
  <si>
    <t>Fertigstellung des Pflichtenhefts</t>
  </si>
  <si>
    <t>Erste implementation eines FileReader, update diverser Dokumente</t>
  </si>
  <si>
    <t>Dokumente und FileReader</t>
  </si>
  <si>
    <t>FileReader</t>
  </si>
  <si>
    <t>FileReader verbessert</t>
  </si>
  <si>
    <t>TestFlight und Icon</t>
  </si>
  <si>
    <t>Einrichtung des TestFlight Accounts und erstellen eines AppIcons</t>
  </si>
  <si>
    <t>Verbesserung und fertigstellung des FileReader</t>
  </si>
  <si>
    <t>Bearbeiten einer Konfiguration implementiert, verschiedene Bugfixes vor dem Prototyp release</t>
  </si>
  <si>
    <t>Chart View</t>
  </si>
  <si>
    <t>Implementierung des Chart Frameworks inkl. Styling</t>
  </si>
  <si>
    <t>Aquire Command</t>
  </si>
  <si>
    <t>Erste implementierung der Spektrometer Befehle, im speziellen der "A" Befehl</t>
  </si>
  <si>
    <t>Meeting</t>
  </si>
  <si>
    <t>Meeting zum Prototyp 1 inkl. Vorbereitungen</t>
  </si>
  <si>
    <t>Fertigstellung des Prototyp 1 inkl. Vorbereitungen zur Übermittlung ins TestFlight</t>
  </si>
  <si>
    <t>CoreData und Dokumentation</t>
  </si>
  <si>
    <t>Speichern der SpectrometerConfig in CoreData und erste Version der Schlussdokumentation erstellt</t>
  </si>
  <si>
    <t>UI und Bugfixes</t>
  </si>
  <si>
    <t>Verschiedenste UI Anpassungen (TabBar / Settings, etc.) und BugFixes vor dem Prototyp 2 release</t>
  </si>
  <si>
    <t>Measurement UI</t>
  </si>
  <si>
    <t>UI der Messungen erstellt</t>
  </si>
  <si>
    <t>Export</t>
  </si>
  <si>
    <t>Umsetzung der gesamten Datei/Ordner Export funktionen</t>
  </si>
  <si>
    <t>Verbesserungen</t>
  </si>
  <si>
    <t>Verbesserungen an FileBrowser, Messungs UI, FileExport</t>
  </si>
  <si>
    <t>Messungsablauf</t>
  </si>
  <si>
    <t>Messungsablauf und UI verbessert</t>
  </si>
  <si>
    <t>Codeoptimierungen</t>
  </si>
  <si>
    <t>Verbesserungen und Fehlerbehebung beim FileReader. Erweiter um Reflectance und Radiance Dateien zu lesen</t>
  </si>
  <si>
    <t>FileReader, UI</t>
  </si>
  <si>
    <t>Custom UI Komponenten erstellt, weitere Verbesserungen am FileReader</t>
  </si>
  <si>
    <t>Messungseinstellungen</t>
  </si>
  <si>
    <t>Design aller Messungseinstellungs Views</t>
  </si>
  <si>
    <t>Custom ProgressBar, Design der Messungseinstellungen</t>
  </si>
  <si>
    <t>Custom Selects (File and Path inputs)</t>
  </si>
  <si>
    <t>RadioButtons und verbesserung der CustomSelects</t>
  </si>
  <si>
    <t>Validierung</t>
  </si>
  <si>
    <t>Implementierung der Validierung für CustomSelects</t>
  </si>
  <si>
    <t>Verbesserungen an diversen Orten: MeasurementSettings, Validierung, Save and Load Settings to UserDefaults</t>
  </si>
  <si>
    <t>Redesign der Add Spectrometer View. Verbesserungen der ProgressBar. Erster Entwurf der Startseite.</t>
  </si>
  <si>
    <t>Implementierung einer StackView für die Startseite um Portrait und Landscape zu unterstützen</t>
  </si>
  <si>
    <t>Verbesserungen an vielen Komponenten: SpectrometerConfig, AuqireView, FiberOptic select</t>
  </si>
  <si>
    <t>Enum mit default Werten / FiberOptic Datei validierung / DarkCurrent Berechnung / Aquire Start/Stop funktionalität / Parse Double bei INIT Befehl anders</t>
  </si>
  <si>
    <t>Radiance Berechnung / TCP Manager / AquireView / Settings Values beachten / GlobalStore eingeführt / Kommentarfeld für Messungen</t>
  </si>
  <si>
    <t>Bugfixes</t>
  </si>
  <si>
    <t>Dokumentation</t>
  </si>
  <si>
    <t>Writer erweitert und neu strukturiert</t>
  </si>
  <si>
    <t>Unit Test mit Daten des Spektrometers erstellt und Writer verbessert</t>
  </si>
  <si>
    <t>Unit Tests</t>
  </si>
  <si>
    <t>Writer</t>
  </si>
  <si>
    <t>Settings Modals verbessert und Radiance View Controller geändert</t>
  </si>
  <si>
    <t>Spektras werden im Parent VC zwischengespeichert. Erst im Finish VC wird geschrieben.</t>
  </si>
  <si>
    <t>UI &amp; Controller</t>
  </si>
  <si>
    <t>RawSettings VC hinzugegfügt</t>
  </si>
  <si>
    <t>Alle 3 Modi werden korrekt geschrieben</t>
  </si>
  <si>
    <t>Refactoring</t>
  </si>
  <si>
    <t>Calculations</t>
  </si>
  <si>
    <t>Neue Calculations Klasse hinzugefügt und Command Manager verbessert</t>
  </si>
  <si>
    <t>Radiance wird korrekt geschrieben inklusive base lamp und fo files</t>
  </si>
  <si>
    <t>BackgroundFileManger</t>
  </si>
  <si>
    <t>Neue BackgroundFileMangaer Klasse hinzugefügt, um Daten bereits während dem Messen zu schreiben.</t>
  </si>
  <si>
    <t>FileSelection</t>
  </si>
  <si>
    <t>Besuchte Pfade speichern und direkt dahinspringen, wenn FIleBrowser geöfnet wird.</t>
  </si>
  <si>
    <t>File Managment</t>
  </si>
  <si>
    <t>Verbessertes FileManagement</t>
  </si>
  <si>
    <t>Instrument Control</t>
  </si>
  <si>
    <t>Instument Control Aktionen hinzugefügt</t>
  </si>
  <si>
    <t>Documentation</t>
  </si>
  <si>
    <t>Dokumentation erweitert</t>
  </si>
  <si>
    <t>Page Classes hinzugefügt für die einfachere verwaltung der Parameter</t>
  </si>
  <si>
    <t>Verbesserte Calculations, Writes und Anzeige der Messresultate. Grosses refactoring der Messmethoden</t>
  </si>
  <si>
    <t>Testprotkoll erstellt</t>
  </si>
  <si>
    <t>Testing</t>
  </si>
  <si>
    <t>Error Handling</t>
  </si>
  <si>
    <t>Error Handling Versuch</t>
  </si>
  <si>
    <t>Final Version</t>
  </si>
  <si>
    <t>Verbesserungen aus Feedback umgesetzt</t>
  </si>
  <si>
    <t>Calculation Service</t>
  </si>
  <si>
    <t>Verbesserte Kapselung des Calculation services</t>
  </si>
  <si>
    <t>Measurement und Dokumentation</t>
  </si>
  <si>
    <t>Errorhandling</t>
  </si>
  <si>
    <t>Dokumentation und Bugfixes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</si>
</sst>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0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0.00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0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30.0</c:v>
                </c:pt>
                <c:pt idx="3">
                  <c:v>39.0</c:v>
                </c:pt>
                <c:pt idx="4">
                  <c:v>51.0</c:v>
                </c:pt>
                <c:pt idx="5">
                  <c:v>75.0</c:v>
                </c:pt>
                <c:pt idx="6">
                  <c:v>84.0</c:v>
                </c:pt>
                <c:pt idx="7">
                  <c:v>88.0</c:v>
                </c:pt>
                <c:pt idx="8">
                  <c:v>98.0</c:v>
                </c:pt>
                <c:pt idx="9">
                  <c:v>118.0</c:v>
                </c:pt>
                <c:pt idx="10">
                  <c:v>142.0</c:v>
                </c:pt>
                <c:pt idx="11">
                  <c:v>159.0</c:v>
                </c:pt>
                <c:pt idx="12">
                  <c:v>172.0</c:v>
                </c:pt>
                <c:pt idx="13">
                  <c:v>180.0</c:v>
                </c:pt>
                <c:pt idx="14">
                  <c:v>180.0</c:v>
                </c:pt>
                <c:pt idx="15">
                  <c:v>180.0</c:v>
                </c:pt>
                <c:pt idx="16">
                  <c:v>181.0</c:v>
                </c:pt>
                <c:pt idx="17">
                  <c:v>203.0</c:v>
                </c:pt>
                <c:pt idx="18">
                  <c:v>216.0</c:v>
                </c:pt>
                <c:pt idx="19">
                  <c:v>232.0</c:v>
                </c:pt>
                <c:pt idx="20">
                  <c:v>260.0</c:v>
                </c:pt>
                <c:pt idx="21">
                  <c:v>300.0</c:v>
                </c:pt>
                <c:pt idx="22">
                  <c:v>346.0</c:v>
                </c:pt>
                <c:pt idx="23">
                  <c:v>372.0</c:v>
                </c:pt>
                <c:pt idx="24">
                  <c:v>381.0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882896"/>
        <c:axId val="873196336"/>
      </c:lineChart>
      <c:catAx>
        <c:axId val="87288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196336"/>
        <c:crosses val="autoZero"/>
        <c:auto val="1"/>
        <c:lblAlgn val="ctr"/>
        <c:lblOffset val="100"/>
        <c:noMultiLvlLbl val="0"/>
      </c:catAx>
      <c:valAx>
        <c:axId val="8731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28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0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0.00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0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79.0</c:v>
                </c:pt>
                <c:pt idx="7">
                  <c:v>86.0</c:v>
                </c:pt>
                <c:pt idx="8">
                  <c:v>111.0</c:v>
                </c:pt>
                <c:pt idx="9">
                  <c:v>126.0</c:v>
                </c:pt>
                <c:pt idx="10">
                  <c:v>133.0</c:v>
                </c:pt>
                <c:pt idx="11">
                  <c:v>142.0</c:v>
                </c:pt>
                <c:pt idx="12">
                  <c:v>169.0</c:v>
                </c:pt>
                <c:pt idx="13">
                  <c:v>173.0</c:v>
                </c:pt>
                <c:pt idx="14">
                  <c:v>179.0</c:v>
                </c:pt>
                <c:pt idx="15">
                  <c:v>199.0</c:v>
                </c:pt>
                <c:pt idx="16">
                  <c:v>215.0</c:v>
                </c:pt>
                <c:pt idx="17">
                  <c:v>227.0</c:v>
                </c:pt>
                <c:pt idx="18">
                  <c:v>249.0</c:v>
                </c:pt>
                <c:pt idx="19">
                  <c:v>263.0</c:v>
                </c:pt>
                <c:pt idx="20">
                  <c:v>287.0</c:v>
                </c:pt>
                <c:pt idx="21">
                  <c:v>301.0</c:v>
                </c:pt>
                <c:pt idx="22">
                  <c:v>342.0</c:v>
                </c:pt>
                <c:pt idx="23">
                  <c:v>361.0</c:v>
                </c:pt>
                <c:pt idx="24">
                  <c:v>369.0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90304"/>
        <c:axId val="406893696"/>
      </c:lineChart>
      <c:catAx>
        <c:axId val="40689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893696"/>
        <c:crosses val="autoZero"/>
        <c:auto val="1"/>
        <c:lblAlgn val="ctr"/>
        <c:lblOffset val="100"/>
        <c:noMultiLvlLbl val="0"/>
      </c:catAx>
      <c:valAx>
        <c:axId val="4068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8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2" workbookViewId="0">
      <selection activeCell="C30" sqref="C30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 t="e">
        <f ca="1">VLOOKUP(Zusatz!J2,Zusatz!A2:C27,3)</f>
        <v>#N/A</v>
      </c>
      <c r="B5" s="7">
        <f>'Raphael Bolliger'!C73</f>
        <v>391</v>
      </c>
      <c r="C5" s="7" t="e">
        <f ca="1">B5-A5</f>
        <v>#N/A</v>
      </c>
      <c r="I5" s="7" t="e">
        <f ca="1">VLOOKUP(Zusatz!J2,Zusatz!A2:C27,3)</f>
        <v>#N/A</v>
      </c>
      <c r="J5" s="7">
        <f>'Andreas Lüscher'!C76</f>
        <v>385</v>
      </c>
      <c r="K5" s="7" t="e">
        <f ca="1">J5-I5</f>
        <v>#N/A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36" workbookViewId="0">
      <selection activeCell="B79" sqref="B79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6" s="11" customFormat="1" ht="32" customHeight="1" x14ac:dyDescent="0.25">
      <c r="A1" s="12" t="s">
        <v>1</v>
      </c>
      <c r="B1" s="18"/>
      <c r="C1" s="18"/>
    </row>
    <row r="3" spans="1:6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6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6" x14ac:dyDescent="0.2">
      <c r="A5" s="7">
        <f t="shared" ref="A5:A72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6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6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6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6" x14ac:dyDescent="0.2">
      <c r="A9" s="7">
        <f t="shared" si="0"/>
        <v>41</v>
      </c>
      <c r="B9" s="5">
        <v>42649</v>
      </c>
      <c r="C9" s="6">
        <v>6</v>
      </c>
      <c r="D9" t="s">
        <v>8</v>
      </c>
      <c r="E9" t="s">
        <v>12</v>
      </c>
    </row>
    <row r="10" spans="1:6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6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6" x14ac:dyDescent="0.2">
      <c r="A12" s="7">
        <f t="shared" si="0"/>
        <v>42</v>
      </c>
      <c r="B12" s="5">
        <v>42657</v>
      </c>
      <c r="C12" s="6">
        <v>6</v>
      </c>
      <c r="D12" t="s">
        <v>14</v>
      </c>
      <c r="E12" t="s">
        <v>15</v>
      </c>
    </row>
    <row r="13" spans="1:6" x14ac:dyDescent="0.2">
      <c r="A13" s="7">
        <f t="shared" si="0"/>
        <v>43</v>
      </c>
      <c r="B13" s="5">
        <v>42663</v>
      </c>
      <c r="C13" s="6">
        <v>6</v>
      </c>
      <c r="D13" t="s">
        <v>10</v>
      </c>
      <c r="E13" t="s">
        <v>16</v>
      </c>
    </row>
    <row r="14" spans="1:6" s="26" customFormat="1" x14ac:dyDescent="0.2">
      <c r="A14" s="23">
        <f t="shared" si="0"/>
        <v>43</v>
      </c>
      <c r="B14" s="24">
        <v>42664</v>
      </c>
      <c r="C14" s="25">
        <v>6</v>
      </c>
      <c r="D14" s="26" t="s">
        <v>10</v>
      </c>
      <c r="E14" s="26" t="s">
        <v>16</v>
      </c>
      <c r="F14" s="28">
        <f>SUM(C4:C14)</f>
        <v>51</v>
      </c>
    </row>
    <row r="15" spans="1:6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6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6" x14ac:dyDescent="0.2">
      <c r="A17" s="7">
        <f t="shared" si="0"/>
        <v>44</v>
      </c>
      <c r="B17" s="5">
        <v>42670</v>
      </c>
      <c r="C17" s="6">
        <v>6</v>
      </c>
      <c r="D17" t="s">
        <v>46</v>
      </c>
      <c r="E17" t="s">
        <v>47</v>
      </c>
    </row>
    <row r="18" spans="1:6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6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6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6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6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6" x14ac:dyDescent="0.2">
      <c r="A23" s="7">
        <f t="shared" si="0"/>
        <v>47</v>
      </c>
      <c r="B23" s="5">
        <v>42689</v>
      </c>
      <c r="C23" s="6">
        <v>4</v>
      </c>
      <c r="D23" t="s">
        <v>10</v>
      </c>
      <c r="E23" t="s">
        <v>62</v>
      </c>
    </row>
    <row r="24" spans="1:6" x14ac:dyDescent="0.2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6" x14ac:dyDescent="0.2">
      <c r="A25" s="7">
        <f t="shared" si="0"/>
        <v>47</v>
      </c>
      <c r="B25" s="5">
        <v>42693</v>
      </c>
      <c r="C25" s="6">
        <v>3</v>
      </c>
      <c r="D25" t="s">
        <v>63</v>
      </c>
      <c r="E25" t="s">
        <v>64</v>
      </c>
    </row>
    <row r="26" spans="1:6" x14ac:dyDescent="0.2">
      <c r="A26" s="7">
        <f t="shared" si="0"/>
        <v>48</v>
      </c>
      <c r="B26" s="5">
        <v>42694</v>
      </c>
      <c r="C26" s="6">
        <v>6</v>
      </c>
      <c r="D26" t="s">
        <v>63</v>
      </c>
      <c r="E26" t="s">
        <v>65</v>
      </c>
    </row>
    <row r="27" spans="1:6" x14ac:dyDescent="0.2">
      <c r="A27" s="7">
        <f t="shared" si="0"/>
        <v>48</v>
      </c>
      <c r="B27" s="5">
        <v>42696</v>
      </c>
      <c r="C27" s="6">
        <v>4</v>
      </c>
      <c r="D27" t="s">
        <v>66</v>
      </c>
      <c r="E27" t="s">
        <v>67</v>
      </c>
    </row>
    <row r="28" spans="1:6" x14ac:dyDescent="0.2">
      <c r="A28" s="7">
        <f t="shared" si="0"/>
        <v>48</v>
      </c>
      <c r="B28" s="5">
        <v>42697</v>
      </c>
      <c r="C28" s="6">
        <v>6</v>
      </c>
      <c r="D28" t="s">
        <v>68</v>
      </c>
      <c r="E28" t="s">
        <v>56</v>
      </c>
    </row>
    <row r="29" spans="1:6" x14ac:dyDescent="0.2">
      <c r="A29" s="7">
        <f t="shared" si="0"/>
        <v>48</v>
      </c>
      <c r="B29" s="5">
        <v>42699</v>
      </c>
      <c r="C29" s="6">
        <v>4</v>
      </c>
      <c r="D29" t="s">
        <v>69</v>
      </c>
      <c r="E29" t="s">
        <v>70</v>
      </c>
    </row>
    <row r="30" spans="1:6" x14ac:dyDescent="0.2">
      <c r="A30" s="7">
        <f t="shared" si="0"/>
        <v>49</v>
      </c>
      <c r="B30" s="5">
        <v>42703</v>
      </c>
      <c r="C30" s="6">
        <v>6</v>
      </c>
      <c r="D30" t="s">
        <v>69</v>
      </c>
      <c r="E30" t="s">
        <v>106</v>
      </c>
    </row>
    <row r="31" spans="1:6" s="26" customFormat="1" x14ac:dyDescent="0.2">
      <c r="A31" s="23">
        <f t="shared" si="0"/>
        <v>49</v>
      </c>
      <c r="B31" s="24">
        <v>42703</v>
      </c>
      <c r="C31" s="25">
        <v>4</v>
      </c>
      <c r="D31" s="26" t="s">
        <v>54</v>
      </c>
      <c r="E31" s="26" t="s">
        <v>107</v>
      </c>
      <c r="F31" s="27">
        <f>SUM(C15:C31)</f>
        <v>77</v>
      </c>
    </row>
    <row r="32" spans="1:6" x14ac:dyDescent="0.2">
      <c r="A32" s="7">
        <f t="shared" si="0"/>
        <v>49</v>
      </c>
      <c r="B32" s="5">
        <v>42706</v>
      </c>
      <c r="C32" s="6">
        <v>8</v>
      </c>
      <c r="D32" t="s">
        <v>109</v>
      </c>
      <c r="E32" t="s">
        <v>108</v>
      </c>
    </row>
    <row r="33" spans="1:6" x14ac:dyDescent="0.2">
      <c r="A33" s="7">
        <f t="shared" si="0"/>
        <v>49</v>
      </c>
      <c r="B33" s="5">
        <v>42707</v>
      </c>
      <c r="C33" s="6">
        <v>6</v>
      </c>
      <c r="D33" t="s">
        <v>110</v>
      </c>
      <c r="E33" t="s">
        <v>111</v>
      </c>
    </row>
    <row r="34" spans="1:6" x14ac:dyDescent="0.2">
      <c r="A34" s="7">
        <f t="shared" si="0"/>
        <v>50</v>
      </c>
      <c r="B34" s="5">
        <v>42710</v>
      </c>
      <c r="C34" s="6">
        <v>4</v>
      </c>
      <c r="D34" t="s">
        <v>112</v>
      </c>
      <c r="E34" t="s">
        <v>113</v>
      </c>
    </row>
    <row r="35" spans="1:6" x14ac:dyDescent="0.2">
      <c r="A35" s="7">
        <f t="shared" si="0"/>
        <v>50</v>
      </c>
      <c r="B35" s="5">
        <v>42711</v>
      </c>
      <c r="C35" s="6">
        <v>4</v>
      </c>
      <c r="D35" t="s">
        <v>110</v>
      </c>
      <c r="E35" t="s">
        <v>114</v>
      </c>
    </row>
    <row r="36" spans="1:6" x14ac:dyDescent="0.2">
      <c r="A36" s="7">
        <f t="shared" si="0"/>
        <v>50</v>
      </c>
      <c r="B36" s="5">
        <v>42713</v>
      </c>
      <c r="C36" s="6">
        <v>5</v>
      </c>
      <c r="D36" t="s">
        <v>69</v>
      </c>
      <c r="E36" t="s">
        <v>115</v>
      </c>
    </row>
    <row r="37" spans="1:6" x14ac:dyDescent="0.2">
      <c r="A37" s="7">
        <f t="shared" si="0"/>
        <v>50</v>
      </c>
      <c r="B37" s="5">
        <v>42714</v>
      </c>
      <c r="C37" s="6">
        <v>4</v>
      </c>
      <c r="D37" t="s">
        <v>79</v>
      </c>
      <c r="E37" t="s">
        <v>122</v>
      </c>
    </row>
    <row r="38" spans="1:6" x14ac:dyDescent="0.2">
      <c r="A38" s="7">
        <f t="shared" si="0"/>
        <v>51</v>
      </c>
      <c r="B38" s="5">
        <v>42716</v>
      </c>
      <c r="C38" s="6">
        <v>8</v>
      </c>
      <c r="D38" t="s">
        <v>116</v>
      </c>
      <c r="E38" t="s">
        <v>117</v>
      </c>
    </row>
    <row r="39" spans="1:6" x14ac:dyDescent="0.2">
      <c r="A39" s="7">
        <f t="shared" si="0"/>
        <v>51</v>
      </c>
      <c r="B39" s="5">
        <v>42720</v>
      </c>
      <c r="C39" s="6">
        <v>5</v>
      </c>
      <c r="D39" t="s">
        <v>120</v>
      </c>
      <c r="E39" t="s">
        <v>121</v>
      </c>
    </row>
    <row r="40" spans="1:6" s="26" customFormat="1" x14ac:dyDescent="0.2">
      <c r="A40" s="23">
        <f t="shared" si="0"/>
        <v>52</v>
      </c>
      <c r="B40" s="24">
        <v>42722</v>
      </c>
      <c r="C40" s="25">
        <v>8</v>
      </c>
      <c r="D40" s="26" t="s">
        <v>118</v>
      </c>
      <c r="E40" s="26" t="s">
        <v>119</v>
      </c>
      <c r="F40" s="28">
        <f>SUM(C32:C40)</f>
        <v>52</v>
      </c>
    </row>
    <row r="41" spans="1:6" x14ac:dyDescent="0.2">
      <c r="A41" s="7">
        <f t="shared" si="0"/>
        <v>3</v>
      </c>
      <c r="B41" s="5">
        <v>42752</v>
      </c>
      <c r="C41" s="6">
        <v>1</v>
      </c>
      <c r="D41" t="s">
        <v>33</v>
      </c>
    </row>
    <row r="42" spans="1:6" x14ac:dyDescent="0.2">
      <c r="A42" s="7">
        <f t="shared" si="0"/>
        <v>4</v>
      </c>
      <c r="B42" s="5">
        <v>42759</v>
      </c>
      <c r="C42" s="6">
        <v>8</v>
      </c>
      <c r="D42" t="s">
        <v>123</v>
      </c>
      <c r="E42" t="s">
        <v>124</v>
      </c>
    </row>
    <row r="43" spans="1:6" x14ac:dyDescent="0.2">
      <c r="A43" s="7">
        <f t="shared" si="0"/>
        <v>4</v>
      </c>
      <c r="B43" s="5">
        <v>42760</v>
      </c>
      <c r="C43" s="6">
        <v>8</v>
      </c>
      <c r="D43" t="s">
        <v>125</v>
      </c>
      <c r="E43" t="s">
        <v>126</v>
      </c>
    </row>
    <row r="44" spans="1:6" s="26" customFormat="1" x14ac:dyDescent="0.2">
      <c r="A44" s="23">
        <f t="shared" si="0"/>
        <v>4</v>
      </c>
      <c r="B44" s="24">
        <v>42761</v>
      </c>
      <c r="C44" s="25">
        <v>6</v>
      </c>
      <c r="D44" s="26" t="s">
        <v>127</v>
      </c>
      <c r="E44" s="26" t="s">
        <v>128</v>
      </c>
      <c r="F44" s="28">
        <f>SUM(C41:C44)</f>
        <v>23</v>
      </c>
    </row>
    <row r="45" spans="1:6" x14ac:dyDescent="0.2">
      <c r="A45" s="7">
        <f t="shared" si="0"/>
        <v>5</v>
      </c>
      <c r="B45" s="5">
        <v>42768</v>
      </c>
      <c r="C45" s="6">
        <v>7</v>
      </c>
      <c r="D45" t="s">
        <v>129</v>
      </c>
      <c r="E45" t="s">
        <v>130</v>
      </c>
    </row>
    <row r="46" spans="1:6" x14ac:dyDescent="0.2">
      <c r="A46" s="7">
        <f t="shared" si="0"/>
        <v>5</v>
      </c>
      <c r="B46" s="5">
        <v>42770</v>
      </c>
      <c r="C46" s="6">
        <v>6</v>
      </c>
      <c r="D46" t="s">
        <v>131</v>
      </c>
      <c r="E46" t="s">
        <v>132</v>
      </c>
    </row>
    <row r="47" spans="1:6" x14ac:dyDescent="0.2">
      <c r="A47" s="7">
        <f t="shared" si="0"/>
        <v>6</v>
      </c>
      <c r="B47" s="5">
        <v>42771</v>
      </c>
      <c r="C47" s="6">
        <v>5</v>
      </c>
      <c r="D47" t="s">
        <v>133</v>
      </c>
      <c r="E47" t="s">
        <v>134</v>
      </c>
    </row>
    <row r="48" spans="1:6" x14ac:dyDescent="0.2">
      <c r="A48" s="7">
        <f t="shared" si="0"/>
        <v>6</v>
      </c>
      <c r="B48" s="5">
        <v>42774</v>
      </c>
      <c r="C48" s="6">
        <v>2</v>
      </c>
      <c r="D48" t="s">
        <v>135</v>
      </c>
    </row>
    <row r="49" spans="1:6" x14ac:dyDescent="0.2">
      <c r="A49" s="7">
        <f t="shared" si="0"/>
        <v>6</v>
      </c>
      <c r="B49" s="5">
        <v>42775</v>
      </c>
      <c r="C49" s="6">
        <v>9</v>
      </c>
      <c r="D49" t="s">
        <v>110</v>
      </c>
      <c r="E49" t="s">
        <v>136</v>
      </c>
    </row>
    <row r="50" spans="1:6" x14ac:dyDescent="0.2">
      <c r="A50" s="7">
        <f t="shared" si="0"/>
        <v>7</v>
      </c>
      <c r="B50" s="5">
        <v>42780</v>
      </c>
      <c r="C50" s="6">
        <v>8</v>
      </c>
      <c r="D50" t="s">
        <v>137</v>
      </c>
      <c r="E50" t="s">
        <v>138</v>
      </c>
    </row>
    <row r="51" spans="1:6" x14ac:dyDescent="0.2">
      <c r="A51" s="7">
        <f t="shared" si="0"/>
        <v>7</v>
      </c>
      <c r="B51" s="5">
        <v>42781</v>
      </c>
      <c r="C51" s="6">
        <v>8</v>
      </c>
      <c r="D51" t="s">
        <v>139</v>
      </c>
      <c r="E51" t="s">
        <v>140</v>
      </c>
    </row>
    <row r="52" spans="1:6" x14ac:dyDescent="0.2">
      <c r="A52" s="7">
        <f t="shared" si="0"/>
        <v>7</v>
      </c>
      <c r="B52" s="5">
        <v>42782</v>
      </c>
      <c r="C52" s="6">
        <v>6</v>
      </c>
      <c r="D52" t="s">
        <v>71</v>
      </c>
      <c r="E52" t="s">
        <v>141</v>
      </c>
    </row>
    <row r="53" spans="1:6" x14ac:dyDescent="0.2">
      <c r="A53" s="7">
        <f t="shared" si="0"/>
        <v>7</v>
      </c>
      <c r="B53" s="5">
        <v>42783</v>
      </c>
      <c r="C53" s="6">
        <v>6</v>
      </c>
      <c r="D53" t="s">
        <v>71</v>
      </c>
      <c r="E53" t="s">
        <v>142</v>
      </c>
    </row>
    <row r="54" spans="1:6" x14ac:dyDescent="0.2">
      <c r="A54" s="7">
        <f t="shared" si="0"/>
        <v>8</v>
      </c>
      <c r="B54" s="5">
        <v>42785</v>
      </c>
      <c r="C54" s="6">
        <v>4</v>
      </c>
      <c r="D54" t="s">
        <v>71</v>
      </c>
      <c r="E54" t="s">
        <v>143</v>
      </c>
    </row>
    <row r="55" spans="1:6" x14ac:dyDescent="0.2">
      <c r="A55" s="7">
        <f t="shared" si="0"/>
        <v>8</v>
      </c>
      <c r="B55" s="5">
        <v>42786</v>
      </c>
      <c r="C55" s="6">
        <v>4</v>
      </c>
      <c r="D55" t="s">
        <v>144</v>
      </c>
      <c r="E55" t="s">
        <v>145</v>
      </c>
    </row>
    <row r="56" spans="1:6" x14ac:dyDescent="0.2">
      <c r="A56" s="7">
        <f t="shared" si="0"/>
        <v>8</v>
      </c>
      <c r="B56" s="5">
        <v>42787</v>
      </c>
      <c r="C56" s="6">
        <v>7</v>
      </c>
      <c r="D56" t="s">
        <v>131</v>
      </c>
      <c r="E56" t="s">
        <v>146</v>
      </c>
    </row>
    <row r="57" spans="1:6" x14ac:dyDescent="0.2">
      <c r="A57" s="7">
        <f t="shared" si="0"/>
        <v>8</v>
      </c>
      <c r="B57" s="5">
        <v>42788</v>
      </c>
      <c r="C57" s="6">
        <v>9</v>
      </c>
      <c r="D57" t="s">
        <v>71</v>
      </c>
      <c r="E57" t="s">
        <v>147</v>
      </c>
    </row>
    <row r="58" spans="1:6" x14ac:dyDescent="0.2">
      <c r="A58" s="7">
        <f t="shared" si="0"/>
        <v>8</v>
      </c>
      <c r="B58" s="5">
        <v>42789</v>
      </c>
      <c r="C58" s="6">
        <v>8</v>
      </c>
      <c r="D58" t="s">
        <v>71</v>
      </c>
      <c r="E58" t="s">
        <v>148</v>
      </c>
    </row>
    <row r="59" spans="1:6" x14ac:dyDescent="0.2">
      <c r="A59" s="7">
        <f t="shared" si="0"/>
        <v>8</v>
      </c>
      <c r="B59" s="5">
        <v>42791</v>
      </c>
      <c r="C59" s="6">
        <v>8</v>
      </c>
      <c r="D59" t="s">
        <v>131</v>
      </c>
      <c r="E59" t="s">
        <v>149</v>
      </c>
    </row>
    <row r="60" spans="1:6" x14ac:dyDescent="0.2">
      <c r="A60" s="7">
        <f t="shared" si="0"/>
        <v>9</v>
      </c>
      <c r="B60" s="5">
        <v>42793</v>
      </c>
      <c r="C60" s="6">
        <v>5</v>
      </c>
      <c r="D60" t="s">
        <v>120</v>
      </c>
    </row>
    <row r="61" spans="1:6" x14ac:dyDescent="0.2">
      <c r="A61" s="7">
        <f t="shared" si="0"/>
        <v>9</v>
      </c>
      <c r="B61" s="5">
        <v>42793</v>
      </c>
      <c r="C61" s="6">
        <v>8</v>
      </c>
      <c r="D61" t="s">
        <v>131</v>
      </c>
      <c r="E61" t="s">
        <v>150</v>
      </c>
    </row>
    <row r="62" spans="1:6" s="26" customFormat="1" x14ac:dyDescent="0.2">
      <c r="A62" s="23">
        <f t="shared" si="0"/>
        <v>9</v>
      </c>
      <c r="B62" s="24">
        <v>42794</v>
      </c>
      <c r="C62" s="25">
        <v>10</v>
      </c>
      <c r="D62" s="26" t="s">
        <v>131</v>
      </c>
      <c r="E62" s="26" t="s">
        <v>151</v>
      </c>
      <c r="F62" s="28">
        <f>SUM(C45:C62)</f>
        <v>120</v>
      </c>
    </row>
    <row r="63" spans="1:6" x14ac:dyDescent="0.2">
      <c r="A63" s="7">
        <f t="shared" si="0"/>
        <v>9</v>
      </c>
      <c r="B63" s="5">
        <v>42795</v>
      </c>
      <c r="C63" s="6">
        <v>7</v>
      </c>
      <c r="D63" t="s">
        <v>131</v>
      </c>
    </row>
    <row r="64" spans="1:6" x14ac:dyDescent="0.2">
      <c r="A64" s="7">
        <f t="shared" si="0"/>
        <v>9</v>
      </c>
      <c r="B64" s="5">
        <v>42796</v>
      </c>
      <c r="C64" s="6">
        <v>8</v>
      </c>
      <c r="D64" t="s">
        <v>131</v>
      </c>
    </row>
    <row r="65" spans="1:6" x14ac:dyDescent="0.2">
      <c r="A65" s="7">
        <f t="shared" si="0"/>
        <v>9</v>
      </c>
      <c r="B65" s="5">
        <v>42797</v>
      </c>
      <c r="C65" s="6">
        <v>8</v>
      </c>
      <c r="D65" t="s">
        <v>152</v>
      </c>
    </row>
    <row r="66" spans="1:6" x14ac:dyDescent="0.2">
      <c r="A66" s="7">
        <f t="shared" si="0"/>
        <v>10</v>
      </c>
      <c r="B66" s="5">
        <v>42800</v>
      </c>
      <c r="C66" s="6">
        <v>10</v>
      </c>
      <c r="D66" t="s">
        <v>153</v>
      </c>
    </row>
    <row r="67" spans="1:6" x14ac:dyDescent="0.2">
      <c r="A67" s="7">
        <f t="shared" si="0"/>
        <v>10</v>
      </c>
      <c r="B67" s="5">
        <v>42801</v>
      </c>
      <c r="C67" s="6">
        <v>8</v>
      </c>
      <c r="D67" t="s">
        <v>153</v>
      </c>
    </row>
    <row r="68" spans="1:6" x14ac:dyDescent="0.2">
      <c r="A68" s="7">
        <f t="shared" si="0"/>
        <v>10</v>
      </c>
      <c r="B68" s="5">
        <v>42802</v>
      </c>
      <c r="C68" s="6">
        <v>3</v>
      </c>
      <c r="D68" t="s">
        <v>153</v>
      </c>
    </row>
    <row r="69" spans="1:6" x14ac:dyDescent="0.2">
      <c r="A69" s="7">
        <f t="shared" si="0"/>
        <v>10</v>
      </c>
      <c r="B69" s="5">
        <v>42804</v>
      </c>
      <c r="C69" s="6">
        <v>5</v>
      </c>
      <c r="D69" t="s">
        <v>187</v>
      </c>
    </row>
    <row r="70" spans="1:6" x14ac:dyDescent="0.2">
      <c r="A70" s="7">
        <f t="shared" si="0"/>
        <v>11</v>
      </c>
      <c r="B70" s="5">
        <v>42806</v>
      </c>
      <c r="C70" s="6">
        <v>4</v>
      </c>
      <c r="D70" t="s">
        <v>156</v>
      </c>
    </row>
    <row r="71" spans="1:6" x14ac:dyDescent="0.2">
      <c r="A71" s="7">
        <f t="shared" si="0"/>
        <v>11</v>
      </c>
      <c r="B71" s="5">
        <v>42810</v>
      </c>
      <c r="C71" s="6">
        <v>5</v>
      </c>
      <c r="D71" t="s">
        <v>188</v>
      </c>
    </row>
    <row r="72" spans="1:6" x14ac:dyDescent="0.2">
      <c r="A72" s="7">
        <f t="shared" si="0"/>
        <v>12</v>
      </c>
      <c r="B72" s="5">
        <v>42816</v>
      </c>
      <c r="C72" s="6">
        <v>10</v>
      </c>
      <c r="D72" t="s">
        <v>189</v>
      </c>
      <c r="F72" s="21">
        <f>SUM(C63:C72)</f>
        <v>68</v>
      </c>
    </row>
    <row r="73" spans="1:6" s="9" customFormat="1" ht="19" x14ac:dyDescent="0.25">
      <c r="B73" s="19"/>
      <c r="C73" s="20">
        <f>SUM(C4:C72)</f>
        <v>391</v>
      </c>
    </row>
    <row r="74" spans="1:6" x14ac:dyDescent="0.2">
      <c r="B74" s="5"/>
    </row>
    <row r="75" spans="1:6" x14ac:dyDescent="0.2">
      <c r="B75" s="5"/>
    </row>
    <row r="76" spans="1:6" x14ac:dyDescent="0.2">
      <c r="B76" s="5"/>
    </row>
    <row r="77" spans="1:6" x14ac:dyDescent="0.2">
      <c r="B7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44" workbookViewId="0">
      <selection activeCell="A44" sqref="A44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14.5" customWidth="1"/>
    <col min="5" max="5" width="12.83203125" customWidth="1"/>
  </cols>
  <sheetData>
    <row r="1" spans="1:6" s="11" customFormat="1" ht="32" customHeight="1" x14ac:dyDescent="0.2">
      <c r="A1" s="12" t="s">
        <v>2</v>
      </c>
      <c r="C1" s="18"/>
    </row>
    <row r="3" spans="1:6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6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6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6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6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6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6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6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6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6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6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6" s="26" customFormat="1" x14ac:dyDescent="0.2">
      <c r="A14" s="23">
        <f>WEEKNUM(B14)</f>
        <v>43</v>
      </c>
      <c r="B14" s="24">
        <v>42664</v>
      </c>
      <c r="C14" s="25">
        <v>6</v>
      </c>
      <c r="D14" s="26" t="s">
        <v>10</v>
      </c>
      <c r="E14" s="26" t="s">
        <v>16</v>
      </c>
      <c r="F14" s="28">
        <f>SUM(C4:C14)</f>
        <v>57</v>
      </c>
    </row>
    <row r="15" spans="1:6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6" x14ac:dyDescent="0.2">
      <c r="A16" s="7">
        <f t="shared" ref="A16:A47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6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6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6" x14ac:dyDescent="0.2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6" x14ac:dyDescent="0.2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6" x14ac:dyDescent="0.2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6" x14ac:dyDescent="0.2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6" x14ac:dyDescent="0.2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6" x14ac:dyDescent="0.2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6" x14ac:dyDescent="0.2">
      <c r="A25" s="7">
        <f t="shared" si="2"/>
        <v>47</v>
      </c>
      <c r="B25" s="5">
        <v>42690</v>
      </c>
      <c r="C25" s="6">
        <v>8</v>
      </c>
      <c r="D25" t="s">
        <v>57</v>
      </c>
      <c r="E25" t="s">
        <v>72</v>
      </c>
    </row>
    <row r="26" spans="1:6" x14ac:dyDescent="0.2">
      <c r="A26" s="7">
        <f t="shared" si="2"/>
        <v>47</v>
      </c>
      <c r="B26" s="5">
        <v>42693</v>
      </c>
      <c r="C26" s="6">
        <v>6</v>
      </c>
      <c r="D26" t="s">
        <v>71</v>
      </c>
      <c r="E26" t="s">
        <v>73</v>
      </c>
    </row>
    <row r="27" spans="1:6" x14ac:dyDescent="0.2">
      <c r="A27" s="7">
        <f t="shared" si="2"/>
        <v>48</v>
      </c>
      <c r="B27" s="5">
        <v>42694</v>
      </c>
      <c r="C27" s="6">
        <v>7</v>
      </c>
      <c r="D27" t="s">
        <v>57</v>
      </c>
      <c r="E27" t="s">
        <v>74</v>
      </c>
    </row>
    <row r="28" spans="1:6" x14ac:dyDescent="0.2">
      <c r="A28" s="7">
        <f t="shared" si="2"/>
        <v>48</v>
      </c>
      <c r="B28" s="5">
        <v>42696</v>
      </c>
      <c r="C28" s="6">
        <v>6</v>
      </c>
      <c r="D28" t="s">
        <v>71</v>
      </c>
      <c r="E28" t="s">
        <v>75</v>
      </c>
    </row>
    <row r="29" spans="1:6" x14ac:dyDescent="0.2">
      <c r="A29" s="7">
        <f t="shared" si="2"/>
        <v>48</v>
      </c>
      <c r="B29" s="5">
        <v>42700</v>
      </c>
      <c r="C29" s="6">
        <v>2</v>
      </c>
      <c r="D29" t="s">
        <v>68</v>
      </c>
      <c r="E29" t="s">
        <v>76</v>
      </c>
    </row>
    <row r="30" spans="1:6" s="26" customFormat="1" x14ac:dyDescent="0.2">
      <c r="A30" s="23">
        <f t="shared" si="2"/>
        <v>49</v>
      </c>
      <c r="B30" s="24">
        <v>42704</v>
      </c>
      <c r="C30" s="25">
        <v>2</v>
      </c>
      <c r="D30" s="26" t="s">
        <v>78</v>
      </c>
      <c r="E30" s="26" t="s">
        <v>77</v>
      </c>
      <c r="F30" s="28">
        <f>SUM(C15:C30)</f>
        <v>71</v>
      </c>
    </row>
    <row r="31" spans="1:6" x14ac:dyDescent="0.2">
      <c r="A31" s="7">
        <f t="shared" si="2"/>
        <v>49</v>
      </c>
      <c r="B31" s="5">
        <v>42707</v>
      </c>
      <c r="C31" s="6">
        <v>5</v>
      </c>
      <c r="D31" t="s">
        <v>79</v>
      </c>
      <c r="E31" t="s">
        <v>80</v>
      </c>
    </row>
    <row r="32" spans="1:6" x14ac:dyDescent="0.2">
      <c r="A32" s="7">
        <f t="shared" si="2"/>
        <v>50</v>
      </c>
      <c r="B32" s="5">
        <v>42711</v>
      </c>
      <c r="C32" s="6">
        <v>7</v>
      </c>
      <c r="D32" t="s">
        <v>79</v>
      </c>
      <c r="E32" t="s">
        <v>89</v>
      </c>
    </row>
    <row r="33" spans="1:6" x14ac:dyDescent="0.2">
      <c r="A33" s="7">
        <f t="shared" si="2"/>
        <v>50</v>
      </c>
      <c r="B33" s="5">
        <v>42714</v>
      </c>
      <c r="C33" s="6">
        <v>2</v>
      </c>
      <c r="D33" t="s">
        <v>81</v>
      </c>
      <c r="E33" t="s">
        <v>82</v>
      </c>
    </row>
    <row r="34" spans="1:6" x14ac:dyDescent="0.2">
      <c r="A34" s="7">
        <f t="shared" si="2"/>
        <v>51</v>
      </c>
      <c r="B34" s="5">
        <v>42716</v>
      </c>
      <c r="C34" s="6">
        <v>6</v>
      </c>
      <c r="D34" t="s">
        <v>79</v>
      </c>
      <c r="E34" t="s">
        <v>83</v>
      </c>
    </row>
    <row r="35" spans="1:6" x14ac:dyDescent="0.2">
      <c r="A35" s="7">
        <f t="shared" si="2"/>
        <v>51</v>
      </c>
      <c r="B35" s="5">
        <v>42718</v>
      </c>
      <c r="C35" s="6">
        <v>5</v>
      </c>
      <c r="D35" t="s">
        <v>79</v>
      </c>
      <c r="E35" t="s">
        <v>85</v>
      </c>
    </row>
    <row r="36" spans="1:6" x14ac:dyDescent="0.2">
      <c r="A36" s="7">
        <f t="shared" si="2"/>
        <v>51</v>
      </c>
      <c r="B36" s="5">
        <v>42719</v>
      </c>
      <c r="C36" s="6">
        <v>8</v>
      </c>
      <c r="D36" t="s">
        <v>79</v>
      </c>
      <c r="E36" t="s">
        <v>88</v>
      </c>
    </row>
    <row r="37" spans="1:6" x14ac:dyDescent="0.2">
      <c r="A37" s="7">
        <f t="shared" si="2"/>
        <v>51</v>
      </c>
      <c r="B37" s="5">
        <v>42720</v>
      </c>
      <c r="C37" s="6">
        <v>3</v>
      </c>
      <c r="D37" t="s">
        <v>90</v>
      </c>
      <c r="E37" t="s">
        <v>87</v>
      </c>
    </row>
    <row r="38" spans="1:6" x14ac:dyDescent="0.2">
      <c r="A38" s="7">
        <f t="shared" ref="A38" si="3">WEEKNUM(B38)</f>
        <v>51</v>
      </c>
      <c r="B38" s="5">
        <v>42720</v>
      </c>
      <c r="C38" s="6">
        <v>5</v>
      </c>
      <c r="D38" t="s">
        <v>84</v>
      </c>
      <c r="E38" t="s">
        <v>86</v>
      </c>
    </row>
    <row r="39" spans="1:6" s="26" customFormat="1" x14ac:dyDescent="0.2">
      <c r="A39" s="23">
        <f t="shared" si="2"/>
        <v>52</v>
      </c>
      <c r="B39" s="24">
        <v>42724</v>
      </c>
      <c r="C39" s="25">
        <v>4</v>
      </c>
      <c r="D39" s="26" t="s">
        <v>91</v>
      </c>
      <c r="E39" s="26" t="s">
        <v>92</v>
      </c>
      <c r="F39" s="28">
        <f>SUM(C31:C39)</f>
        <v>45</v>
      </c>
    </row>
    <row r="40" spans="1:6" x14ac:dyDescent="0.2">
      <c r="A40" s="7">
        <f t="shared" si="2"/>
        <v>1</v>
      </c>
      <c r="B40" s="5">
        <v>42738</v>
      </c>
      <c r="C40" s="6">
        <v>6</v>
      </c>
      <c r="D40" t="s">
        <v>91</v>
      </c>
      <c r="E40" t="s">
        <v>93</v>
      </c>
    </row>
    <row r="41" spans="1:6" x14ac:dyDescent="0.2">
      <c r="A41" s="7">
        <f t="shared" si="2"/>
        <v>2</v>
      </c>
      <c r="B41" s="5">
        <v>42744</v>
      </c>
      <c r="C41" s="6">
        <v>7</v>
      </c>
      <c r="D41" t="s">
        <v>91</v>
      </c>
      <c r="E41" t="s">
        <v>95</v>
      </c>
    </row>
    <row r="42" spans="1:6" x14ac:dyDescent="0.2">
      <c r="A42" s="7">
        <f>WEEKNUM(B42)</f>
        <v>2</v>
      </c>
      <c r="B42" s="5">
        <v>42743</v>
      </c>
      <c r="C42" s="6">
        <v>6</v>
      </c>
      <c r="D42" t="s">
        <v>91</v>
      </c>
      <c r="E42" t="s">
        <v>95</v>
      </c>
    </row>
    <row r="43" spans="1:6" x14ac:dyDescent="0.2">
      <c r="A43" s="7">
        <f t="shared" ref="A43:A71" si="4">WEEKNUM(B43)</f>
        <v>2</v>
      </c>
      <c r="B43" s="5">
        <v>42744</v>
      </c>
      <c r="C43" s="6">
        <v>7</v>
      </c>
      <c r="D43" t="s">
        <v>91</v>
      </c>
      <c r="E43" t="s">
        <v>94</v>
      </c>
    </row>
    <row r="44" spans="1:6" x14ac:dyDescent="0.2">
      <c r="A44" s="7">
        <f t="shared" si="2"/>
        <v>3</v>
      </c>
      <c r="B44" s="5">
        <v>42751</v>
      </c>
      <c r="C44" s="6">
        <v>5</v>
      </c>
      <c r="D44" t="s">
        <v>91</v>
      </c>
      <c r="E44" t="s">
        <v>96</v>
      </c>
    </row>
    <row r="45" spans="1:6" x14ac:dyDescent="0.2">
      <c r="A45" s="7">
        <f t="shared" si="2"/>
        <v>3</v>
      </c>
      <c r="B45" s="5">
        <v>42753</v>
      </c>
      <c r="C45" s="6">
        <v>7</v>
      </c>
      <c r="D45" t="s">
        <v>91</v>
      </c>
      <c r="E45" t="s">
        <v>97</v>
      </c>
    </row>
    <row r="46" spans="1:6" x14ac:dyDescent="0.2">
      <c r="A46" s="7">
        <f t="shared" si="2"/>
        <v>3</v>
      </c>
      <c r="B46" s="5">
        <v>42755</v>
      </c>
      <c r="C46" s="6">
        <v>4</v>
      </c>
      <c r="D46" t="s">
        <v>91</v>
      </c>
      <c r="E46" t="s">
        <v>104</v>
      </c>
    </row>
    <row r="47" spans="1:6" x14ac:dyDescent="0.2">
      <c r="A47" s="7">
        <f t="shared" si="2"/>
        <v>4</v>
      </c>
      <c r="B47" s="5">
        <v>42758</v>
      </c>
      <c r="C47" s="6">
        <v>3</v>
      </c>
      <c r="D47" t="s">
        <v>91</v>
      </c>
      <c r="E47" t="s">
        <v>98</v>
      </c>
    </row>
    <row r="48" spans="1:6" x14ac:dyDescent="0.2">
      <c r="A48" s="7">
        <f t="shared" si="4"/>
        <v>4</v>
      </c>
      <c r="B48" s="5">
        <v>42759</v>
      </c>
      <c r="C48" s="6">
        <v>6</v>
      </c>
      <c r="D48" t="s">
        <v>91</v>
      </c>
      <c r="E48" t="s">
        <v>99</v>
      </c>
    </row>
    <row r="49" spans="1:6" s="26" customFormat="1" x14ac:dyDescent="0.2">
      <c r="A49" s="23">
        <f>WEEKNUM(B49)</f>
        <v>4</v>
      </c>
      <c r="B49" s="24">
        <v>42760</v>
      </c>
      <c r="C49" s="25">
        <v>3</v>
      </c>
      <c r="D49" s="26" t="s">
        <v>163</v>
      </c>
      <c r="E49" s="26" t="s">
        <v>100</v>
      </c>
      <c r="F49" s="28">
        <f>SUM(C40:C49)</f>
        <v>54</v>
      </c>
    </row>
    <row r="50" spans="1:6" x14ac:dyDescent="0.2">
      <c r="A50" s="7">
        <f t="shared" si="4"/>
        <v>5</v>
      </c>
      <c r="B50" s="5">
        <v>42765</v>
      </c>
      <c r="C50" s="6">
        <v>7</v>
      </c>
      <c r="D50" t="s">
        <v>105</v>
      </c>
      <c r="E50" t="s">
        <v>101</v>
      </c>
    </row>
    <row r="51" spans="1:6" x14ac:dyDescent="0.2">
      <c r="A51" s="7">
        <f t="shared" si="4"/>
        <v>5</v>
      </c>
      <c r="B51" s="5">
        <v>42766</v>
      </c>
      <c r="C51" s="6">
        <v>8</v>
      </c>
      <c r="D51" t="s">
        <v>105</v>
      </c>
      <c r="E51" t="s">
        <v>102</v>
      </c>
    </row>
    <row r="52" spans="1:6" x14ac:dyDescent="0.2">
      <c r="A52" s="7">
        <f t="shared" si="4"/>
        <v>5</v>
      </c>
      <c r="B52" s="5">
        <v>42767</v>
      </c>
      <c r="C52" s="6">
        <v>7</v>
      </c>
      <c r="D52" t="s">
        <v>105</v>
      </c>
      <c r="E52" t="s">
        <v>103</v>
      </c>
    </row>
    <row r="53" spans="1:6" x14ac:dyDescent="0.2">
      <c r="A53" s="7">
        <f>WEEKNUM(B53)</f>
        <v>6</v>
      </c>
      <c r="B53" s="5">
        <v>42773</v>
      </c>
      <c r="C53" s="6">
        <v>6</v>
      </c>
      <c r="D53" t="s">
        <v>157</v>
      </c>
      <c r="E53" t="s">
        <v>154</v>
      </c>
    </row>
    <row r="54" spans="1:6" x14ac:dyDescent="0.2">
      <c r="A54" s="7">
        <f t="shared" si="4"/>
        <v>6</v>
      </c>
      <c r="B54" s="5">
        <v>42775</v>
      </c>
      <c r="C54" s="6">
        <v>8</v>
      </c>
      <c r="D54" t="s">
        <v>156</v>
      </c>
      <c r="E54" t="s">
        <v>155</v>
      </c>
    </row>
    <row r="55" spans="1:6" x14ac:dyDescent="0.2">
      <c r="A55" s="7">
        <f t="shared" si="4"/>
        <v>7</v>
      </c>
      <c r="B55" s="5">
        <v>42780</v>
      </c>
      <c r="C55" s="6">
        <v>7</v>
      </c>
      <c r="D55" t="s">
        <v>71</v>
      </c>
      <c r="E55" t="s">
        <v>158</v>
      </c>
    </row>
    <row r="56" spans="1:6" x14ac:dyDescent="0.2">
      <c r="A56" s="7">
        <f t="shared" si="4"/>
        <v>7</v>
      </c>
      <c r="B56" s="5">
        <v>42781</v>
      </c>
      <c r="C56" s="6">
        <v>7</v>
      </c>
      <c r="D56" t="s">
        <v>105</v>
      </c>
      <c r="E56" t="s">
        <v>177</v>
      </c>
    </row>
    <row r="57" spans="1:6" x14ac:dyDescent="0.2">
      <c r="A57" s="7">
        <f t="shared" si="4"/>
        <v>7</v>
      </c>
      <c r="B57" s="5">
        <v>42782</v>
      </c>
      <c r="C57" s="6">
        <v>5</v>
      </c>
      <c r="D57" t="s">
        <v>105</v>
      </c>
      <c r="E57" t="s">
        <v>159</v>
      </c>
    </row>
    <row r="58" spans="1:6" x14ac:dyDescent="0.2">
      <c r="A58" s="7">
        <f t="shared" si="4"/>
        <v>7</v>
      </c>
      <c r="B58" s="5">
        <v>42783</v>
      </c>
      <c r="C58" s="6">
        <v>5</v>
      </c>
      <c r="D58" t="s">
        <v>160</v>
      </c>
      <c r="E58" t="s">
        <v>161</v>
      </c>
    </row>
    <row r="59" spans="1:6" x14ac:dyDescent="0.2">
      <c r="A59" s="7">
        <f t="shared" si="4"/>
        <v>8</v>
      </c>
      <c r="B59" s="5">
        <v>42786</v>
      </c>
      <c r="C59" s="6">
        <v>4</v>
      </c>
      <c r="D59" t="s">
        <v>157</v>
      </c>
      <c r="E59" t="s">
        <v>162</v>
      </c>
    </row>
    <row r="60" spans="1:6" x14ac:dyDescent="0.2">
      <c r="A60" s="7">
        <f t="shared" si="4"/>
        <v>8</v>
      </c>
      <c r="B60" s="5">
        <v>42790</v>
      </c>
      <c r="C60" s="6">
        <v>6</v>
      </c>
      <c r="D60" t="s">
        <v>163</v>
      </c>
      <c r="E60" t="s">
        <v>100</v>
      </c>
    </row>
    <row r="61" spans="1:6" x14ac:dyDescent="0.2">
      <c r="A61" s="7">
        <f t="shared" si="4"/>
        <v>8</v>
      </c>
      <c r="B61" s="5">
        <v>42791</v>
      </c>
      <c r="C61" s="6">
        <v>4</v>
      </c>
      <c r="D61" t="s">
        <v>164</v>
      </c>
      <c r="E61" t="s">
        <v>165</v>
      </c>
    </row>
    <row r="62" spans="1:6" x14ac:dyDescent="0.2">
      <c r="A62" s="7">
        <f t="shared" si="4"/>
        <v>9</v>
      </c>
      <c r="B62" s="5">
        <v>42792</v>
      </c>
      <c r="C62" s="6">
        <v>4</v>
      </c>
      <c r="D62" t="s">
        <v>157</v>
      </c>
      <c r="E62" t="s">
        <v>166</v>
      </c>
    </row>
    <row r="63" spans="1:6" s="26" customFormat="1" x14ac:dyDescent="0.2">
      <c r="A63" s="23">
        <f t="shared" si="4"/>
        <v>9</v>
      </c>
      <c r="B63" s="24">
        <v>42794</v>
      </c>
      <c r="C63" s="25">
        <v>9</v>
      </c>
      <c r="D63" s="26" t="s">
        <v>167</v>
      </c>
      <c r="E63" s="26" t="s">
        <v>168</v>
      </c>
      <c r="F63" s="28">
        <f>SUM(C50:C63)</f>
        <v>87</v>
      </c>
    </row>
    <row r="64" spans="1:6" x14ac:dyDescent="0.2">
      <c r="A64" s="7">
        <f t="shared" si="4"/>
        <v>9</v>
      </c>
      <c r="B64" s="5">
        <v>42795</v>
      </c>
      <c r="C64" s="6">
        <v>12</v>
      </c>
      <c r="D64" t="s">
        <v>105</v>
      </c>
      <c r="E64" t="s">
        <v>178</v>
      </c>
    </row>
    <row r="65" spans="1:6" x14ac:dyDescent="0.2">
      <c r="A65" s="7">
        <f t="shared" si="4"/>
        <v>9</v>
      </c>
      <c r="B65" s="5">
        <v>42796</v>
      </c>
      <c r="C65" s="6">
        <v>7</v>
      </c>
      <c r="D65" t="s">
        <v>169</v>
      </c>
      <c r="E65" t="s">
        <v>170</v>
      </c>
    </row>
    <row r="66" spans="1:6" x14ac:dyDescent="0.2">
      <c r="A66" s="7">
        <f t="shared" si="4"/>
        <v>9</v>
      </c>
      <c r="B66" s="5">
        <v>42796</v>
      </c>
      <c r="C66" s="6">
        <v>4</v>
      </c>
      <c r="D66" t="s">
        <v>171</v>
      </c>
      <c r="E66" t="s">
        <v>172</v>
      </c>
    </row>
    <row r="67" spans="1:6" x14ac:dyDescent="0.2">
      <c r="A67" s="7">
        <f t="shared" si="4"/>
        <v>9</v>
      </c>
      <c r="B67" s="5">
        <v>42797</v>
      </c>
      <c r="C67" s="6">
        <v>5</v>
      </c>
      <c r="D67" t="s">
        <v>173</v>
      </c>
      <c r="E67" t="s">
        <v>174</v>
      </c>
    </row>
    <row r="68" spans="1:6" x14ac:dyDescent="0.2">
      <c r="A68" s="7">
        <f t="shared" si="4"/>
        <v>10</v>
      </c>
      <c r="B68" s="5">
        <v>42800</v>
      </c>
      <c r="C68" s="6">
        <v>8</v>
      </c>
      <c r="D68" t="s">
        <v>175</v>
      </c>
      <c r="E68" t="s">
        <v>176</v>
      </c>
    </row>
    <row r="69" spans="1:6" x14ac:dyDescent="0.2">
      <c r="A69" s="7">
        <f t="shared" si="4"/>
        <v>10</v>
      </c>
      <c r="B69" s="5">
        <v>42801</v>
      </c>
      <c r="C69" s="6">
        <v>6</v>
      </c>
      <c r="D69" t="s">
        <v>175</v>
      </c>
      <c r="E69" t="s">
        <v>176</v>
      </c>
    </row>
    <row r="70" spans="1:6" x14ac:dyDescent="0.2">
      <c r="A70" s="7">
        <f t="shared" ref="A70" si="5">WEEKNUM(B70)</f>
        <v>10</v>
      </c>
      <c r="B70" s="5">
        <v>42802</v>
      </c>
      <c r="C70" s="6">
        <v>5</v>
      </c>
      <c r="D70" t="s">
        <v>180</v>
      </c>
      <c r="E70" t="s">
        <v>179</v>
      </c>
    </row>
    <row r="71" spans="1:6" x14ac:dyDescent="0.2">
      <c r="A71" s="7">
        <f t="shared" si="4"/>
        <v>11</v>
      </c>
      <c r="B71" s="5">
        <v>42807</v>
      </c>
      <c r="C71" s="6">
        <v>4</v>
      </c>
      <c r="D71" t="s">
        <v>181</v>
      </c>
      <c r="E71" t="s">
        <v>182</v>
      </c>
    </row>
    <row r="72" spans="1:6" x14ac:dyDescent="0.2">
      <c r="A72" s="7">
        <f t="shared" ref="A72" si="6">WEEKNUM(B72)</f>
        <v>11</v>
      </c>
      <c r="B72" s="5">
        <v>42808</v>
      </c>
      <c r="C72" s="6">
        <v>4</v>
      </c>
      <c r="D72" t="s">
        <v>185</v>
      </c>
      <c r="E72" t="s">
        <v>186</v>
      </c>
    </row>
    <row r="73" spans="1:6" x14ac:dyDescent="0.2">
      <c r="A73" s="7">
        <f>WEEKNUM(B73)</f>
        <v>12</v>
      </c>
      <c r="B73" s="5">
        <v>42814</v>
      </c>
      <c r="C73" s="6">
        <v>8</v>
      </c>
      <c r="D73" t="s">
        <v>183</v>
      </c>
      <c r="E73" t="s">
        <v>184</v>
      </c>
    </row>
    <row r="74" spans="1:6" x14ac:dyDescent="0.2">
      <c r="A74" s="7">
        <f t="shared" ref="A74" si="7">WEEKNUM(B74)</f>
        <v>12</v>
      </c>
      <c r="B74" s="5">
        <v>42815</v>
      </c>
      <c r="C74" s="6">
        <v>4</v>
      </c>
      <c r="D74" t="s">
        <v>183</v>
      </c>
      <c r="E74" t="s">
        <v>184</v>
      </c>
    </row>
    <row r="75" spans="1:6" s="26" customFormat="1" x14ac:dyDescent="0.2">
      <c r="A75" s="23">
        <f>WEEKNUM(B75)</f>
        <v>12</v>
      </c>
      <c r="B75" s="24">
        <v>42816</v>
      </c>
      <c r="C75" s="25">
        <v>4</v>
      </c>
      <c r="D75" s="26" t="s">
        <v>175</v>
      </c>
      <c r="E75" s="26" t="s">
        <v>176</v>
      </c>
      <c r="F75" s="28">
        <f>SUM(C64:C75)</f>
        <v>71</v>
      </c>
    </row>
    <row r="76" spans="1:6" s="9" customFormat="1" ht="19" x14ac:dyDescent="0.25">
      <c r="B76" s="8"/>
      <c r="C76" s="20">
        <f>SUM(C4:C75)</f>
        <v>385</v>
      </c>
    </row>
    <row r="77" spans="1:6" x14ac:dyDescent="0.2">
      <c r="B77" s="3"/>
    </row>
    <row r="78" spans="1:6" x14ac:dyDescent="0.2">
      <c r="B78" s="3"/>
    </row>
    <row r="79" spans="1:6" x14ac:dyDescent="0.2">
      <c r="B79" s="3"/>
    </row>
    <row r="80" spans="1:6" x14ac:dyDescent="0.2">
      <c r="B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27"/>
    </sheetView>
  </sheetViews>
  <sheetFormatPr baseColWidth="10" defaultRowHeight="16" x14ac:dyDescent="0.2"/>
  <cols>
    <col min="3" max="3" width="10.83203125" style="22"/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30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34">
        <v>39</v>
      </c>
      <c r="B2" s="14">
        <v>8</v>
      </c>
      <c r="C2" s="31">
        <f>SUM(B$2:B2)</f>
        <v>8</v>
      </c>
      <c r="D2" s="17">
        <f ca="1">SUMIF('Raphael Bolliger'!$A4:$C72,Zusatz!A2,'Raphael Bolliger'!$C$4:$C$72)</f>
        <v>3</v>
      </c>
      <c r="E2" s="17">
        <f ca="1">SUM(D$2:D2)</f>
        <v>3</v>
      </c>
      <c r="F2" s="17">
        <f ca="1">SUMIF('Andreas Lüscher'!$A$4:$C$75,A2,'Andreas Lüscher'!$C$4:$C$75)</f>
        <v>3</v>
      </c>
      <c r="G2" s="17">
        <f ca="1">SUM(F$2:F2)</f>
        <v>3</v>
      </c>
      <c r="H2" s="17"/>
      <c r="I2" s="16">
        <f ca="1">TODAY()</f>
        <v>42816</v>
      </c>
      <c r="J2" s="33">
        <f ca="1">WEEKNUM(I2)</f>
        <v>12</v>
      </c>
    </row>
    <row r="3" spans="1:10" s="15" customFormat="1" x14ac:dyDescent="0.25">
      <c r="A3" s="34">
        <v>40</v>
      </c>
      <c r="B3" s="14">
        <v>16</v>
      </c>
      <c r="C3" s="31">
        <f>SUM(B$2:B3)</f>
        <v>24</v>
      </c>
      <c r="D3" s="17">
        <f ca="1">SUMIF('Raphael Bolliger'!$A$4:$C$72,Zusatz!A3,'Raphael Bolliger'!$C$4:$C$72)</f>
        <v>17</v>
      </c>
      <c r="E3" s="17">
        <f ca="1">SUM(D$2:D3)</f>
        <v>20</v>
      </c>
      <c r="F3" s="17">
        <f ca="1">SUMIF('Andreas Lüscher'!$A$4:$C$75,A3,'Andreas Lüscher'!$C$4:$C$75)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34">
        <v>41</v>
      </c>
      <c r="B4" s="14">
        <v>16</v>
      </c>
      <c r="C4" s="31">
        <f>SUM(B$2:B4)</f>
        <v>40</v>
      </c>
      <c r="D4" s="17">
        <f ca="1">SUMIF('Raphael Bolliger'!$A$4:$C$72,Zusatz!A4,'Raphael Bolliger'!$C$4:$C$72)</f>
        <v>10</v>
      </c>
      <c r="E4" s="17">
        <f ca="1">SUM(D$2:D4)</f>
        <v>30</v>
      </c>
      <c r="F4" s="17">
        <f ca="1">SUMIF('Andreas Lüscher'!$A$4:$C$75,A4,'Andreas Lüscher'!$C$4:$C$75)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34">
        <v>42</v>
      </c>
      <c r="B5" s="14">
        <v>16</v>
      </c>
      <c r="C5" s="31">
        <f>SUM(B$2:B5)</f>
        <v>56</v>
      </c>
      <c r="D5" s="17">
        <f ca="1">SUMIF('Raphael Bolliger'!$A$4:$C$72,Zusatz!A5,'Raphael Bolliger'!$C$4:$C$72)</f>
        <v>9</v>
      </c>
      <c r="E5" s="17">
        <f ca="1">SUM(D$2:D5)</f>
        <v>39</v>
      </c>
      <c r="F5" s="17">
        <f ca="1">SUMIF('Andreas Lüscher'!$A$4:$C$75,A5,'Andreas Lüscher'!$C$4:$C$75)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34">
        <v>43</v>
      </c>
      <c r="B6" s="14">
        <v>16</v>
      </c>
      <c r="C6" s="31">
        <f>SUM(B$2:B6)</f>
        <v>72</v>
      </c>
      <c r="D6" s="17">
        <f ca="1">SUMIF('Raphael Bolliger'!$A$4:$C$72,Zusatz!A6,'Raphael Bolliger'!$C$4:$C$72)</f>
        <v>12</v>
      </c>
      <c r="E6" s="17">
        <f ca="1">SUM(D$2:D6)</f>
        <v>51</v>
      </c>
      <c r="F6" s="17">
        <f ca="1">SUMIF('Andreas Lüscher'!$A$4:$C$75,A6,'Andreas Lüscher'!$C$4:$C$75)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34">
        <v>44</v>
      </c>
      <c r="B7" s="14">
        <v>16</v>
      </c>
      <c r="C7" s="31">
        <f>SUM(B$2:B7)</f>
        <v>88</v>
      </c>
      <c r="D7" s="17">
        <f ca="1">SUMIF('Raphael Bolliger'!$A$4:$C$72,Zusatz!A7,'Raphael Bolliger'!$C$4:$C$72)</f>
        <v>24</v>
      </c>
      <c r="E7" s="17">
        <f ca="1">SUM(D$2:D7)</f>
        <v>75</v>
      </c>
      <c r="F7" s="17">
        <f ca="1">SUMIF('Andreas Lüscher'!$A$4:$C$75,A7,'Andreas Lüscher'!$C$4:$C$75)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34">
        <v>45</v>
      </c>
      <c r="B8" s="14">
        <v>16</v>
      </c>
      <c r="C8" s="31">
        <f>SUM(B$2:B8)</f>
        <v>104</v>
      </c>
      <c r="D8" s="17">
        <f ca="1">SUMIF('Raphael Bolliger'!$A$4:$C$72,Zusatz!A8,'Raphael Bolliger'!$C$4:$C$72)</f>
        <v>9</v>
      </c>
      <c r="E8" s="17">
        <f ca="1">SUM(D$2:D8)</f>
        <v>84</v>
      </c>
      <c r="F8" s="17">
        <f ca="1">SUMIF('Andreas Lüscher'!$A$4:$C$75,A8,'Andreas Lüscher'!$C$4:$C$75)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34">
        <v>46</v>
      </c>
      <c r="B9" s="14">
        <v>16</v>
      </c>
      <c r="C9" s="31">
        <f>SUM(B$2:B9)</f>
        <v>120</v>
      </c>
      <c r="D9" s="17">
        <f ca="1">SUMIF('Raphael Bolliger'!$A$4:$C$72,Zusatz!A9,'Raphael Bolliger'!$C$4:$C$72)</f>
        <v>4</v>
      </c>
      <c r="E9" s="17">
        <f ca="1">SUM(D$2:D9)</f>
        <v>88</v>
      </c>
      <c r="F9" s="17">
        <f ca="1">SUMIF('Andreas Lüscher'!$A$4:$C$75,A9,'Andreas Lüscher'!$C$4:$C$75)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34">
        <v>47</v>
      </c>
      <c r="B10" s="14">
        <v>16</v>
      </c>
      <c r="C10" s="31">
        <f>SUM(B$2:B10)</f>
        <v>136</v>
      </c>
      <c r="D10" s="17">
        <f ca="1">SUMIF('Raphael Bolliger'!$A$4:$C$72,Zusatz!A10,'Raphael Bolliger'!$C$4:$C$72)</f>
        <v>10</v>
      </c>
      <c r="E10" s="17">
        <f ca="1">SUM(D$2:D10)</f>
        <v>98</v>
      </c>
      <c r="F10" s="17">
        <f ca="1">SUMIF('Andreas Lüscher'!$A$4:$C$75,A10,'Andreas Lüscher'!$C$4:$C$75)</f>
        <v>25</v>
      </c>
      <c r="G10" s="17">
        <f ca="1">SUM(F$2:F10)</f>
        <v>111</v>
      </c>
      <c r="H10" s="17"/>
      <c r="I10" s="17"/>
      <c r="J10" s="17"/>
    </row>
    <row r="11" spans="1:10" s="15" customFormat="1" x14ac:dyDescent="0.25">
      <c r="A11" s="34">
        <v>48</v>
      </c>
      <c r="B11" s="14">
        <v>16</v>
      </c>
      <c r="C11" s="31">
        <f>SUM(B$2:B11)</f>
        <v>152</v>
      </c>
      <c r="D11" s="17">
        <f ca="1">SUMIF('Raphael Bolliger'!$A$4:$C$72,Zusatz!A11,'Raphael Bolliger'!$C$4:$C$72)</f>
        <v>20</v>
      </c>
      <c r="E11" s="17">
        <f ca="1">SUM(D$2:D11)</f>
        <v>118</v>
      </c>
      <c r="F11" s="17">
        <f ca="1">SUMIF('Andreas Lüscher'!$A$4:$C$75,A11,'Andreas Lüscher'!$C$4:$C$75)</f>
        <v>15</v>
      </c>
      <c r="G11" s="17">
        <f ca="1">SUM(F$2:F11)</f>
        <v>126</v>
      </c>
      <c r="H11" s="17"/>
      <c r="I11" s="17"/>
      <c r="J11" s="17"/>
    </row>
    <row r="12" spans="1:10" s="15" customFormat="1" x14ac:dyDescent="0.25">
      <c r="A12" s="34">
        <v>49</v>
      </c>
      <c r="B12" s="14">
        <v>16</v>
      </c>
      <c r="C12" s="31">
        <f>SUM(B$2:B12)</f>
        <v>168</v>
      </c>
      <c r="D12" s="17">
        <f ca="1">SUMIF('Raphael Bolliger'!$A$4:$C$72,Zusatz!A12,'Raphael Bolliger'!$C$4:$C$72)</f>
        <v>24</v>
      </c>
      <c r="E12" s="17">
        <f ca="1">SUM(D$2:D12)</f>
        <v>142</v>
      </c>
      <c r="F12" s="17">
        <f ca="1">SUMIF('Andreas Lüscher'!$A$4:$C$75,A12,'Andreas Lüscher'!$C$4:$C$75)</f>
        <v>7</v>
      </c>
      <c r="G12" s="17">
        <f ca="1">SUM(F$2:F12)</f>
        <v>133</v>
      </c>
      <c r="H12" s="17"/>
      <c r="I12" s="17"/>
      <c r="J12" s="17"/>
    </row>
    <row r="13" spans="1:10" s="15" customFormat="1" x14ac:dyDescent="0.25">
      <c r="A13" s="34">
        <v>50</v>
      </c>
      <c r="B13" s="14">
        <v>16</v>
      </c>
      <c r="C13" s="31">
        <f>SUM(B$2:B13)</f>
        <v>184</v>
      </c>
      <c r="D13" s="17">
        <f ca="1">SUMIF('Raphael Bolliger'!$A$4:$C$72,Zusatz!A13,'Raphael Bolliger'!$C$4:$C$72)</f>
        <v>17</v>
      </c>
      <c r="E13" s="17">
        <f ca="1">SUM(D$2:D13)</f>
        <v>159</v>
      </c>
      <c r="F13" s="17">
        <f ca="1">SUMIF('Andreas Lüscher'!$A$4:$C$75,A13,'Andreas Lüscher'!$C$4:$C$75)</f>
        <v>9</v>
      </c>
      <c r="G13" s="17">
        <f ca="1">SUM(F$2:F13)</f>
        <v>142</v>
      </c>
      <c r="H13" s="17"/>
      <c r="I13" s="17"/>
      <c r="J13" s="17"/>
    </row>
    <row r="14" spans="1:10" s="15" customFormat="1" x14ac:dyDescent="0.25">
      <c r="A14" s="34">
        <v>51</v>
      </c>
      <c r="B14" s="14">
        <v>16</v>
      </c>
      <c r="C14" s="31">
        <f>SUM(B$2:B14)</f>
        <v>200</v>
      </c>
      <c r="D14" s="17">
        <f ca="1">SUMIF('Raphael Bolliger'!$A$4:$C$72,Zusatz!A14,'Raphael Bolliger'!$C$4:$C$72)</f>
        <v>13</v>
      </c>
      <c r="E14" s="17">
        <f ca="1">SUM(D$2:D14)</f>
        <v>172</v>
      </c>
      <c r="F14" s="17">
        <f ca="1">SUMIF('Andreas Lüscher'!$A$4:$C$75,A14,'Andreas Lüscher'!$C$4:$C$75)</f>
        <v>27</v>
      </c>
      <c r="G14" s="17">
        <f ca="1">SUM(F$2:F14)</f>
        <v>169</v>
      </c>
      <c r="H14" s="17"/>
      <c r="I14" s="17"/>
      <c r="J14" s="17"/>
    </row>
    <row r="15" spans="1:10" s="15" customFormat="1" x14ac:dyDescent="0.25">
      <c r="A15" s="34">
        <v>52</v>
      </c>
      <c r="B15" s="14">
        <v>0</v>
      </c>
      <c r="C15" s="31">
        <f>SUM(B$2:B15)</f>
        <v>200</v>
      </c>
      <c r="D15" s="17">
        <f ca="1">SUMIF('Raphael Bolliger'!$A$4:$C$72,Zusatz!A15,'Raphael Bolliger'!$C$4:$C$72)</f>
        <v>8</v>
      </c>
      <c r="E15" s="17">
        <f ca="1">SUM(D$2:D15)</f>
        <v>180</v>
      </c>
      <c r="F15" s="17">
        <f ca="1">SUMIF('Andreas Lüscher'!$A$4:$C$75,A15,'Andreas Lüscher'!$C$4:$C$75)</f>
        <v>4</v>
      </c>
      <c r="G15" s="17">
        <f ca="1">SUM(F$2:F15)</f>
        <v>173</v>
      </c>
      <c r="H15" s="17"/>
      <c r="I15" s="17"/>
      <c r="J15" s="17"/>
    </row>
    <row r="16" spans="1:10" s="15" customFormat="1" x14ac:dyDescent="0.25">
      <c r="A16" s="34">
        <v>1</v>
      </c>
      <c r="B16" s="14">
        <v>0</v>
      </c>
      <c r="C16" s="31">
        <f>SUM(B$2:B16)</f>
        <v>200</v>
      </c>
      <c r="D16" s="17">
        <f ca="1">SUMIF('Raphael Bolliger'!$A$4:$C$72,Zusatz!A16,'Raphael Bolliger'!$C$4:$C$72)</f>
        <v>0</v>
      </c>
      <c r="E16" s="17">
        <f ca="1">SUM(D$2:D16)</f>
        <v>180</v>
      </c>
      <c r="F16" s="17">
        <f ca="1">SUMIF('Andreas Lüscher'!$A$4:$C$75,A16,'Andreas Lüscher'!$C$4:$C$75)</f>
        <v>6</v>
      </c>
      <c r="G16" s="17">
        <f ca="1">SUM(F$2:F16)</f>
        <v>179</v>
      </c>
      <c r="H16" s="17"/>
      <c r="I16" s="17"/>
      <c r="J16" s="17"/>
    </row>
    <row r="17" spans="1:10" s="15" customFormat="1" x14ac:dyDescent="0.25">
      <c r="A17" s="34">
        <v>2</v>
      </c>
      <c r="B17" s="14">
        <v>16</v>
      </c>
      <c r="C17" s="31">
        <f>SUM(B$2:B17)</f>
        <v>216</v>
      </c>
      <c r="D17" s="17">
        <f ca="1">SUMIF('Raphael Bolliger'!$A$4:$C$72,Zusatz!A17,'Raphael Bolliger'!$C$4:$C$72)</f>
        <v>0</v>
      </c>
      <c r="E17" s="17">
        <f ca="1">SUM(D$2:D17)</f>
        <v>180</v>
      </c>
      <c r="F17" s="17">
        <f ca="1">SUMIF('Andreas Lüscher'!$A$4:$C$75,A17,'Andreas Lüscher'!$C$4:$C$75)</f>
        <v>20</v>
      </c>
      <c r="G17" s="17">
        <f ca="1">SUM(F$2:F17)</f>
        <v>199</v>
      </c>
      <c r="H17" s="17"/>
      <c r="I17" s="17"/>
      <c r="J17" s="17"/>
    </row>
    <row r="18" spans="1:10" s="15" customFormat="1" x14ac:dyDescent="0.25">
      <c r="A18" s="34">
        <v>3</v>
      </c>
      <c r="B18" s="14">
        <v>16</v>
      </c>
      <c r="C18" s="31">
        <f>SUM(B$2:B18)</f>
        <v>232</v>
      </c>
      <c r="D18" s="17">
        <f ca="1">SUMIF('Raphael Bolliger'!$A$4:$C$72,Zusatz!A18,'Raphael Bolliger'!$C$4:$C$72)</f>
        <v>1</v>
      </c>
      <c r="E18" s="17">
        <f ca="1">SUM(D$2:D18)</f>
        <v>181</v>
      </c>
      <c r="F18" s="17">
        <f ca="1">SUMIF('Andreas Lüscher'!$A$4:$C$75,A18,'Andreas Lüscher'!$C$4:$C$75)</f>
        <v>16</v>
      </c>
      <c r="G18" s="17">
        <f ca="1">SUM(F$2:F18)</f>
        <v>215</v>
      </c>
      <c r="H18" s="17"/>
      <c r="I18" s="17"/>
      <c r="J18" s="17"/>
    </row>
    <row r="19" spans="1:10" s="15" customFormat="1" x14ac:dyDescent="0.25">
      <c r="A19" s="34">
        <v>4</v>
      </c>
      <c r="B19" s="14">
        <v>16</v>
      </c>
      <c r="C19" s="31">
        <f>SUM(B$2:B19)</f>
        <v>248</v>
      </c>
      <c r="D19" s="17">
        <f ca="1">SUMIF('Raphael Bolliger'!$A$4:$C$72,Zusatz!A19,'Raphael Bolliger'!$C$4:$C$72)</f>
        <v>22</v>
      </c>
      <c r="E19" s="17">
        <f ca="1">SUM(D$2:D19)</f>
        <v>203</v>
      </c>
      <c r="F19" s="17">
        <f ca="1">SUMIF('Andreas Lüscher'!$A$4:$C$75,A19,'Andreas Lüscher'!$C$4:$C$75)</f>
        <v>12</v>
      </c>
      <c r="G19" s="17">
        <f ca="1">SUM(F$2:F19)</f>
        <v>227</v>
      </c>
      <c r="H19" s="17"/>
      <c r="I19" s="17"/>
      <c r="J19" s="17"/>
    </row>
    <row r="20" spans="1:10" s="15" customFormat="1" x14ac:dyDescent="0.25">
      <c r="A20" s="34">
        <v>5</v>
      </c>
      <c r="B20" s="14">
        <v>16</v>
      </c>
      <c r="C20" s="31">
        <f>SUM(B$2:B20)</f>
        <v>264</v>
      </c>
      <c r="D20" s="17">
        <f ca="1">SUMIF('Raphael Bolliger'!$A$4:$C$72,Zusatz!A20,'Raphael Bolliger'!$C$4:$C$72)</f>
        <v>13</v>
      </c>
      <c r="E20" s="17">
        <f ca="1">SUM(D$2:D20)</f>
        <v>216</v>
      </c>
      <c r="F20" s="17">
        <f ca="1">SUMIF('Andreas Lüscher'!$A$4:$C$75,A20,'Andreas Lüscher'!$C$4:$C$75)</f>
        <v>22</v>
      </c>
      <c r="G20" s="17">
        <f ca="1">SUM(F$2:F20)</f>
        <v>249</v>
      </c>
      <c r="H20" s="17"/>
      <c r="I20" s="17"/>
      <c r="J20" s="17"/>
    </row>
    <row r="21" spans="1:10" s="15" customFormat="1" x14ac:dyDescent="0.25">
      <c r="A21" s="34">
        <v>6</v>
      </c>
      <c r="B21" s="14">
        <v>16</v>
      </c>
      <c r="C21" s="31">
        <f>SUM(B$2:B21)</f>
        <v>280</v>
      </c>
      <c r="D21" s="17">
        <f ca="1">SUMIF('Raphael Bolliger'!$A$4:$C$72,Zusatz!A21,'Raphael Bolliger'!$C$4:$C$72)</f>
        <v>16</v>
      </c>
      <c r="E21" s="17">
        <f ca="1">SUM(D$2:D21)</f>
        <v>232</v>
      </c>
      <c r="F21" s="17">
        <f ca="1">SUMIF('Andreas Lüscher'!$A$4:$C$75,A21,'Andreas Lüscher'!$C$4:$C$75)</f>
        <v>14</v>
      </c>
      <c r="G21" s="17">
        <f ca="1">SUM(F$2:F21)</f>
        <v>263</v>
      </c>
      <c r="H21" s="17"/>
      <c r="I21" s="17"/>
      <c r="J21" s="17"/>
    </row>
    <row r="22" spans="1:10" s="15" customFormat="1" x14ac:dyDescent="0.25">
      <c r="A22" s="34">
        <v>7</v>
      </c>
      <c r="B22" s="14">
        <v>16</v>
      </c>
      <c r="C22" s="31">
        <f>SUM(B$2:B22)</f>
        <v>296</v>
      </c>
      <c r="D22" s="17">
        <f ca="1">SUMIF('Raphael Bolliger'!$A$4:$C$72,Zusatz!A22,'Raphael Bolliger'!$C$4:$C$72)</f>
        <v>28</v>
      </c>
      <c r="E22" s="17">
        <f ca="1">SUM(D$2:D22)</f>
        <v>260</v>
      </c>
      <c r="F22" s="17">
        <f ca="1">SUMIF('Andreas Lüscher'!$A$4:$C$75,A22,'Andreas Lüscher'!$C$4:$C$75)</f>
        <v>24</v>
      </c>
      <c r="G22" s="17">
        <f ca="1">SUM(F$2:F22)</f>
        <v>287</v>
      </c>
      <c r="H22" s="17"/>
      <c r="I22" s="17"/>
      <c r="J22" s="17"/>
    </row>
    <row r="23" spans="1:10" s="15" customFormat="1" x14ac:dyDescent="0.25">
      <c r="A23" s="34">
        <v>8</v>
      </c>
      <c r="B23" s="14">
        <v>16</v>
      </c>
      <c r="C23" s="31">
        <f>SUM(B$2:B23)</f>
        <v>312</v>
      </c>
      <c r="D23" s="17">
        <f ca="1">SUMIF('Raphael Bolliger'!$A$4:$C$72,Zusatz!A23,'Raphael Bolliger'!$C$4:$C$72)</f>
        <v>40</v>
      </c>
      <c r="E23" s="17">
        <f ca="1">SUM(D$2:D23)</f>
        <v>300</v>
      </c>
      <c r="F23" s="17">
        <f ca="1">SUMIF('Andreas Lüscher'!$A$4:$C$75,A23,'Andreas Lüscher'!$C$4:$C$75)</f>
        <v>14</v>
      </c>
      <c r="G23" s="17">
        <f ca="1">SUM(F$2:F23)</f>
        <v>301</v>
      </c>
      <c r="H23" s="17"/>
      <c r="I23" s="17"/>
      <c r="J23" s="17"/>
    </row>
    <row r="24" spans="1:10" s="15" customFormat="1" x14ac:dyDescent="0.25">
      <c r="A24" s="34">
        <v>9</v>
      </c>
      <c r="B24" s="14">
        <v>16</v>
      </c>
      <c r="C24" s="31">
        <f>SUM(B$2:B24)</f>
        <v>328</v>
      </c>
      <c r="D24" s="17">
        <f ca="1">SUMIF('Raphael Bolliger'!$A$4:$C$72,Zusatz!A24,'Raphael Bolliger'!$C$4:$C$72)</f>
        <v>46</v>
      </c>
      <c r="E24" s="17">
        <f ca="1">SUM(D$2:D24)</f>
        <v>346</v>
      </c>
      <c r="F24" s="17">
        <f ca="1">SUMIF('Andreas Lüscher'!$A$4:$C$75,A24,'Andreas Lüscher'!$C$4:$C$75)</f>
        <v>41</v>
      </c>
      <c r="G24" s="17">
        <f ca="1">SUM(F$2:F24)</f>
        <v>342</v>
      </c>
      <c r="H24" s="17"/>
      <c r="I24" s="17"/>
      <c r="J24" s="17"/>
    </row>
    <row r="25" spans="1:10" s="15" customFormat="1" x14ac:dyDescent="0.25">
      <c r="A25" s="34">
        <v>10</v>
      </c>
      <c r="B25" s="14">
        <v>16</v>
      </c>
      <c r="C25" s="31">
        <f>SUM(B$2:B25)</f>
        <v>344</v>
      </c>
      <c r="D25" s="17">
        <f ca="1">SUMIF('Raphael Bolliger'!$A$4:$C$72,Zusatz!A25,'Raphael Bolliger'!$C$4:$C$72)</f>
        <v>26</v>
      </c>
      <c r="E25" s="17">
        <f ca="1">SUM(D$2:D25)</f>
        <v>372</v>
      </c>
      <c r="F25" s="17">
        <f ca="1">SUMIF('Andreas Lüscher'!$A$4:$C$75,A25,'Andreas Lüscher'!$C$4:$C$75)</f>
        <v>19</v>
      </c>
      <c r="G25" s="17">
        <f ca="1">SUM(F$2:F25)</f>
        <v>361</v>
      </c>
      <c r="H25" s="17"/>
      <c r="I25" s="17"/>
      <c r="J25" s="17"/>
    </row>
    <row r="26" spans="1:10" s="15" customFormat="1" x14ac:dyDescent="0.25">
      <c r="A26" s="34">
        <v>11</v>
      </c>
      <c r="B26" s="14">
        <v>16</v>
      </c>
      <c r="C26" s="31">
        <f>SUM(B$2:B26)</f>
        <v>360</v>
      </c>
      <c r="D26" s="17">
        <f ca="1">SUMIF('Raphael Bolliger'!$A$4:$C$72,Zusatz!A26,'Raphael Bolliger'!$C$4:$C$72)</f>
        <v>9</v>
      </c>
      <c r="E26" s="17">
        <f ca="1">SUM(D$2:D26)</f>
        <v>381</v>
      </c>
      <c r="F26" s="17">
        <f ca="1">SUMIF('Andreas Lüscher'!$A$4:$C$75,A26,'Andreas Lüscher'!$C$4:$C$75)</f>
        <v>8</v>
      </c>
      <c r="G26" s="17">
        <f ca="1">SUM(F$2:F26)</f>
        <v>369</v>
      </c>
      <c r="H26" s="17"/>
      <c r="I26" s="17"/>
      <c r="J26" s="17"/>
    </row>
    <row r="27" spans="1:10" x14ac:dyDescent="0.2">
      <c r="A27" s="35">
        <v>12</v>
      </c>
      <c r="B27" s="29">
        <v>0</v>
      </c>
      <c r="C27" s="32">
        <v>360</v>
      </c>
      <c r="D27" s="7">
        <v>0</v>
      </c>
      <c r="E27" s="7">
        <v>0</v>
      </c>
      <c r="F27" s="7">
        <v>0</v>
      </c>
      <c r="G2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2017-03-22T18:54:54Z</dcterms:modified>
</cp:coreProperties>
</file>