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ECBD1CF9-9BE3-2343-A212-AF75858C7581}" xr6:coauthVersionLast="47" xr6:coauthVersionMax="47" xr10:uidLastSave="{00000000-0000-0000-0000-000000000000}"/>
  <bookViews>
    <workbookView xWindow="8320" yWindow="3860" windowWidth="34560" windowHeight="21580" xr2:uid="{AA62295F-E736-634A-9A22-F04348DE215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H15" i="1"/>
  <c r="G15" i="1"/>
  <c r="H16" i="1"/>
  <c r="G16" i="1"/>
  <c r="G17" i="1"/>
  <c r="H2" i="1"/>
  <c r="M20" i="1" s="1"/>
  <c r="G4" i="1"/>
  <c r="H4" i="1" s="1"/>
  <c r="G3" i="1"/>
  <c r="H3" i="1" s="1"/>
  <c r="E13" i="1"/>
  <c r="K20" i="1" l="1"/>
  <c r="L20" i="1" s="1"/>
  <c r="H27" i="1"/>
  <c r="H26" i="1"/>
  <c r="G20" i="1" l="1"/>
  <c r="H20" i="1" s="1"/>
  <c r="G24" i="1" l="1"/>
  <c r="H24" i="1" s="1"/>
  <c r="G23" i="1"/>
  <c r="H23" i="1" s="1"/>
  <c r="G27" i="1"/>
  <c r="G26" i="1"/>
  <c r="G21" i="1"/>
  <c r="H21" i="1" s="1"/>
  <c r="E12" i="1" l="1"/>
  <c r="E11" i="1"/>
  <c r="E10" i="1"/>
  <c r="E9" i="1"/>
  <c r="G9" i="1" l="1"/>
  <c r="H9" i="1" s="1"/>
  <c r="G11" i="1"/>
  <c r="G12" i="1"/>
  <c r="H12" i="1" s="1"/>
  <c r="G13" i="1"/>
  <c r="H13" i="1" s="1"/>
  <c r="G10" i="1"/>
  <c r="H10" i="1" s="1"/>
  <c r="H11" i="1" l="1"/>
  <c r="M23" i="1" s="1"/>
  <c r="K23" i="1"/>
  <c r="L23" i="1" s="1"/>
  <c r="E7" i="1" l="1"/>
  <c r="E6" i="1"/>
  <c r="E4" i="1"/>
  <c r="E3" i="1"/>
  <c r="E5" i="1"/>
  <c r="E8" i="1"/>
  <c r="G5" i="1" l="1"/>
  <c r="G7" i="1"/>
  <c r="H7" i="1" s="1"/>
  <c r="G8" i="1"/>
  <c r="G6" i="1"/>
  <c r="H6" i="1" s="1"/>
  <c r="H8" i="1" l="1"/>
  <c r="M22" i="1" s="1"/>
  <c r="K22" i="1"/>
  <c r="L22" i="1" s="1"/>
  <c r="H5" i="1"/>
  <c r="M21" i="1" s="1"/>
  <c r="K21" i="1"/>
  <c r="L21" i="1" s="1"/>
</calcChain>
</file>

<file path=xl/sharedStrings.xml><?xml version="1.0" encoding="utf-8"?>
<sst xmlns="http://schemas.openxmlformats.org/spreadsheetml/2006/main" count="26" uniqueCount="26">
  <si>
    <t>E14_ROI1</t>
  </si>
  <si>
    <t># tips</t>
  </si>
  <si>
    <t>area/#</t>
  </si>
  <si>
    <t>E15_ROI1</t>
  </si>
  <si>
    <t>E16_ROI1</t>
  </si>
  <si>
    <t>tipcap area/#</t>
  </si>
  <si>
    <t>E14_ROI2</t>
  </si>
  <si>
    <t>E14_ROI3</t>
  </si>
  <si>
    <t>E15_ROI2</t>
  </si>
  <si>
    <t>E15_ROI3</t>
  </si>
  <si>
    <t>E17_ROI1</t>
  </si>
  <si>
    <t>E17_ROI2</t>
  </si>
  <si>
    <t>phi_l</t>
  </si>
  <si>
    <t>phi</t>
  </si>
  <si>
    <t>FCC 2D (phi_l_c)</t>
  </si>
  <si>
    <t>BCC 2D</t>
  </si>
  <si>
    <t>RCP 2D (Bolton 1990 = 0.84, Blumenfeld 2021 = 0.8525)</t>
  </si>
  <si>
    <t>reference lines</t>
  </si>
  <si>
    <t>area (sq µm)</t>
  </si>
  <si>
    <t>E16_ROI2*</t>
  </si>
  <si>
    <t>E16_ROI3*</t>
  </si>
  <si>
    <t>E17_ROI3*</t>
  </si>
  <si>
    <t>*adjusted for swelling factor 2.1</t>
  </si>
  <si>
    <t>avg phi_l</t>
  </si>
  <si>
    <t>phi std</t>
  </si>
  <si>
    <t>phi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</si>
</sst>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6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data!$A$2:$A$13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xVal>
          <c:yVal>
            <c:numRef>
              <c:f>data!$H$2:$H$13</c:f>
              <c:numCache>
                <c:formatCode>General</c:formatCode>
                <c:ptCount val="12"/>
                <c:pt idx="0">
                  <c:v>0.7545847863770585</c:v>
                </c:pt>
                <c:pt idx="1">
                  <c:v>0.69873972223543113</c:v>
                </c:pt>
                <c:pt idx="2">
                  <c:v>0.74378016098416855</c:v>
                </c:pt>
                <c:pt idx="3">
                  <c:v>0.78090471964786912</c:v>
                </c:pt>
                <c:pt idx="4">
                  <c:v>0.79734040360853387</c:v>
                </c:pt>
                <c:pt idx="5">
                  <c:v>0.85469376652758244</c:v>
                </c:pt>
                <c:pt idx="6">
                  <c:v>0.8852978757550708</c:v>
                </c:pt>
                <c:pt idx="7">
                  <c:v>0.85423665230889112</c:v>
                </c:pt>
                <c:pt idx="8">
                  <c:v>0.7881934345094892</c:v>
                </c:pt>
                <c:pt idx="9">
                  <c:v>0.89626611737707695</c:v>
                </c:pt>
                <c:pt idx="10">
                  <c:v>0.80548533491005758</c:v>
                </c:pt>
                <c:pt idx="11">
                  <c:v>0.92166839358398644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B442-AA87-3E7E036702B0}"/>
            </c:ext>
          </c:extLst>
        </c:ser>
        <c:ser>
          <c:idx val="1"/>
          <c:order val="1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data!$F$20:$F$21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xVal>
          <c:yVal>
            <c:numRef>
              <c:f>data!$H$20:$H$21</c:f>
              <c:numCache>
                <c:formatCode>General</c:formatCode>
                <c:ptCount val="2"/>
                <c:pt idx="0">
                  <c:v>0.90689968211710892</c:v>
                </c:pt>
                <c:pt idx="1">
                  <c:v>0.90689968211710892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B442-AA87-3E7E036702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data!$M$20:$M$23</c:f>
                <c:numCache>
                  <c:formatCode>General</c:formatCode>
                  <c:ptCount val="4"/>
                  <c:pt idx="0">
                    <c:v>2.9619960166363958E-2</c:v>
                  </c:pt>
                  <c:pt idx="1">
                    <c:v>3.8739220833662193E-2</c:v>
                  </c:pt>
                  <c:pt idx="2">
                    <c:v>4.9591294143376534E-2</c:v>
                  </c:pt>
                  <c:pt idx="3">
                    <c:v>6.1080451352630009E-2</c:v>
                  </c:pt>
                </c:numCache>
              </c:numRef>
            </c:plus>
            <c:minus>
              <c:numRef>
                <c:f>data!$M$20:$M$23</c:f>
                <c:numCache>
                  <c:formatCode>General</c:formatCode>
                  <c:ptCount val="4"/>
                  <c:pt idx="0">
                    <c:v>2.9619960166363958E-2</c:v>
                  </c:pt>
                  <c:pt idx="1">
                    <c:v>3.8739220833662193E-2</c:v>
                  </c:pt>
                  <c:pt idx="2">
                    <c:v>4.9591294143376534E-2</c:v>
                  </c:pt>
                  <c:pt idx="3">
                    <c:v>6.1080451352630009E-2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data!$J$20:$J$23</c:f>
              <c:numCache>
                <c:formatCode>General</c:formatCode>
                <c:ptCount val="4"/>
                <c:pt idx="0">
                  <c:v>14.4</c:v>
                </c:pt>
                <c:pt idx="1">
                  <c:v>15.4</c:v>
                </c:pt>
                <c:pt idx="2">
                  <c:v>16.399999999999999</c:v>
                </c:pt>
                <c:pt idx="3">
                  <c:v>17.399999999999999</c:v>
                </c:pt>
              </c:numCache>
            </c:numRef>
          </c:xVal>
          <c:yVal>
            <c:numRef>
              <c:f>data!$L$20:$L$23</c:f>
              <c:numCache>
                <c:formatCode>General</c:formatCode>
                <c:ptCount val="4"/>
                <c:pt idx="0">
                  <c:v>0.73236822319888595</c:v>
                </c:pt>
                <c:pt idx="1">
                  <c:v>0.8109796299279951</c:v>
                </c:pt>
                <c:pt idx="2">
                  <c:v>0.8425759875244837</c:v>
                </c:pt>
                <c:pt idx="3">
                  <c:v>0.87447328195704033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1-B442-AA87-3E7E036702B0}"/>
            </c:ext>
          </c:extLst>
        </c:ser>
        <c:ser>
          <c:idx val="3"/>
          <c:order val="3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data!$F$23:$F$24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xVal>
          <c:yVal>
            <c:numRef>
              <c:f>data!$H$23:$H$24</c:f>
              <c:numCache>
                <c:formatCode>General</c:formatCode>
                <c:ptCount val="2"/>
                <c:pt idx="0">
                  <c:v>0.78539816339744828</c:v>
                </c:pt>
                <c:pt idx="1">
                  <c:v>0.78539816339744828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1-B442-AA87-3E7E036702B0}"/>
            </c:ext>
          </c:extLst>
        </c:ser>
        <c:ser>
          <c:idx val="4"/>
          <c:order val="4"/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data!$F$26:$F$27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xVal>
          <c:yVal>
            <c:numRef>
              <c:f>data!$H$26:$H$27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1-B442-AA87-3E7E0367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28240"/>
        <c:axId val="1547604944"/>
      </c:scatterChart>
      <c:valAx>
        <c:axId val="1547428240"/>
        <c:scaling>
          <c:orientation val="minMax"/>
          <c:max val="18"/>
          <c:min val="13.2"/>
        </c:scaling>
        <c:delete val="1"/>
        <c:axPos val="b"/>
        <c:numFmt formatCode="General" sourceLinked="1"/>
        <c:majorTickMark val="out"/>
        <c:minorTickMark val="none"/>
        <c:tickLblPos val="nextTo"/>
        <c:crossAx val="1547604944"/>
        <c:crosses val="autoZero"/>
        <c:crossBetween val="midCat"/>
      </c:valAx>
      <c:valAx>
        <c:axId val="1547604944"/>
        <c:scaling>
          <c:orientation val="minMax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</xdr:row>
      <xdr:rowOff>76200</xdr:rowOff>
    </xdr:from>
    <xdr:to>
      <xdr:col>10</xdr:col>
      <xdr:colOff>647700</xdr:colOff>
      <xdr:row>14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A0F94B-1294-434F-B308-AB96B69AE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B81A-48DE-364A-8675-54DCC08076AB}">
  <dimension ref="A1:M27"/>
  <sheetViews>
    <sheetView tabSelected="1" workbookViewId="0">
      <selection activeCell="J20" sqref="J20"/>
    </sheetView>
  </sheetViews>
  <sheetFormatPr baseColWidth="10" defaultRowHeight="16" x14ac:dyDescent="0.2"/>
  <cols>
    <col min="4" max="4" width="12.33203125" customWidth="1"/>
    <col min="6" max="6" width="18.33203125" customWidth="1"/>
    <col min="7" max="8" width="12.1640625" customWidth="1"/>
    <col min="10" max="10" width="19.5" customWidth="1"/>
  </cols>
  <sheetData>
    <row r="1" spans="1:11" x14ac:dyDescent="0.2">
      <c r="C1" s="2" t="s">
        <v>1</v>
      </c>
      <c r="D1" s="2" t="s">
        <v>18</v>
      </c>
      <c r="E1" s="2" t="s">
        <v>2</v>
      </c>
      <c r="F1" s="2" t="s">
        <v>5</v>
      </c>
      <c r="G1" s="2" t="s">
        <v>12</v>
      </c>
      <c r="H1" s="2" t="s">
        <v>13</v>
      </c>
    </row>
    <row r="2" spans="1:11" x14ac:dyDescent="0.2">
      <c r="A2">
        <v>14</v>
      </c>
      <c r="B2" t="s">
        <v>0</v>
      </c>
      <c r="C2">
        <v>33</v>
      </c>
      <c r="D2">
        <v>304234.408</v>
      </c>
      <c r="E2">
        <f>D2/C2</f>
        <v>9219.2244848484843</v>
      </c>
      <c r="F2">
        <v>6956.6865384615403</v>
      </c>
      <c r="G2">
        <f>(E2-F2)/E2</f>
        <v>0.24541521362294155</v>
      </c>
      <c r="H2">
        <f>1-G2</f>
        <v>0.7545847863770585</v>
      </c>
    </row>
    <row r="3" spans="1:11" x14ac:dyDescent="0.2">
      <c r="A3">
        <v>14</v>
      </c>
      <c r="B3" t="s">
        <v>6</v>
      </c>
      <c r="C3">
        <v>31</v>
      </c>
      <c r="D3">
        <v>325242.41800000001</v>
      </c>
      <c r="E3">
        <f>D3/C3</f>
        <v>10491.690903225806</v>
      </c>
      <c r="F3">
        <v>7330.9611874999991</v>
      </c>
      <c r="G3">
        <f>(E3-F3)/E3</f>
        <v>0.30126027776456887</v>
      </c>
      <c r="H3">
        <f>1-G3</f>
        <v>0.69873972223543113</v>
      </c>
    </row>
    <row r="4" spans="1:11" x14ac:dyDescent="0.2">
      <c r="A4">
        <v>14</v>
      </c>
      <c r="B4" s="1" t="s">
        <v>7</v>
      </c>
      <c r="C4">
        <v>31</v>
      </c>
      <c r="D4">
        <v>303996.14500000002</v>
      </c>
      <c r="E4">
        <f>D4/C4</f>
        <v>9806.3272580645171</v>
      </c>
      <c r="F4">
        <v>7293.751666666667</v>
      </c>
      <c r="G4">
        <f>(E4-F4)/E4</f>
        <v>0.2562198390158314</v>
      </c>
      <c r="H4">
        <f>1-G4</f>
        <v>0.74378016098416855</v>
      </c>
    </row>
    <row r="5" spans="1:11" x14ac:dyDescent="0.2">
      <c r="A5">
        <v>15</v>
      </c>
      <c r="B5" t="s">
        <v>3</v>
      </c>
      <c r="C5">
        <v>38</v>
      </c>
      <c r="D5">
        <v>293053.34600000002</v>
      </c>
      <c r="E5">
        <f>D5/C5</f>
        <v>7711.930157894737</v>
      </c>
      <c r="F5">
        <v>6022.282657894737</v>
      </c>
      <c r="G5">
        <f>(E5-F5)/E5</f>
        <v>0.21909528035213083</v>
      </c>
      <c r="H5">
        <f>1-G5</f>
        <v>0.78090471964786912</v>
      </c>
    </row>
    <row r="6" spans="1:11" x14ac:dyDescent="0.2">
      <c r="A6">
        <v>15</v>
      </c>
      <c r="B6" t="s">
        <v>8</v>
      </c>
      <c r="C6">
        <v>41</v>
      </c>
      <c r="D6">
        <v>327918.53499999997</v>
      </c>
      <c r="E6">
        <f t="shared" ref="E6" si="0">D6/C6</f>
        <v>7998.0130487804872</v>
      </c>
      <c r="F6">
        <v>6377.1389523809539</v>
      </c>
      <c r="G6">
        <f>(E6-F6)/E6</f>
        <v>0.20265959639146616</v>
      </c>
      <c r="H6">
        <f t="shared" ref="H3:H13" si="1">1-G6</f>
        <v>0.79734040360853387</v>
      </c>
    </row>
    <row r="7" spans="1:11" x14ac:dyDescent="0.2">
      <c r="A7">
        <v>15</v>
      </c>
      <c r="B7" t="s">
        <v>9</v>
      </c>
      <c r="C7">
        <v>42</v>
      </c>
      <c r="D7">
        <v>326835.66600000003</v>
      </c>
      <c r="E7">
        <f t="shared" ref="E7" si="2">D7/C7</f>
        <v>7781.8015714285721</v>
      </c>
      <c r="F7">
        <v>6651.057295454546</v>
      </c>
      <c r="G7">
        <f>(E7-F7)/E7</f>
        <v>0.14530623347241758</v>
      </c>
      <c r="H7">
        <f t="shared" si="1"/>
        <v>0.85469376652758244</v>
      </c>
    </row>
    <row r="8" spans="1:11" x14ac:dyDescent="0.2">
      <c r="A8">
        <v>16</v>
      </c>
      <c r="B8" t="s">
        <v>4</v>
      </c>
      <c r="C8">
        <v>39</v>
      </c>
      <c r="D8">
        <v>221775.764</v>
      </c>
      <c r="E8">
        <f>D8/C8</f>
        <v>5686.5580512820516</v>
      </c>
      <c r="F8">
        <v>5034.2977631578951</v>
      </c>
      <c r="G8">
        <f>(E8-F8)/E8</f>
        <v>0.11470212424492922</v>
      </c>
      <c r="H8">
        <f t="shared" si="1"/>
        <v>0.8852978757550708</v>
      </c>
    </row>
    <row r="9" spans="1:11" x14ac:dyDescent="0.2">
      <c r="A9">
        <v>16</v>
      </c>
      <c r="B9" t="s">
        <v>19</v>
      </c>
      <c r="C9">
        <v>37</v>
      </c>
      <c r="D9">
        <v>483244.853</v>
      </c>
      <c r="E9">
        <f>D9/(C9*2.1)</f>
        <v>6219.3674774774772</v>
      </c>
      <c r="F9">
        <v>5312.8116534391529</v>
      </c>
      <c r="G9">
        <f>(E9-F9)/E9</f>
        <v>0.14576334769110888</v>
      </c>
      <c r="H9">
        <f t="shared" si="1"/>
        <v>0.85423665230889112</v>
      </c>
      <c r="J9" s="3"/>
    </row>
    <row r="10" spans="1:11" x14ac:dyDescent="0.2">
      <c r="A10">
        <v>16</v>
      </c>
      <c r="B10" t="s">
        <v>20</v>
      </c>
      <c r="C10">
        <v>40</v>
      </c>
      <c r="D10">
        <v>539717.78899999999</v>
      </c>
      <c r="E10">
        <f>D10/(C10*2.1)</f>
        <v>6425.2117738095239</v>
      </c>
      <c r="F10">
        <v>5064.3097354497359</v>
      </c>
      <c r="G10">
        <f>(E10-F10)/E10</f>
        <v>0.21180656549051083</v>
      </c>
      <c r="H10">
        <f>1-G10</f>
        <v>0.7881934345094892</v>
      </c>
      <c r="J10" s="3"/>
    </row>
    <row r="11" spans="1:11" x14ac:dyDescent="0.2">
      <c r="A11">
        <v>17</v>
      </c>
      <c r="B11" s="1" t="s">
        <v>10</v>
      </c>
      <c r="C11">
        <v>40</v>
      </c>
      <c r="D11">
        <v>176699.99299999999</v>
      </c>
      <c r="E11">
        <f>D11/C11</f>
        <v>4417.4998249999999</v>
      </c>
      <c r="F11">
        <v>3959.2554166666669</v>
      </c>
      <c r="G11">
        <f>(E11-F11)/E11</f>
        <v>0.10373388262292303</v>
      </c>
      <c r="H11">
        <f t="shared" si="1"/>
        <v>0.89626611737707695</v>
      </c>
      <c r="J11" s="4"/>
    </row>
    <row r="12" spans="1:11" x14ac:dyDescent="0.2">
      <c r="A12">
        <v>17</v>
      </c>
      <c r="B12" s="1" t="s">
        <v>11</v>
      </c>
      <c r="C12">
        <v>39</v>
      </c>
      <c r="D12">
        <v>175147.92</v>
      </c>
      <c r="E12">
        <f t="shared" ref="E12" si="3">D12/C12</f>
        <v>4490.9723076923083</v>
      </c>
      <c r="F12">
        <v>3617.4123333333332</v>
      </c>
      <c r="G12">
        <f>(E12-F12)/E12</f>
        <v>0.19451466508994239</v>
      </c>
      <c r="H12">
        <f t="shared" si="1"/>
        <v>0.80548533491005758</v>
      </c>
      <c r="J12" s="4"/>
    </row>
    <row r="13" spans="1:11" x14ac:dyDescent="0.2">
      <c r="A13">
        <v>17</v>
      </c>
      <c r="B13" s="1" t="s">
        <v>21</v>
      </c>
      <c r="C13">
        <v>33</v>
      </c>
      <c r="D13">
        <v>264816.77</v>
      </c>
      <c r="E13">
        <f>D13/(C13*2.1)</f>
        <v>3821.3098124098128</v>
      </c>
      <c r="F13">
        <v>3521.9804761904766</v>
      </c>
      <c r="G13">
        <f>(E13-F13)/E13</f>
        <v>7.8331606416013611E-2</v>
      </c>
      <c r="H13">
        <f t="shared" si="1"/>
        <v>0.92166839358398644</v>
      </c>
      <c r="J13" s="4"/>
    </row>
    <row r="14" spans="1:11" x14ac:dyDescent="0.2">
      <c r="B14" s="4" t="s">
        <v>22</v>
      </c>
      <c r="K14" s="3"/>
    </row>
    <row r="15" spans="1:11" x14ac:dyDescent="0.2">
      <c r="F15" t="s">
        <v>14</v>
      </c>
      <c r="G15">
        <f>1-PI()/(2*SQRT(3))</f>
        <v>9.3100317882891082E-2</v>
      </c>
      <c r="H15">
        <f>1-G15</f>
        <v>0.90689968211710892</v>
      </c>
    </row>
    <row r="16" spans="1:11" x14ac:dyDescent="0.2">
      <c r="F16" t="s">
        <v>15</v>
      </c>
      <c r="G16">
        <f>1-PI()/4</f>
        <v>0.21460183660255172</v>
      </c>
      <c r="H16">
        <f>1-G16</f>
        <v>0.78539816339744828</v>
      </c>
    </row>
    <row r="17" spans="6:13" x14ac:dyDescent="0.2">
      <c r="F17" t="s">
        <v>16</v>
      </c>
      <c r="G17">
        <f>1-H17</f>
        <v>0.16000000000000003</v>
      </c>
      <c r="H17">
        <v>0.84</v>
      </c>
    </row>
    <row r="19" spans="6:13" x14ac:dyDescent="0.2">
      <c r="F19" s="2" t="s">
        <v>17</v>
      </c>
      <c r="K19" s="2" t="s">
        <v>23</v>
      </c>
      <c r="L19" s="2" t="s">
        <v>25</v>
      </c>
      <c r="M19" s="2" t="s">
        <v>24</v>
      </c>
    </row>
    <row r="20" spans="6:13" x14ac:dyDescent="0.2">
      <c r="F20">
        <v>13</v>
      </c>
      <c r="G20">
        <f>G15</f>
        <v>9.3100317882891082E-2</v>
      </c>
      <c r="H20">
        <f>1-G20</f>
        <v>0.90689968211710892</v>
      </c>
      <c r="J20">
        <v>14.4</v>
      </c>
      <c r="K20">
        <f>AVERAGE(G2:G4)</f>
        <v>0.267631776801114</v>
      </c>
      <c r="L20">
        <f>1-K20</f>
        <v>0.73236822319888595</v>
      </c>
      <c r="M20">
        <f>STDEV(H2:H4)</f>
        <v>2.9619960166363958E-2</v>
      </c>
    </row>
    <row r="21" spans="6:13" x14ac:dyDescent="0.2">
      <c r="F21">
        <v>18</v>
      </c>
      <c r="G21">
        <f>G15</f>
        <v>9.3100317882891082E-2</v>
      </c>
      <c r="H21">
        <f>1-G21</f>
        <v>0.90689968211710892</v>
      </c>
      <c r="J21">
        <v>15.4</v>
      </c>
      <c r="K21">
        <f>AVERAGE(G5:G7)</f>
        <v>0.18902037007200487</v>
      </c>
      <c r="L21">
        <f>1-K21</f>
        <v>0.8109796299279951</v>
      </c>
      <c r="M21">
        <f>STDEV(H5:H7)</f>
        <v>3.8739220833662193E-2</v>
      </c>
    </row>
    <row r="22" spans="6:13" x14ac:dyDescent="0.2">
      <c r="J22">
        <v>16.399999999999999</v>
      </c>
      <c r="K22">
        <f>AVERAGE(G8:G10)</f>
        <v>0.1574240124755163</v>
      </c>
      <c r="L22">
        <f>1-K22</f>
        <v>0.8425759875244837</v>
      </c>
      <c r="M22">
        <f>STDEV(H8:H10)</f>
        <v>4.9591294143376534E-2</v>
      </c>
    </row>
    <row r="23" spans="6:13" x14ac:dyDescent="0.2">
      <c r="F23">
        <v>13</v>
      </c>
      <c r="G23">
        <f>G16</f>
        <v>0.21460183660255172</v>
      </c>
      <c r="H23">
        <f>1-G23</f>
        <v>0.78539816339744828</v>
      </c>
      <c r="J23">
        <v>17.399999999999999</v>
      </c>
      <c r="K23">
        <f>AVERAGE(G11:G13)</f>
        <v>0.12552671804295967</v>
      </c>
      <c r="L23">
        <f>1-K23</f>
        <v>0.87447328195704033</v>
      </c>
      <c r="M23">
        <f>STDEV(H11:H13)</f>
        <v>6.1080451352630009E-2</v>
      </c>
    </row>
    <row r="24" spans="6:13" x14ac:dyDescent="0.2">
      <c r="F24">
        <v>18</v>
      </c>
      <c r="G24">
        <f>G16</f>
        <v>0.21460183660255172</v>
      </c>
      <c r="H24">
        <f>1-G24</f>
        <v>0.78539816339744828</v>
      </c>
    </row>
    <row r="26" spans="6:13" x14ac:dyDescent="0.2">
      <c r="F26">
        <v>13</v>
      </c>
      <c r="G26">
        <f>G17</f>
        <v>0.16000000000000003</v>
      </c>
      <c r="H26">
        <f>H17</f>
        <v>0.84</v>
      </c>
    </row>
    <row r="27" spans="6:13" x14ac:dyDescent="0.2">
      <c r="F27">
        <v>18</v>
      </c>
      <c r="G27">
        <f>G17</f>
        <v>0.16000000000000003</v>
      </c>
      <c r="H27">
        <f>H17</f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2021-10-13T16:46:02Z</dcterms:created>
  <dcterms:modified xsi:type="dcterms:W3CDTF">2024-07-18T02:15:26Z</dcterms:modified>
</cp:coreProperties>
</file>