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hughes/Library/CloudStorage/GoogleDrive-ajhughes@seas.upenn.edu/Shared drives/Hughes Lab/Publications/2023/tips_geometry_mechanics/Nat_Mat_rebuttal2/final submission checklist/code_data_for_github/data/"/>
    </mc:Choice>
  </mc:AlternateContent>
  <xr:revisionPtr revIDLastSave="0" documentId="13_ncr:1_{6CB607D4-2695-9B42-9C02-BD2C2A4B494C}" xr6:coauthVersionLast="47" xr6:coauthVersionMax="47" xr10:uidLastSave="{00000000-0000-0000-0000-000000000000}"/>
  <bookViews>
    <workbookView xWindow="720" yWindow="4020" windowWidth="35840" windowHeight="21900" xr2:uid="{1B8CE466-92E7-F849-A57F-71A3F8250823}"/>
  </bookViews>
  <sheets>
    <sheet name="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3" l="1"/>
  <c r="C29" i="3"/>
  <c r="B29" i="3"/>
  <c r="B25" i="3"/>
  <c r="C18" i="3" s="1"/>
  <c r="B12" i="3"/>
  <c r="M18" i="3"/>
  <c r="K13" i="3"/>
  <c r="H13" i="3"/>
  <c r="E13" i="3"/>
  <c r="F11" i="3" s="1"/>
  <c r="B13" i="3"/>
  <c r="B20" i="3" s="1"/>
  <c r="B11" i="3"/>
  <c r="B18" i="3" s="1"/>
  <c r="E25" i="3"/>
  <c r="H25" i="3"/>
  <c r="K25" i="3"/>
  <c r="K22" i="3"/>
  <c r="K21" i="3"/>
  <c r="H18" i="3"/>
  <c r="E19" i="3"/>
  <c r="E18" i="3"/>
  <c r="E16" i="3"/>
  <c r="F16" i="3" s="1"/>
  <c r="E11" i="3"/>
  <c r="F12" i="3" s="1"/>
  <c r="H11" i="3"/>
  <c r="H16" i="3"/>
  <c r="H23" i="3" s="1"/>
  <c r="K16" i="3"/>
  <c r="K23" i="3" s="1"/>
  <c r="K11" i="3"/>
  <c r="K18" i="3" s="1"/>
  <c r="K12" i="3"/>
  <c r="L16" i="3" s="1"/>
  <c r="K20" i="3"/>
  <c r="K14" i="3"/>
  <c r="L14" i="3" s="1"/>
  <c r="K15" i="3"/>
  <c r="H12" i="3"/>
  <c r="I12" i="3" s="1"/>
  <c r="H20" i="3"/>
  <c r="H14" i="3"/>
  <c r="H21" i="3" s="1"/>
  <c r="H15" i="3"/>
  <c r="H22" i="3" s="1"/>
  <c r="E12" i="3"/>
  <c r="E20" i="3"/>
  <c r="E14" i="3"/>
  <c r="E15" i="3"/>
  <c r="E22" i="3" s="1"/>
  <c r="B16" i="3"/>
  <c r="B23" i="3" s="1"/>
  <c r="B19" i="3"/>
  <c r="B14" i="3"/>
  <c r="B21" i="3" s="1"/>
  <c r="B15" i="3"/>
  <c r="C12" i="3" s="1"/>
  <c r="F14" i="3" l="1"/>
  <c r="C16" i="3"/>
  <c r="L11" i="3"/>
  <c r="E21" i="3"/>
  <c r="I15" i="3"/>
  <c r="L15" i="3"/>
  <c r="E23" i="3"/>
  <c r="I14" i="3"/>
  <c r="H19" i="3"/>
  <c r="C15" i="3"/>
  <c r="I13" i="3"/>
  <c r="L13" i="3"/>
  <c r="B22" i="3"/>
  <c r="K19" i="3"/>
  <c r="C14" i="3"/>
  <c r="F15" i="3"/>
  <c r="L12" i="3"/>
  <c r="C13" i="3"/>
  <c r="C11" i="3"/>
  <c r="I23" i="3"/>
  <c r="I22" i="3"/>
  <c r="I16" i="3"/>
  <c r="I11" i="3"/>
  <c r="F13" i="3"/>
  <c r="L19" i="3" l="1"/>
  <c r="L20" i="3"/>
  <c r="L22" i="3"/>
  <c r="L21" i="3"/>
  <c r="B32" i="3"/>
  <c r="C23" i="3"/>
  <c r="C21" i="3"/>
  <c r="C20" i="3"/>
  <c r="C19" i="3"/>
  <c r="C22" i="3"/>
  <c r="B30" i="3"/>
  <c r="F23" i="3"/>
  <c r="F19" i="3"/>
  <c r="F20" i="3"/>
  <c r="B31" i="3"/>
  <c r="I21" i="3"/>
  <c r="I20" i="3"/>
  <c r="I19" i="3"/>
  <c r="I18" i="3"/>
  <c r="J18" i="3" s="1"/>
  <c r="C31" i="3" s="1"/>
  <c r="L23" i="3"/>
  <c r="L18" i="3"/>
  <c r="F21" i="3"/>
  <c r="F18" i="3"/>
  <c r="F22" i="3"/>
  <c r="C32" i="3" l="1"/>
  <c r="D18" i="3"/>
  <c r="G18" i="3"/>
</calcChain>
</file>

<file path=xl/sharedStrings.xml><?xml version="1.0" encoding="utf-8"?>
<sst xmlns="http://schemas.openxmlformats.org/spreadsheetml/2006/main" count="45" uniqueCount="34">
  <si>
    <t>E14</t>
  </si>
  <si>
    <t>E15</t>
  </si>
  <si>
    <t>E16</t>
  </si>
  <si>
    <t>E17</t>
  </si>
  <si>
    <t>E14 1</t>
  </si>
  <si>
    <t>E14 2</t>
  </si>
  <si>
    <t>E14 3</t>
  </si>
  <si>
    <t>E14 4</t>
  </si>
  <si>
    <t>E14 5</t>
  </si>
  <si>
    <t>E15 1</t>
  </si>
  <si>
    <t>E15 2</t>
  </si>
  <si>
    <t>E15 3</t>
  </si>
  <si>
    <t>E15 top 1</t>
  </si>
  <si>
    <t>E15 top 2</t>
  </si>
  <si>
    <t>E15 top 4</t>
  </si>
  <si>
    <t>E16 1</t>
  </si>
  <si>
    <t>E16 2</t>
  </si>
  <si>
    <t>E16 3</t>
  </si>
  <si>
    <t>E16 4</t>
  </si>
  <si>
    <t>E17 1</t>
  </si>
  <si>
    <t>E17 2</t>
  </si>
  <si>
    <t>E17 3</t>
  </si>
  <si>
    <t>E17 4</t>
  </si>
  <si>
    <t>averaged</t>
  </si>
  <si>
    <t>E14 norm</t>
  </si>
  <si>
    <t>E15 norm</t>
  </si>
  <si>
    <t>E16 norm</t>
  </si>
  <si>
    <t>E17 norm</t>
  </si>
  <si>
    <t>avg</t>
  </si>
  <si>
    <t>stdev</t>
  </si>
  <si>
    <t>x*f</t>
  </si>
  <si>
    <t>f*(x-xbar)^2</t>
  </si>
  <si>
    <t>z</t>
  </si>
  <si>
    <t>s,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</si>
</sst>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data!$A$11:$A$16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data!$C$11:$C$16</c:f>
              <c:numCache>
                <c:formatCode>General</c:formatCode>
                <c:ptCount val="6"/>
                <c:pt idx="0">
                  <c:v>8.3333333333333329E-2</c:v>
                </c:pt>
                <c:pt idx="1">
                  <c:v>0.70833333333333326</c:v>
                </c:pt>
                <c:pt idx="2">
                  <c:v>1</c:v>
                </c:pt>
                <c:pt idx="3">
                  <c:v>0.33333333333333331</c:v>
                </c:pt>
                <c:pt idx="4">
                  <c:v>0.11111111111111112</c:v>
                </c:pt>
                <c:pt idx="5">
                  <c:v>1.388888888888889E-2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8-954C-A563-5528EEF6C28F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data!$A$11:$A$16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data!$F$11:$F$16</c:f>
              <c:numCache>
                <c:formatCode>General</c:formatCode>
                <c:ptCount val="6"/>
                <c:pt idx="0">
                  <c:v>6.6225165562913912E-2</c:v>
                </c:pt>
                <c:pt idx="1">
                  <c:v>0.6556291390728477</c:v>
                </c:pt>
                <c:pt idx="2">
                  <c:v>1</c:v>
                </c:pt>
                <c:pt idx="3">
                  <c:v>0.54966887417218546</c:v>
                </c:pt>
                <c:pt idx="4">
                  <c:v>5.9602649006622516E-2</c:v>
                </c:pt>
                <c:pt idx="5">
                  <c:v>6.6225165562913899E-3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68-954C-A563-5528EEF6C28F}"/>
            </c:ext>
          </c:extLst>
        </c:ser>
        <c:ser>
          <c:idx val="2"/>
          <c:order val="2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data!$A$11:$A$16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data!$I$11:$I$16</c:f>
              <c:numCache>
                <c:formatCode>General</c:formatCode>
                <c:ptCount val="6"/>
                <c:pt idx="0">
                  <c:v>4.7619047619047616E-2</c:v>
                </c:pt>
                <c:pt idx="1">
                  <c:v>0.43223443223443225</c:v>
                </c:pt>
                <c:pt idx="2">
                  <c:v>1</c:v>
                </c:pt>
                <c:pt idx="3">
                  <c:v>0.43956043956043955</c:v>
                </c:pt>
                <c:pt idx="4">
                  <c:v>4.0293040293040296E-2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68-954C-A563-5528EEF6C28F}"/>
            </c:ext>
          </c:extLst>
        </c:ser>
        <c:ser>
          <c:idx val="3"/>
          <c:order val="3"/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data!$A$11:$A$16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data!$L$11:$L$16</c:f>
              <c:numCache>
                <c:formatCode>General</c:formatCode>
                <c:ptCount val="6"/>
                <c:pt idx="0">
                  <c:v>3.2110091743119268E-2</c:v>
                </c:pt>
                <c:pt idx="1">
                  <c:v>0.50458715596330272</c:v>
                </c:pt>
                <c:pt idx="2">
                  <c:v>1</c:v>
                </c:pt>
                <c:pt idx="3">
                  <c:v>0.45642201834862384</c:v>
                </c:pt>
                <c:pt idx="4">
                  <c:v>5.0458715596330278E-2</c:v>
                </c:pt>
                <c:pt idx="5">
                  <c:v>2.2935779816513763E-3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68-954C-A563-5528EEF6C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831680"/>
        <c:axId val="1327000736"/>
      </c:scatterChart>
      <c:valAx>
        <c:axId val="1245831680"/>
        <c:scaling>
          <c:orientation val="minMax"/>
          <c:max val="9"/>
          <c:min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00736"/>
        <c:crosses val="autoZero"/>
        <c:crossBetween val="midCat"/>
      </c:valAx>
      <c:valAx>
        <c:axId val="1327000736"/>
        <c:scaling>
          <c:orientation val="minMax"/>
          <c:max val="1"/>
        </c:scaling>
        <c:delete val="1"/>
        <c:axPos val="l"/>
        <c:numFmt formatCode="General" sourceLinked="1"/>
        <c:majorTickMark val="out"/>
        <c:minorTickMark val="none"/>
        <c:tickLblPos val="nextTo"/>
        <c:crossAx val="124583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data!$A$29:$A$32</c:f>
              <c:numCache>
                <c:formatCode>General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data!$B$29:$B$32</c:f>
              <c:numCache>
                <c:formatCode>General</c:formatCode>
                <c:ptCount val="4"/>
                <c:pt idx="0">
                  <c:v>5.8765432098765435</c:v>
                </c:pt>
                <c:pt idx="1">
                  <c:v>5.9575070821529739</c:v>
                </c:pt>
                <c:pt idx="2">
                  <c:v>5.9962616822429906</c:v>
                </c:pt>
                <c:pt idx="3">
                  <c:v>5.9977578475336326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5-0640-9818-678612B88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814432"/>
        <c:axId val="1229340592"/>
      </c:scatterChart>
      <c:scatterChart>
        <c:scatterStyle val="lineMarker"/>
        <c:varyColors val="0"/>
        <c:ser>
          <c:idx val="1"/>
          <c:order val="1"/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data!$A$29:$A$32</c:f>
              <c:numCache>
                <c:formatCode>General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data!$C$29:$C$32</c:f>
              <c:numCache>
                <c:formatCode>General</c:formatCode>
                <c:ptCount val="4"/>
                <c:pt idx="0">
                  <c:v>0.93594485178848463</c:v>
                </c:pt>
                <c:pt idx="1">
                  <c:v>0.87613673585814078</c:v>
                </c:pt>
                <c:pt idx="2">
                  <c:v>0.79308751279181122</c:v>
                </c:pt>
                <c:pt idx="3">
                  <c:v>0.80258276473595036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A5-0640-9818-678612B88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205120"/>
        <c:axId val="1212721568"/>
      </c:scatterChart>
      <c:valAx>
        <c:axId val="1232814432"/>
        <c:scaling>
          <c:orientation val="minMax"/>
          <c:max val="18"/>
          <c:min val="13"/>
        </c:scaling>
        <c:delete val="1"/>
        <c:axPos val="b"/>
        <c:numFmt formatCode="General" sourceLinked="1"/>
        <c:majorTickMark val="none"/>
        <c:minorTickMark val="none"/>
        <c:tickLblPos val="nextTo"/>
        <c:crossAx val="1229340592"/>
        <c:crosses val="autoZero"/>
        <c:crossBetween val="midCat"/>
      </c:valAx>
      <c:valAx>
        <c:axId val="1229340592"/>
        <c:scaling>
          <c:orientation val="minMax"/>
          <c:max val="6"/>
          <c:min val="5.8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14432"/>
        <c:crosses val="autoZero"/>
        <c:crossBetween val="midCat"/>
      </c:valAx>
      <c:valAx>
        <c:axId val="1212721568"/>
        <c:scaling>
          <c:orientation val="minMax"/>
          <c:max val="1"/>
          <c:min val="0.70000000000000007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205120"/>
        <c:crosses val="max"/>
        <c:crossBetween val="midCat"/>
      </c:valAx>
      <c:valAx>
        <c:axId val="121220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27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data!$A$11:$A$16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data!$C$11:$C$16</c:f>
              <c:numCache>
                <c:formatCode>General</c:formatCode>
                <c:ptCount val="6"/>
                <c:pt idx="0">
                  <c:v>8.3333333333333329E-2</c:v>
                </c:pt>
                <c:pt idx="1">
                  <c:v>0.70833333333333326</c:v>
                </c:pt>
                <c:pt idx="2">
                  <c:v>1</c:v>
                </c:pt>
                <c:pt idx="3">
                  <c:v>0.33333333333333331</c:v>
                </c:pt>
                <c:pt idx="4">
                  <c:v>0.11111111111111112</c:v>
                </c:pt>
                <c:pt idx="5">
                  <c:v>1.388888888888889E-2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F-274B-B3B0-F0083691EBA5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data!$A$11:$A$16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data!$F$11:$F$16</c:f>
              <c:numCache>
                <c:formatCode>General</c:formatCode>
                <c:ptCount val="6"/>
                <c:pt idx="0">
                  <c:v>6.6225165562913912E-2</c:v>
                </c:pt>
                <c:pt idx="1">
                  <c:v>0.6556291390728477</c:v>
                </c:pt>
                <c:pt idx="2">
                  <c:v>1</c:v>
                </c:pt>
                <c:pt idx="3">
                  <c:v>0.54966887417218546</c:v>
                </c:pt>
                <c:pt idx="4">
                  <c:v>5.9602649006622516E-2</c:v>
                </c:pt>
                <c:pt idx="5">
                  <c:v>6.6225165562913899E-3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F-274B-B3B0-F0083691EBA5}"/>
            </c:ext>
          </c:extLst>
        </c:ser>
        <c:ser>
          <c:idx val="2"/>
          <c:order val="2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data!$A$11:$A$16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data!$I$11:$I$16</c:f>
              <c:numCache>
                <c:formatCode>General</c:formatCode>
                <c:ptCount val="6"/>
                <c:pt idx="0">
                  <c:v>4.7619047619047616E-2</c:v>
                </c:pt>
                <c:pt idx="1">
                  <c:v>0.43223443223443225</c:v>
                </c:pt>
                <c:pt idx="2">
                  <c:v>1</c:v>
                </c:pt>
                <c:pt idx="3">
                  <c:v>0.43956043956043955</c:v>
                </c:pt>
                <c:pt idx="4">
                  <c:v>4.0293040293040296E-2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F-274B-B3B0-F0083691EBA5}"/>
            </c:ext>
          </c:extLst>
        </c:ser>
        <c:ser>
          <c:idx val="3"/>
          <c:order val="3"/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data!$A$11:$A$16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data!$L$11:$L$16</c:f>
              <c:numCache>
                <c:formatCode>General</c:formatCode>
                <c:ptCount val="6"/>
                <c:pt idx="0">
                  <c:v>3.2110091743119268E-2</c:v>
                </c:pt>
                <c:pt idx="1">
                  <c:v>0.50458715596330272</c:v>
                </c:pt>
                <c:pt idx="2">
                  <c:v>1</c:v>
                </c:pt>
                <c:pt idx="3">
                  <c:v>0.45642201834862384</c:v>
                </c:pt>
                <c:pt idx="4">
                  <c:v>5.0458715596330278E-2</c:v>
                </c:pt>
                <c:pt idx="5">
                  <c:v>2.2935779816513763E-3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4F-274B-B3B0-F0083691E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831680"/>
        <c:axId val="1327000736"/>
      </c:scatterChart>
      <c:valAx>
        <c:axId val="1245831680"/>
        <c:scaling>
          <c:orientation val="minMax"/>
          <c:max val="9"/>
          <c:min val="3"/>
        </c:scaling>
        <c:delete val="1"/>
        <c:axPos val="b"/>
        <c:numFmt formatCode="General" sourceLinked="1"/>
        <c:majorTickMark val="none"/>
        <c:minorTickMark val="none"/>
        <c:tickLblPos val="nextTo"/>
        <c:crossAx val="1327000736"/>
        <c:crosses val="autoZero"/>
        <c:crossBetween val="midCat"/>
      </c:valAx>
      <c:valAx>
        <c:axId val="1327000736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3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82550</xdr:colOff>
      <xdr:row>9</xdr:row>
      <xdr:rowOff>95250</xdr:rowOff>
    </xdr:from>
    <xdr:to>
      <xdr:col>17</xdr:col>
      <xdr:colOff>266700</xdr:colOff>
      <xdr:row>22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7E0F4-C075-AF4A-909D-CBBF77328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431800</xdr:colOff>
      <xdr:row>22</xdr:row>
      <xdr:rowOff>196850</xdr:rowOff>
    </xdr:from>
    <xdr:to>
      <xdr:col>20</xdr:col>
      <xdr:colOff>304800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BD13DC-2C15-8A42-9864-795088FFF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88900</xdr:colOff>
      <xdr:row>23</xdr:row>
      <xdr:rowOff>25400</xdr:rowOff>
    </xdr:from>
    <xdr:to>
      <xdr:col>17</xdr:col>
      <xdr:colOff>273050</xdr:colOff>
      <xdr:row>36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79D587-3937-EA46-B2B4-98FDC0E2D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7A83-ADB8-C74D-B70F-F8CA127F2A4B}">
  <dimension ref="A1:T38"/>
  <sheetViews>
    <sheetView tabSelected="1" workbookViewId="0">
      <selection activeCell="D51" sqref="D51"/>
    </sheetView>
  </sheetViews>
  <sheetFormatPr baseColWidth="10" defaultRowHeight="16" x14ac:dyDescent="0.2"/>
  <sheetData>
    <row r="1" spans="1:20" x14ac:dyDescent="0.2">
      <c r="A1" s="1" t="s">
        <v>33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</row>
    <row r="2" spans="1:20" x14ac:dyDescent="0.2">
      <c r="A2">
        <v>2</v>
      </c>
      <c r="B2">
        <v>1</v>
      </c>
      <c r="C2">
        <v>1</v>
      </c>
      <c r="D2">
        <v>4</v>
      </c>
      <c r="E2">
        <v>0</v>
      </c>
      <c r="F2">
        <v>0</v>
      </c>
      <c r="G2">
        <v>1</v>
      </c>
      <c r="H2">
        <v>3</v>
      </c>
      <c r="I2">
        <v>1</v>
      </c>
      <c r="J2">
        <v>2</v>
      </c>
      <c r="K2">
        <v>1</v>
      </c>
      <c r="L2">
        <v>2</v>
      </c>
      <c r="M2">
        <v>2</v>
      </c>
      <c r="N2">
        <v>2</v>
      </c>
      <c r="O2">
        <v>6</v>
      </c>
      <c r="P2">
        <v>3</v>
      </c>
      <c r="Q2">
        <v>1</v>
      </c>
      <c r="R2">
        <v>6</v>
      </c>
      <c r="S2">
        <v>4</v>
      </c>
      <c r="T2">
        <v>3</v>
      </c>
    </row>
    <row r="3" spans="1:20" x14ac:dyDescent="0.2">
      <c r="A3">
        <v>1</v>
      </c>
      <c r="B3">
        <v>13</v>
      </c>
      <c r="C3">
        <v>10</v>
      </c>
      <c r="D3">
        <v>9</v>
      </c>
      <c r="E3">
        <v>11</v>
      </c>
      <c r="F3">
        <v>8</v>
      </c>
      <c r="G3">
        <v>22</v>
      </c>
      <c r="H3">
        <v>17</v>
      </c>
      <c r="I3">
        <v>18</v>
      </c>
      <c r="J3">
        <v>10</v>
      </c>
      <c r="K3">
        <v>18</v>
      </c>
      <c r="L3">
        <v>14</v>
      </c>
      <c r="M3">
        <v>29</v>
      </c>
      <c r="N3">
        <v>37</v>
      </c>
      <c r="O3">
        <v>40</v>
      </c>
      <c r="P3">
        <v>12</v>
      </c>
      <c r="Q3">
        <v>30</v>
      </c>
      <c r="R3">
        <v>66</v>
      </c>
      <c r="S3">
        <v>59</v>
      </c>
      <c r="T3">
        <v>65</v>
      </c>
    </row>
    <row r="4" spans="1:20" x14ac:dyDescent="0.2">
      <c r="A4">
        <v>0</v>
      </c>
      <c r="B4">
        <v>17</v>
      </c>
      <c r="C4">
        <v>10</v>
      </c>
      <c r="D4">
        <v>18</v>
      </c>
      <c r="E4">
        <v>11</v>
      </c>
      <c r="F4">
        <v>16</v>
      </c>
      <c r="G4">
        <v>27</v>
      </c>
      <c r="H4">
        <v>32</v>
      </c>
      <c r="I4">
        <v>35</v>
      </c>
      <c r="J4">
        <v>10</v>
      </c>
      <c r="K4">
        <v>16</v>
      </c>
      <c r="L4">
        <v>31</v>
      </c>
      <c r="M4">
        <v>62</v>
      </c>
      <c r="N4">
        <v>82</v>
      </c>
      <c r="O4">
        <v>88</v>
      </c>
      <c r="P4">
        <v>41</v>
      </c>
      <c r="Q4">
        <v>75</v>
      </c>
      <c r="R4">
        <v>103</v>
      </c>
      <c r="S4">
        <v>130</v>
      </c>
      <c r="T4">
        <v>128</v>
      </c>
    </row>
    <row r="5" spans="1:20" x14ac:dyDescent="0.2">
      <c r="A5">
        <v>-1</v>
      </c>
      <c r="B5">
        <v>6</v>
      </c>
      <c r="C5">
        <v>5</v>
      </c>
      <c r="D5">
        <v>4</v>
      </c>
      <c r="E5">
        <v>4</v>
      </c>
      <c r="F5">
        <v>5</v>
      </c>
      <c r="G5">
        <v>15</v>
      </c>
      <c r="H5">
        <v>14</v>
      </c>
      <c r="I5">
        <v>15</v>
      </c>
      <c r="J5">
        <v>12</v>
      </c>
      <c r="K5">
        <v>13</v>
      </c>
      <c r="L5">
        <v>14</v>
      </c>
      <c r="M5">
        <v>28</v>
      </c>
      <c r="N5">
        <v>30</v>
      </c>
      <c r="O5">
        <v>45</v>
      </c>
      <c r="P5">
        <v>17</v>
      </c>
      <c r="Q5">
        <v>28</v>
      </c>
      <c r="R5">
        <v>59</v>
      </c>
      <c r="S5">
        <v>57</v>
      </c>
      <c r="T5">
        <v>55</v>
      </c>
    </row>
    <row r="6" spans="1:20" x14ac:dyDescent="0.2">
      <c r="A6">
        <v>-2</v>
      </c>
      <c r="B6">
        <v>1</v>
      </c>
      <c r="C6">
        <v>2</v>
      </c>
      <c r="D6">
        <v>4</v>
      </c>
      <c r="E6">
        <v>1</v>
      </c>
      <c r="F6">
        <v>0</v>
      </c>
      <c r="G6">
        <v>3</v>
      </c>
      <c r="H6">
        <v>2</v>
      </c>
      <c r="I6">
        <v>1</v>
      </c>
      <c r="J6">
        <v>0</v>
      </c>
      <c r="K6">
        <v>2</v>
      </c>
      <c r="L6">
        <v>1</v>
      </c>
      <c r="M6">
        <v>2</v>
      </c>
      <c r="N6">
        <v>5</v>
      </c>
      <c r="O6">
        <v>4</v>
      </c>
      <c r="P6">
        <v>0</v>
      </c>
      <c r="Q6">
        <v>2</v>
      </c>
      <c r="R6">
        <v>9</v>
      </c>
      <c r="S6">
        <v>5</v>
      </c>
      <c r="T6">
        <v>6</v>
      </c>
    </row>
    <row r="7" spans="1:20" x14ac:dyDescent="0.2">
      <c r="A7">
        <v>-3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</row>
    <row r="9" spans="1:20" x14ac:dyDescent="0.2">
      <c r="A9" s="1" t="s">
        <v>23</v>
      </c>
    </row>
    <row r="10" spans="1:20" x14ac:dyDescent="0.2">
      <c r="A10" s="1" t="s">
        <v>32</v>
      </c>
      <c r="B10" s="1" t="s">
        <v>0</v>
      </c>
      <c r="C10" s="1" t="s">
        <v>24</v>
      </c>
      <c r="E10" s="1" t="s">
        <v>1</v>
      </c>
      <c r="F10" s="1" t="s">
        <v>25</v>
      </c>
      <c r="H10" s="1" t="s">
        <v>2</v>
      </c>
      <c r="I10" s="1" t="s">
        <v>26</v>
      </c>
      <c r="K10" s="1" t="s">
        <v>3</v>
      </c>
      <c r="L10" s="1" t="s">
        <v>27</v>
      </c>
    </row>
    <row r="11" spans="1:20" x14ac:dyDescent="0.2">
      <c r="A11">
        <v>4</v>
      </c>
      <c r="B11">
        <f>AVERAGE(B2:F2)</f>
        <v>1.2</v>
      </c>
      <c r="C11">
        <f>B11/MAX(B$11:B$16)</f>
        <v>8.3333333333333329E-2</v>
      </c>
      <c r="E11">
        <f>AVERAGE(G2:L2)</f>
        <v>1.6666666666666667</v>
      </c>
      <c r="F11">
        <f>E11/MAX(E$11:E$16)</f>
        <v>6.6225165562913912E-2</v>
      </c>
      <c r="H11">
        <f>AVERAGE(M2:P2)</f>
        <v>3.25</v>
      </c>
      <c r="I11">
        <f>H11/MAX(H$11:H$16)</f>
        <v>4.7619047619047616E-2</v>
      </c>
      <c r="K11">
        <f>AVERAGE(Q2:T2)</f>
        <v>3.5</v>
      </c>
      <c r="L11">
        <f>K11/MAX(K$11:K$16)</f>
        <v>3.2110091743119268E-2</v>
      </c>
    </row>
    <row r="12" spans="1:20" x14ac:dyDescent="0.2">
      <c r="A12">
        <v>5</v>
      </c>
      <c r="B12">
        <f>AVERAGE(B3:F3)</f>
        <v>10.199999999999999</v>
      </c>
      <c r="C12">
        <f t="shared" ref="C12:C15" si="0">B12/MAX(B$11:B$16)</f>
        <v>0.70833333333333326</v>
      </c>
      <c r="E12">
        <f t="shared" ref="E12:E15" si="1">AVERAGE(G3:L3)</f>
        <v>16.5</v>
      </c>
      <c r="F12">
        <f t="shared" ref="F12:F16" si="2">E12/MAX(E$11:E$16)</f>
        <v>0.6556291390728477</v>
      </c>
      <c r="H12">
        <f t="shared" ref="H12:H15" si="3">AVERAGE(M3:P3)</f>
        <v>29.5</v>
      </c>
      <c r="I12">
        <f t="shared" ref="I12:I16" si="4">H12/MAX(H$11:H$16)</f>
        <v>0.43223443223443225</v>
      </c>
      <c r="K12">
        <f t="shared" ref="K12:K15" si="5">AVERAGE(Q3:T3)</f>
        <v>55</v>
      </c>
      <c r="L12">
        <f t="shared" ref="L12:L16" si="6">K12/MAX(K$11:K$16)</f>
        <v>0.50458715596330272</v>
      </c>
    </row>
    <row r="13" spans="1:20" x14ac:dyDescent="0.2">
      <c r="A13">
        <v>6</v>
      </c>
      <c r="B13">
        <f>AVERAGE(B4:F4)</f>
        <v>14.4</v>
      </c>
      <c r="C13">
        <f t="shared" si="0"/>
        <v>1</v>
      </c>
      <c r="E13">
        <f>AVERAGE(G4:L4)</f>
        <v>25.166666666666668</v>
      </c>
      <c r="F13">
        <f t="shared" si="2"/>
        <v>1</v>
      </c>
      <c r="H13">
        <f>AVERAGE(M4:P4)</f>
        <v>68.25</v>
      </c>
      <c r="I13">
        <f t="shared" si="4"/>
        <v>1</v>
      </c>
      <c r="K13">
        <f>AVERAGE(Q4:T4)</f>
        <v>109</v>
      </c>
      <c r="L13">
        <f t="shared" si="6"/>
        <v>1</v>
      </c>
    </row>
    <row r="14" spans="1:20" x14ac:dyDescent="0.2">
      <c r="A14">
        <v>7</v>
      </c>
      <c r="B14">
        <f t="shared" ref="B12:B15" si="7">AVERAGE(B5:F5)</f>
        <v>4.8</v>
      </c>
      <c r="C14">
        <f t="shared" si="0"/>
        <v>0.33333333333333331</v>
      </c>
      <c r="E14">
        <f t="shared" si="1"/>
        <v>13.833333333333334</v>
      </c>
      <c r="F14">
        <f t="shared" si="2"/>
        <v>0.54966887417218546</v>
      </c>
      <c r="H14">
        <f t="shared" si="3"/>
        <v>30</v>
      </c>
      <c r="I14">
        <f t="shared" si="4"/>
        <v>0.43956043956043955</v>
      </c>
      <c r="K14">
        <f t="shared" si="5"/>
        <v>49.75</v>
      </c>
      <c r="L14">
        <f t="shared" si="6"/>
        <v>0.45642201834862384</v>
      </c>
    </row>
    <row r="15" spans="1:20" x14ac:dyDescent="0.2">
      <c r="A15">
        <v>8</v>
      </c>
      <c r="B15">
        <f t="shared" si="7"/>
        <v>1.6</v>
      </c>
      <c r="C15">
        <f t="shared" si="0"/>
        <v>0.11111111111111112</v>
      </c>
      <c r="E15">
        <f t="shared" si="1"/>
        <v>1.5</v>
      </c>
      <c r="F15">
        <f t="shared" si="2"/>
        <v>5.9602649006622516E-2</v>
      </c>
      <c r="H15">
        <f t="shared" si="3"/>
        <v>2.75</v>
      </c>
      <c r="I15">
        <f t="shared" si="4"/>
        <v>4.0293040293040296E-2</v>
      </c>
      <c r="K15">
        <f t="shared" si="5"/>
        <v>5.5</v>
      </c>
      <c r="L15">
        <f t="shared" si="6"/>
        <v>5.0458715596330278E-2</v>
      </c>
    </row>
    <row r="16" spans="1:20" x14ac:dyDescent="0.2">
      <c r="A16">
        <v>9</v>
      </c>
      <c r="B16">
        <f>AVERAGE(B7:F7)</f>
        <v>0.2</v>
      </c>
      <c r="C16">
        <f>B16/MAX(B$11:B$16)</f>
        <v>1.388888888888889E-2</v>
      </c>
      <c r="E16">
        <f>AVERAGE(G7:L7)</f>
        <v>0.16666666666666666</v>
      </c>
      <c r="F16">
        <f t="shared" si="2"/>
        <v>6.6225165562913899E-3</v>
      </c>
      <c r="H16">
        <f>AVERAGE(M7:P7)</f>
        <v>0</v>
      </c>
      <c r="I16">
        <f t="shared" si="4"/>
        <v>0</v>
      </c>
      <c r="K16">
        <f>AVERAGE(Q7:T7)</f>
        <v>0.25</v>
      </c>
      <c r="L16">
        <f t="shared" si="6"/>
        <v>2.2935779816513763E-3</v>
      </c>
    </row>
    <row r="17" spans="1:13" x14ac:dyDescent="0.2">
      <c r="B17" t="s">
        <v>30</v>
      </c>
      <c r="C17" t="s">
        <v>31</v>
      </c>
      <c r="D17" s="1" t="s">
        <v>29</v>
      </c>
      <c r="E17" t="s">
        <v>30</v>
      </c>
      <c r="F17" t="s">
        <v>31</v>
      </c>
      <c r="G17" s="1" t="s">
        <v>29</v>
      </c>
      <c r="H17" t="s">
        <v>30</v>
      </c>
      <c r="I17" t="s">
        <v>31</v>
      </c>
      <c r="J17" s="1" t="s">
        <v>29</v>
      </c>
      <c r="K17" t="s">
        <v>30</v>
      </c>
      <c r="L17" t="s">
        <v>31</v>
      </c>
      <c r="M17" s="1" t="s">
        <v>29</v>
      </c>
    </row>
    <row r="18" spans="1:13" x14ac:dyDescent="0.2">
      <c r="B18">
        <f>B11*$A11</f>
        <v>4.8</v>
      </c>
      <c r="C18">
        <f>B11*(A11-B$25)^2</f>
        <v>4.2256973022405138</v>
      </c>
      <c r="D18">
        <f>SQRT(SUM(C18:C23)/(SUM(B11:B16)-1))</f>
        <v>0.93594485178848463</v>
      </c>
      <c r="E18">
        <f>E11*$A11</f>
        <v>6.666666666666667</v>
      </c>
      <c r="F18">
        <f>E11*(A11-E$25)^2</f>
        <v>6.3863899611317496</v>
      </c>
      <c r="G18">
        <f>SQRT(SUM(F18:F23)/(SUM(E11:E16)-1))</f>
        <v>0.87613673585814078</v>
      </c>
      <c r="H18">
        <f>H11*$A11</f>
        <v>13</v>
      </c>
      <c r="I18">
        <f>H11*(A11-H$25)^2</f>
        <v>12.951447287972748</v>
      </c>
      <c r="J18">
        <f>SQRT(SUM(I18:I23)/(SUM(H11:H16)-1))</f>
        <v>0.79308751279181122</v>
      </c>
      <c r="K18">
        <f>K11*$A11</f>
        <v>14</v>
      </c>
      <c r="L18">
        <f>K11*(A11-K$25)^2</f>
        <v>13.968627460837746</v>
      </c>
      <c r="M18">
        <f>SQRT(SUM(L18:L23)/(SUM(K11:K16)-1))</f>
        <v>0.80258276473595036</v>
      </c>
    </row>
    <row r="19" spans="1:13" x14ac:dyDescent="0.2">
      <c r="B19">
        <f t="shared" ref="B19:B23" si="8">B12*$A12</f>
        <v>51</v>
      </c>
      <c r="C19">
        <f t="shared" ref="C19:C22" si="9">B12*(A12-B$25)^2</f>
        <v>7.8369455875628766</v>
      </c>
      <c r="E19">
        <f>E12*$A12</f>
        <v>82.5</v>
      </c>
      <c r="F19">
        <f t="shared" ref="F19:F22" si="10">E12*(A12-E$25)^2</f>
        <v>15.127526904156181</v>
      </c>
      <c r="H19">
        <f t="shared" ref="H19:H23" si="11">H12*$A12</f>
        <v>147.5</v>
      </c>
      <c r="I19">
        <f t="shared" ref="I19:I23" si="12">H12*(A12-H$25)^2</f>
        <v>29.27985151541619</v>
      </c>
      <c r="K19">
        <f>K12*$A12</f>
        <v>275</v>
      </c>
      <c r="L19">
        <f t="shared" ref="L19:L23" si="13">K12*(A12-K$25)^2</f>
        <v>54.753639727322124</v>
      </c>
    </row>
    <row r="20" spans="1:13" x14ac:dyDescent="0.2">
      <c r="B20">
        <f t="shared" si="8"/>
        <v>86.4</v>
      </c>
      <c r="C20">
        <f>B13*(A13-B$25)^2</f>
        <v>0.21947873799725531</v>
      </c>
      <c r="E20">
        <f t="shared" ref="E20" si="14">E13*$A13</f>
        <v>151</v>
      </c>
      <c r="F20">
        <f t="shared" si="10"/>
        <v>4.5442143023378491E-2</v>
      </c>
      <c r="H20">
        <f t="shared" si="11"/>
        <v>409.5</v>
      </c>
      <c r="I20">
        <f t="shared" si="12"/>
        <v>9.5379509127436991E-4</v>
      </c>
      <c r="K20">
        <f t="shared" ref="K20:K23" si="15">K13*$A13</f>
        <v>654</v>
      </c>
      <c r="L20">
        <f t="shared" si="13"/>
        <v>5.4796999738567149E-4</v>
      </c>
    </row>
    <row r="21" spans="1:13" x14ac:dyDescent="0.2">
      <c r="B21">
        <f>B14*$A14</f>
        <v>33.6</v>
      </c>
      <c r="C21">
        <f t="shared" si="9"/>
        <v>6.0583447645176003</v>
      </c>
      <c r="E21">
        <f>E14*$A14</f>
        <v>96.833333333333343</v>
      </c>
      <c r="F21">
        <f t="shared" si="10"/>
        <v>15.033948858696691</v>
      </c>
      <c r="H21">
        <f t="shared" si="11"/>
        <v>210</v>
      </c>
      <c r="I21">
        <f t="shared" si="12"/>
        <v>30.224718316010136</v>
      </c>
      <c r="K21">
        <f t="shared" si="15"/>
        <v>348.25</v>
      </c>
      <c r="L21">
        <f t="shared" si="13"/>
        <v>49.973344275975755</v>
      </c>
    </row>
    <row r="22" spans="1:13" x14ac:dyDescent="0.2">
      <c r="B22">
        <f t="shared" si="8"/>
        <v>12.8</v>
      </c>
      <c r="C22">
        <f t="shared" si="9"/>
        <v>7.2145099832342616</v>
      </c>
      <c r="E22">
        <f>E15*$A15</f>
        <v>12</v>
      </c>
      <c r="F22">
        <f t="shared" si="10"/>
        <v>6.257665979182887</v>
      </c>
      <c r="H22">
        <f t="shared" si="11"/>
        <v>22</v>
      </c>
      <c r="I22">
        <f t="shared" si="12"/>
        <v>11.041159926631147</v>
      </c>
      <c r="K22">
        <f t="shared" si="15"/>
        <v>44</v>
      </c>
      <c r="L22">
        <f t="shared" si="13"/>
        <v>22.049355004122333</v>
      </c>
    </row>
    <row r="23" spans="1:13" x14ac:dyDescent="0.2">
      <c r="B23">
        <f t="shared" si="8"/>
        <v>1.8</v>
      </c>
      <c r="C23">
        <f>B16*(A16-B$25)^2</f>
        <v>1.9511964639536652</v>
      </c>
      <c r="E23">
        <f>E16*$A16</f>
        <v>1.5</v>
      </c>
      <c r="F23">
        <f>E16*(A16-E$25)^2</f>
        <v>1.5427938591915518</v>
      </c>
      <c r="H23">
        <f t="shared" si="11"/>
        <v>0</v>
      </c>
      <c r="I23">
        <f t="shared" si="12"/>
        <v>0</v>
      </c>
      <c r="K23">
        <f t="shared" si="15"/>
        <v>2.25</v>
      </c>
      <c r="L23">
        <f t="shared" si="13"/>
        <v>2.2533644855114718</v>
      </c>
    </row>
    <row r="25" spans="1:13" x14ac:dyDescent="0.2">
      <c r="A25" s="1" t="s">
        <v>28</v>
      </c>
      <c r="B25">
        <f>SUM(B18:B23)/SUM(B11:B16)</f>
        <v>5.8765432098765435</v>
      </c>
      <c r="C25">
        <v>0</v>
      </c>
      <c r="E25">
        <f>SUM(E18:E23)/SUM(E11:E16)</f>
        <v>5.9575070821529739</v>
      </c>
      <c r="F25">
        <v>0</v>
      </c>
      <c r="H25">
        <f>SUM(H18:H23)/SUM(H11:H16)</f>
        <v>5.9962616822429906</v>
      </c>
      <c r="I25">
        <v>0</v>
      </c>
      <c r="K25">
        <f>SUM(K18:K23)/SUM(K11:K16)</f>
        <v>5.9977578475336326</v>
      </c>
      <c r="L25">
        <v>0</v>
      </c>
    </row>
    <row r="28" spans="1:13" x14ac:dyDescent="0.2">
      <c r="B28" t="s">
        <v>28</v>
      </c>
      <c r="C28" t="s">
        <v>29</v>
      </c>
    </row>
    <row r="29" spans="1:13" x14ac:dyDescent="0.2">
      <c r="A29">
        <v>14</v>
      </c>
      <c r="B29">
        <f>B25</f>
        <v>5.8765432098765435</v>
      </c>
      <c r="C29">
        <f>D18</f>
        <v>0.93594485178848463</v>
      </c>
    </row>
    <row r="30" spans="1:13" x14ac:dyDescent="0.2">
      <c r="A30">
        <v>15</v>
      </c>
      <c r="B30">
        <f>E25</f>
        <v>5.9575070821529739</v>
      </c>
      <c r="C30">
        <f>G18</f>
        <v>0.87613673585814078</v>
      </c>
    </row>
    <row r="31" spans="1:13" x14ac:dyDescent="0.2">
      <c r="A31">
        <v>16</v>
      </c>
      <c r="B31">
        <f>H25</f>
        <v>5.9962616822429906</v>
      </c>
      <c r="C31">
        <f>J18</f>
        <v>0.79308751279181122</v>
      </c>
    </row>
    <row r="32" spans="1:13" x14ac:dyDescent="0.2">
      <c r="A32">
        <v>17</v>
      </c>
      <c r="B32">
        <f>K25</f>
        <v>5.9977578475336326</v>
      </c>
      <c r="C32">
        <f>M18</f>
        <v>0.80258276473595036</v>
      </c>
    </row>
    <row r="38" spans="1:1" x14ac:dyDescent="0.2">
      <c r="A3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ahug030@gmail.com</cp:lastModifiedBy>
  <dcterms:created xsi:type="dcterms:W3CDTF">2022-01-05T19:46:26Z</dcterms:created>
  <dcterms:modified xsi:type="dcterms:W3CDTF">2024-07-17T23:26:00Z</dcterms:modified>
</cp:coreProperties>
</file>