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65EF2154-1024-0140-A4C8-E3B668204D0D}" xr6:coauthVersionLast="47" xr6:coauthVersionMax="47" xr10:uidLastSave="{00000000-0000-0000-0000-000000000000}"/>
  <bookViews>
    <workbookView xWindow="5380" yWindow="1420" windowWidth="45940" windowHeight="25020" xr2:uid="{1B8CE466-92E7-F849-A57F-71A3F8250823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I26" i="2"/>
  <c r="C33" i="2"/>
  <c r="D33" i="2" s="1"/>
  <c r="C34" i="2"/>
  <c r="D34" i="2" s="1"/>
  <c r="C24" i="2"/>
  <c r="D24" i="2" s="1"/>
  <c r="C23" i="2"/>
  <c r="D23" i="2" s="1"/>
  <c r="C32" i="2" l="1"/>
  <c r="D32" i="2" s="1"/>
  <c r="C31" i="2"/>
  <c r="D31" i="2" s="1"/>
  <c r="C30" i="2"/>
  <c r="D30" i="2" s="1"/>
  <c r="C29" i="2"/>
  <c r="D29" i="2" s="1"/>
  <c r="C28" i="2"/>
  <c r="D28" i="2" s="1"/>
  <c r="C22" i="2" l="1"/>
  <c r="D22" i="2" s="1"/>
  <c r="C27" i="2"/>
  <c r="D27" i="2" s="1"/>
  <c r="C26" i="2"/>
  <c r="D26" i="2" s="1"/>
  <c r="C25" i="2"/>
  <c r="D25" i="2" s="1"/>
  <c r="D20" i="2" l="1"/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<sst xmlns="http://schemas.openxmlformats.org/spreadsheetml/2006/main" count="59" uniqueCount="18">
  <si>
    <t>integral gaussian curvature dA</t>
  </si>
  <si>
    <t>Q</t>
  </si>
  <si>
    <t>omega</t>
  </si>
  <si>
    <t>stage</t>
  </si>
  <si>
    <t>E14</t>
  </si>
  <si>
    <t>E15</t>
  </si>
  <si>
    <t>E16</t>
  </si>
  <si>
    <t>E17</t>
  </si>
  <si>
    <t>pole?</t>
  </si>
  <si>
    <t>no</t>
  </si>
  <si>
    <t>yes</t>
  </si>
  <si>
    <t>avg gaussian curvature (mm-2)</t>
  </si>
  <si>
    <t>human wk11</t>
  </si>
  <si>
    <t>human wk13</t>
  </si>
  <si>
    <t>human wk15</t>
  </si>
  <si>
    <t>human wk8</t>
  </si>
  <si>
    <t>Gauss-Bonnet line</t>
  </si>
  <si>
    <t>Fit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</si>
</sst>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16" fontId="0" fillId="0" borderId="0" xfId="0" quotePrefix="1" applyNumberFormat="1"/>
    <xf numFmtId="16" fontId="0" fillId="0" borderId="0" xfId="0" quotePrefix="1" applyNumberForma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data!$D$2:$D$5</c:f>
              <c:numCache>
                <c:formatCode>General</c:formatCode>
                <c:ptCount val="4"/>
                <c:pt idx="0">
                  <c:v>3.946724278792821</c:v>
                </c:pt>
                <c:pt idx="1">
                  <c:v>2.4140621768178687</c:v>
                </c:pt>
                <c:pt idx="2">
                  <c:v>3.8388172273765155</c:v>
                </c:pt>
                <c:pt idx="3">
                  <c:v>2.7081805116516913</c:v>
                </c:pt>
              </c:numCache>
            </c:numRef>
          </c:xVal>
          <c:yVal>
            <c:numRef>
              <c:f>data!$E$2:$E$5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4-6C4F-925B-9FA6F6924D2D}"/>
            </c:ext>
          </c:extLst>
        </c:ser>
        <c:ser>
          <c:idx val="2"/>
          <c:order val="1"/>
          <c:spPr>
            <a:ln w="2540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data!$H$22:$H$23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data!$I$22:$I$23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4-6C4F-925B-9FA6F6924D2D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data!$D$7:$D$9</c:f>
              <c:numCache>
                <c:formatCode>General</c:formatCode>
                <c:ptCount val="3"/>
                <c:pt idx="0">
                  <c:v>2.4570340114526803</c:v>
                </c:pt>
                <c:pt idx="1">
                  <c:v>1.8095917029548503</c:v>
                </c:pt>
                <c:pt idx="2">
                  <c:v>1.6825860583675176</c:v>
                </c:pt>
              </c:numCache>
            </c:numRef>
          </c:xVal>
          <c:yVal>
            <c:numRef>
              <c:f>data!$E$7:$E$9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4-6C4F-925B-9FA6F6924D2D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data!$D$13:$D$15</c:f>
              <c:numCache>
                <c:formatCode>General</c:formatCode>
                <c:ptCount val="3"/>
                <c:pt idx="0">
                  <c:v>1.2824705314344926</c:v>
                </c:pt>
                <c:pt idx="1">
                  <c:v>0.49942821142236765</c:v>
                </c:pt>
                <c:pt idx="2">
                  <c:v>-0.13941973014850031</c:v>
                </c:pt>
              </c:numCache>
            </c:numRef>
          </c:xVal>
          <c:yVal>
            <c:numRef>
              <c:f>data!$E$13:$E$15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4-6C4F-925B-9FA6F6924D2D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data!$D$18:$D$20</c:f>
              <c:numCache>
                <c:formatCode>General</c:formatCode>
                <c:ptCount val="3"/>
                <c:pt idx="0">
                  <c:v>0.29220847551671986</c:v>
                </c:pt>
                <c:pt idx="1">
                  <c:v>9.835775483079133E-2</c:v>
                </c:pt>
                <c:pt idx="2">
                  <c:v>0.19576058000303129</c:v>
                </c:pt>
              </c:numCache>
            </c:numRef>
          </c:xVal>
          <c:yVal>
            <c:numRef>
              <c:f>data!$E$18:$E$20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F4-6C4F-925B-9FA6F6924D2D}"/>
            </c:ext>
          </c:extLst>
        </c:ser>
        <c:ser>
          <c:idx val="0"/>
          <c:order val="5"/>
          <c:spPr>
            <a:ln w="254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data!$H$25:$H$26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data!$I$25:$I$26</c:f>
              <c:numCache>
                <c:formatCode>General</c:formatCode>
                <c:ptCount val="2"/>
                <c:pt idx="0">
                  <c:v>0</c:v>
                </c:pt>
                <c:pt idx="1">
                  <c:v>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F4-6C4F-925B-9FA6F6924D2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data!$D$6</c:f>
              <c:numCache>
                <c:formatCode>General</c:formatCode>
                <c:ptCount val="1"/>
                <c:pt idx="0">
                  <c:v>3.1216650538044357</c:v>
                </c:pt>
              </c:numCache>
            </c:numRef>
          </c:xVal>
          <c:yVal>
            <c:numRef>
              <c:f>data!$E$6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F4-6C4F-925B-9FA6F6924D2D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data!$D$10:$D$12</c:f>
              <c:numCache>
                <c:formatCode>General</c:formatCode>
                <c:ptCount val="3"/>
                <c:pt idx="0">
                  <c:v>1.7656649386614871</c:v>
                </c:pt>
                <c:pt idx="1">
                  <c:v>2.6986312150661775</c:v>
                </c:pt>
                <c:pt idx="2">
                  <c:v>1.5632198510485962</c:v>
                </c:pt>
              </c:numCache>
            </c:numRef>
          </c:xVal>
          <c:yVal>
            <c:numRef>
              <c:f>data!$E$10:$E$12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F4-6C4F-925B-9FA6F6924D2D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data!$D$16</c:f>
              <c:numCache>
                <c:formatCode>General</c:formatCode>
                <c:ptCount val="1"/>
                <c:pt idx="0">
                  <c:v>0.83938316986665606</c:v>
                </c:pt>
              </c:numCache>
            </c:numRef>
          </c:xVal>
          <c:yVal>
            <c:numRef>
              <c:f>data!$E$16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F4-6C4F-925B-9FA6F6924D2D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data!$D$17</c:f>
              <c:numCache>
                <c:formatCode>General</c:formatCode>
                <c:ptCount val="1"/>
                <c:pt idx="0">
                  <c:v>0.76203386752399505</c:v>
                </c:pt>
              </c:numCache>
            </c:numRef>
          </c:xVal>
          <c:yVal>
            <c:numRef>
              <c:f>data!$E$17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F4-6C4F-925B-9FA6F6924D2D}"/>
            </c:ext>
          </c:extLst>
        </c:ser>
        <c:ser>
          <c:idx val="7"/>
          <c:order val="1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540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xVal>
            <c:numRef>
              <c:f>data!$D$22:$D$34</c:f>
              <c:numCache>
                <c:formatCode>General</c:formatCode>
                <c:ptCount val="13"/>
                <c:pt idx="0">
                  <c:v>2.0398729901145134</c:v>
                </c:pt>
                <c:pt idx="1">
                  <c:v>1.0911408250471397</c:v>
                </c:pt>
                <c:pt idx="2">
                  <c:v>2.8147124643596824</c:v>
                </c:pt>
                <c:pt idx="3">
                  <c:v>1.0487037510211168</c:v>
                </c:pt>
                <c:pt idx="4">
                  <c:v>1.1104036661194381</c:v>
                </c:pt>
                <c:pt idx="5">
                  <c:v>0.85829841654324157</c:v>
                </c:pt>
                <c:pt idx="6">
                  <c:v>0.8178399567697372</c:v>
                </c:pt>
                <c:pt idx="7">
                  <c:v>0.33337549309686954</c:v>
                </c:pt>
                <c:pt idx="8">
                  <c:v>0.41099217574392505</c:v>
                </c:pt>
                <c:pt idx="9">
                  <c:v>0.18766659621714987</c:v>
                </c:pt>
                <c:pt idx="10">
                  <c:v>0.16811536638796906</c:v>
                </c:pt>
                <c:pt idx="11">
                  <c:v>0.2944716588074866</c:v>
                </c:pt>
                <c:pt idx="12">
                  <c:v>0.14967090003304934</c:v>
                </c:pt>
              </c:numCache>
            </c:numRef>
          </c:xVal>
          <c:yVal>
            <c:numRef>
              <c:f>data!$E$22:$E$34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F4-6C4F-925B-9FA6F6924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90880"/>
        <c:axId val="1243310224"/>
      </c:scatterChart>
      <c:valAx>
        <c:axId val="1242990880"/>
        <c:scaling>
          <c:orientation val="minMax"/>
          <c:max val="6"/>
        </c:scaling>
        <c:delete val="1"/>
        <c:axPos val="b"/>
        <c:numFmt formatCode="General" sourceLinked="1"/>
        <c:majorTickMark val="out"/>
        <c:minorTickMark val="none"/>
        <c:tickLblPos val="nextTo"/>
        <c:crossAx val="1243310224"/>
        <c:crosses val="autoZero"/>
        <c:crossBetween val="midCat"/>
      </c:valAx>
      <c:valAx>
        <c:axId val="124331022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2429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5</xdr:row>
      <xdr:rowOff>152400</xdr:rowOff>
    </xdr:from>
    <xdr:to>
      <xdr:col>9</xdr:col>
      <xdr:colOff>558800</xdr:colOff>
      <xdr:row>19</xdr:row>
      <xdr:rowOff>50800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5A1419-3073-3D46-92A1-09DE9DA64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4D94-4C8B-A742-B0EF-BD46799624E3}">
  <dimension ref="A1:I34"/>
  <sheetViews>
    <sheetView tabSelected="1" zoomScaleNormal="100" workbookViewId="0">
      <selection activeCell="C55" sqref="C55"/>
    </sheetView>
  </sheetViews>
  <sheetFormatPr baseColWidth="10" defaultRowHeight="16" x14ac:dyDescent="0.2"/>
  <cols>
    <col min="1" max="1" width="14.33203125" customWidth="1"/>
    <col min="2" max="2" width="27.5" bestFit="1" customWidth="1"/>
    <col min="3" max="4" width="26.1640625" customWidth="1"/>
  </cols>
  <sheetData>
    <row r="1" spans="1:6" x14ac:dyDescent="0.2">
      <c r="A1" s="1" t="s">
        <v>3</v>
      </c>
      <c r="B1" s="1" t="s">
        <v>11</v>
      </c>
      <c r="C1" s="1" t="s">
        <v>0</v>
      </c>
      <c r="D1" s="1" t="s">
        <v>2</v>
      </c>
      <c r="E1" s="1" t="s">
        <v>1</v>
      </c>
      <c r="F1" s="1" t="s">
        <v>8</v>
      </c>
    </row>
    <row r="2" spans="1:6" x14ac:dyDescent="0.2">
      <c r="A2" s="4" t="s">
        <v>4</v>
      </c>
      <c r="B2" s="5">
        <v>5.8730000000000002</v>
      </c>
      <c r="C2" s="5">
        <v>4.133</v>
      </c>
      <c r="D2" s="5">
        <f>(1/(PI()/3))*C2</f>
        <v>3.946724278792821</v>
      </c>
      <c r="E2" s="5">
        <v>5</v>
      </c>
      <c r="F2" s="5" t="s">
        <v>9</v>
      </c>
    </row>
    <row r="3" spans="1:6" x14ac:dyDescent="0.2">
      <c r="A3" s="4" t="s">
        <v>4</v>
      </c>
      <c r="B3" s="5">
        <v>2.9849999999999999</v>
      </c>
      <c r="C3" s="5">
        <v>2.528</v>
      </c>
      <c r="D3" s="5">
        <f t="shared" ref="D3:D19" si="0">(1/(PI()/3))*C3</f>
        <v>2.4140621768178687</v>
      </c>
      <c r="E3" s="5">
        <v>3</v>
      </c>
      <c r="F3" s="5" t="s">
        <v>9</v>
      </c>
    </row>
    <row r="4" spans="1:6" x14ac:dyDescent="0.2">
      <c r="A4" s="3" t="s">
        <v>4</v>
      </c>
      <c r="B4" s="5">
        <v>9.0860000000000003</v>
      </c>
      <c r="C4" s="5">
        <v>4.0199999999999996</v>
      </c>
      <c r="D4" s="5">
        <f t="shared" si="0"/>
        <v>3.8388172273765155</v>
      </c>
      <c r="E4" s="5">
        <v>5</v>
      </c>
      <c r="F4" s="5" t="s">
        <v>9</v>
      </c>
    </row>
    <row r="5" spans="1:6" x14ac:dyDescent="0.2">
      <c r="A5" s="3" t="s">
        <v>4</v>
      </c>
      <c r="B5" s="5">
        <v>12.016999999999999</v>
      </c>
      <c r="C5" s="5">
        <v>2.8359999999999999</v>
      </c>
      <c r="D5" s="5">
        <f t="shared" si="0"/>
        <v>2.7081805116516913</v>
      </c>
      <c r="E5" s="5">
        <v>5</v>
      </c>
      <c r="F5" s="5" t="s">
        <v>9</v>
      </c>
    </row>
    <row r="6" spans="1:6" x14ac:dyDescent="0.2">
      <c r="A6" s="3" t="s">
        <v>4</v>
      </c>
      <c r="B6" s="5">
        <v>10.976000000000001</v>
      </c>
      <c r="C6" s="5">
        <v>3.2690000000000001</v>
      </c>
      <c r="D6" s="5">
        <f t="shared" si="0"/>
        <v>3.1216650538044357</v>
      </c>
      <c r="E6" s="5">
        <v>3</v>
      </c>
      <c r="F6" s="6" t="s">
        <v>10</v>
      </c>
    </row>
    <row r="7" spans="1:6" x14ac:dyDescent="0.2">
      <c r="A7" s="3" t="s">
        <v>5</v>
      </c>
      <c r="B7" s="5">
        <v>5.2859999999999996</v>
      </c>
      <c r="C7" s="5">
        <v>2.573</v>
      </c>
      <c r="D7" s="5">
        <f t="shared" si="0"/>
        <v>2.4570340114526803</v>
      </c>
      <c r="E7" s="5">
        <v>3</v>
      </c>
      <c r="F7" s="5" t="s">
        <v>9</v>
      </c>
    </row>
    <row r="8" spans="1:6" x14ac:dyDescent="0.2">
      <c r="A8" s="3" t="s">
        <v>5</v>
      </c>
      <c r="B8" s="5">
        <v>3.2120000000000002</v>
      </c>
      <c r="C8" s="5">
        <v>1.895</v>
      </c>
      <c r="D8" s="5">
        <f t="shared" si="0"/>
        <v>1.8095917029548503</v>
      </c>
      <c r="E8" s="5">
        <v>2</v>
      </c>
      <c r="F8" s="5" t="s">
        <v>9</v>
      </c>
    </row>
    <row r="9" spans="1:6" x14ac:dyDescent="0.2">
      <c r="A9" s="3" t="s">
        <v>5</v>
      </c>
      <c r="B9" s="5">
        <v>3.423</v>
      </c>
      <c r="C9" s="5">
        <v>1.762</v>
      </c>
      <c r="D9" s="5">
        <f t="shared" si="0"/>
        <v>1.6825860583675176</v>
      </c>
      <c r="E9" s="5">
        <v>3</v>
      </c>
      <c r="F9" s="5" t="s">
        <v>9</v>
      </c>
    </row>
    <row r="10" spans="1:6" x14ac:dyDescent="0.2">
      <c r="A10" s="3" t="s">
        <v>5</v>
      </c>
      <c r="B10" s="5">
        <v>5.6070000000000002</v>
      </c>
      <c r="C10" s="5">
        <v>1.849</v>
      </c>
      <c r="D10" s="5">
        <f t="shared" si="0"/>
        <v>1.7656649386614871</v>
      </c>
      <c r="E10" s="5">
        <v>2</v>
      </c>
      <c r="F10" s="6" t="s">
        <v>10</v>
      </c>
    </row>
    <row r="11" spans="1:6" x14ac:dyDescent="0.2">
      <c r="A11" s="3" t="s">
        <v>5</v>
      </c>
      <c r="B11" s="5">
        <v>7.3140000000000001</v>
      </c>
      <c r="C11" s="5">
        <v>2.8260000000000001</v>
      </c>
      <c r="D11" s="5">
        <f t="shared" si="0"/>
        <v>2.6986312150661775</v>
      </c>
      <c r="E11" s="5">
        <v>3</v>
      </c>
      <c r="F11" s="6" t="s">
        <v>10</v>
      </c>
    </row>
    <row r="12" spans="1:6" x14ac:dyDescent="0.2">
      <c r="A12" s="3" t="s">
        <v>5</v>
      </c>
      <c r="B12" s="5">
        <v>5.5679999999999996</v>
      </c>
      <c r="C12" s="5">
        <v>1.637</v>
      </c>
      <c r="D12" s="5">
        <f t="shared" si="0"/>
        <v>1.5632198510485962</v>
      </c>
      <c r="E12" s="5">
        <v>2</v>
      </c>
      <c r="F12" s="6" t="s">
        <v>10</v>
      </c>
    </row>
    <row r="13" spans="1:6" x14ac:dyDescent="0.2">
      <c r="A13" s="2" t="s">
        <v>6</v>
      </c>
      <c r="B13" s="5">
        <v>2.2930000000000001</v>
      </c>
      <c r="C13" s="5">
        <v>1.343</v>
      </c>
      <c r="D13" s="5">
        <f t="shared" si="0"/>
        <v>1.2824705314344926</v>
      </c>
      <c r="E13" s="5">
        <v>1</v>
      </c>
      <c r="F13" s="5" t="s">
        <v>9</v>
      </c>
    </row>
    <row r="14" spans="1:6" x14ac:dyDescent="0.2">
      <c r="A14" s="2" t="s">
        <v>6</v>
      </c>
      <c r="B14" s="5">
        <v>1.599</v>
      </c>
      <c r="C14" s="5">
        <v>0.52300000000000002</v>
      </c>
      <c r="D14" s="5">
        <f t="shared" si="0"/>
        <v>0.49942821142236765</v>
      </c>
      <c r="E14" s="5">
        <v>1</v>
      </c>
      <c r="F14" s="5" t="s">
        <v>9</v>
      </c>
    </row>
    <row r="15" spans="1:6" x14ac:dyDescent="0.2">
      <c r="A15" s="2" t="s">
        <v>6</v>
      </c>
      <c r="B15" s="5">
        <v>-33.61</v>
      </c>
      <c r="C15" s="5">
        <v>-0.14599999999999999</v>
      </c>
      <c r="D15" s="5">
        <f t="shared" si="0"/>
        <v>-0.13941973014850031</v>
      </c>
      <c r="E15" s="5">
        <v>-1</v>
      </c>
      <c r="F15" s="5" t="s">
        <v>9</v>
      </c>
    </row>
    <row r="16" spans="1:6" x14ac:dyDescent="0.2">
      <c r="A16" s="2" t="s">
        <v>6</v>
      </c>
      <c r="B16" s="5">
        <v>2.11</v>
      </c>
      <c r="C16" s="5">
        <v>0.879</v>
      </c>
      <c r="D16" s="5">
        <f t="shared" si="0"/>
        <v>0.83938316986665606</v>
      </c>
      <c r="E16" s="5">
        <v>1</v>
      </c>
      <c r="F16" s="6" t="s">
        <v>10</v>
      </c>
    </row>
    <row r="17" spans="1:9" x14ac:dyDescent="0.2">
      <c r="A17" s="2" t="s">
        <v>7</v>
      </c>
      <c r="B17" s="5">
        <v>-1.9699999999999999E-2</v>
      </c>
      <c r="C17" s="5">
        <v>0.79800000000000004</v>
      </c>
      <c r="D17" s="5">
        <f t="shared" si="0"/>
        <v>0.76203386752399505</v>
      </c>
      <c r="E17" s="5">
        <v>0</v>
      </c>
      <c r="F17" s="6" t="s">
        <v>10</v>
      </c>
    </row>
    <row r="18" spans="1:9" x14ac:dyDescent="0.2">
      <c r="A18" s="2" t="s">
        <v>7</v>
      </c>
      <c r="B18" s="5">
        <v>0.53100000000000003</v>
      </c>
      <c r="C18" s="5">
        <v>0.30599999999999999</v>
      </c>
      <c r="D18" s="5">
        <f t="shared" si="0"/>
        <v>0.29220847551671986</v>
      </c>
      <c r="E18" s="5">
        <v>1</v>
      </c>
      <c r="F18" s="5" t="s">
        <v>9</v>
      </c>
    </row>
    <row r="19" spans="1:9" x14ac:dyDescent="0.2">
      <c r="A19" s="2" t="s">
        <v>7</v>
      </c>
      <c r="B19" s="5">
        <v>0.20399999999999999</v>
      </c>
      <c r="C19" s="5">
        <v>0.10299999999999999</v>
      </c>
      <c r="D19" s="5">
        <f t="shared" si="0"/>
        <v>9.835775483079133E-2</v>
      </c>
      <c r="E19" s="5">
        <v>0</v>
      </c>
      <c r="F19" s="5" t="s">
        <v>9</v>
      </c>
    </row>
    <row r="20" spans="1:9" x14ac:dyDescent="0.2">
      <c r="A20" s="2" t="s">
        <v>7</v>
      </c>
      <c r="B20" s="5">
        <v>0.184</v>
      </c>
      <c r="C20" s="5">
        <v>0.20499999999999999</v>
      </c>
      <c r="D20" s="5">
        <f>(1/(PI()/3))*C20</f>
        <v>0.19576058000303129</v>
      </c>
      <c r="E20" s="5">
        <v>1</v>
      </c>
      <c r="F20" s="5" t="s">
        <v>9</v>
      </c>
    </row>
    <row r="21" spans="1:9" x14ac:dyDescent="0.2">
      <c r="B21" s="5"/>
      <c r="C21" s="5"/>
      <c r="D21" s="5"/>
      <c r="E21" s="5"/>
      <c r="F21" s="5"/>
      <c r="H21" s="1" t="s">
        <v>16</v>
      </c>
    </row>
    <row r="22" spans="1:9" x14ac:dyDescent="0.2">
      <c r="A22" s="2" t="s">
        <v>15</v>
      </c>
      <c r="B22" s="5">
        <v>4.5449999999999999</v>
      </c>
      <c r="C22" s="5">
        <f>B22*0.47</f>
        <v>2.1361499999999998</v>
      </c>
      <c r="D22" s="5">
        <f>(1/(PI()/3))*C22</f>
        <v>2.0398729901145134</v>
      </c>
      <c r="E22" s="5">
        <v>1</v>
      </c>
      <c r="F22" s="5"/>
      <c r="H22" s="5">
        <v>0</v>
      </c>
      <c r="I22" s="5">
        <v>0</v>
      </c>
    </row>
    <row r="23" spans="1:9" x14ac:dyDescent="0.2">
      <c r="A23" s="2" t="s">
        <v>15</v>
      </c>
      <c r="B23" s="5">
        <v>1.587</v>
      </c>
      <c r="C23" s="5">
        <f>B23*0.72</f>
        <v>1.1426399999999999</v>
      </c>
      <c r="D23" s="5">
        <f>(1/(PI()/3))*C23</f>
        <v>1.0911408250471397</v>
      </c>
      <c r="E23" s="5">
        <v>2</v>
      </c>
      <c r="F23" s="5"/>
      <c r="H23" s="5">
        <v>6</v>
      </c>
      <c r="I23" s="5">
        <v>6</v>
      </c>
    </row>
    <row r="24" spans="1:9" x14ac:dyDescent="0.2">
      <c r="A24" s="2" t="s">
        <v>15</v>
      </c>
      <c r="B24" s="5">
        <v>3.5089999999999999</v>
      </c>
      <c r="C24" s="5">
        <f>B24*0.84</f>
        <v>2.9475599999999997</v>
      </c>
      <c r="D24" s="5">
        <f>(1/(PI()/3))*C24</f>
        <v>2.8147124643596824</v>
      </c>
      <c r="E24" s="5">
        <v>2</v>
      </c>
      <c r="F24" s="5"/>
      <c r="H24" s="7" t="s">
        <v>17</v>
      </c>
      <c r="I24" s="5"/>
    </row>
    <row r="25" spans="1:9" x14ac:dyDescent="0.2">
      <c r="A25" s="2" t="s">
        <v>12</v>
      </c>
      <c r="B25" s="5">
        <v>1.9</v>
      </c>
      <c r="C25" s="5">
        <f>B25*0.578</f>
        <v>1.0981999999999998</v>
      </c>
      <c r="D25" s="5">
        <f t="shared" ref="D25:D34" si="1">(1/(PI()/3))*C25</f>
        <v>1.0487037510211168</v>
      </c>
      <c r="E25" s="5">
        <v>2</v>
      </c>
      <c r="F25" s="5"/>
      <c r="H25" s="5">
        <v>0</v>
      </c>
      <c r="I25" s="5">
        <v>0</v>
      </c>
    </row>
    <row r="26" spans="1:9" x14ac:dyDescent="0.2">
      <c r="A26" s="2" t="s">
        <v>12</v>
      </c>
      <c r="B26" s="5">
        <v>1.778</v>
      </c>
      <c r="C26" s="5">
        <f>B26*0.654</f>
        <v>1.162812</v>
      </c>
      <c r="D26" s="5">
        <f t="shared" si="1"/>
        <v>1.1104036661194381</v>
      </c>
      <c r="E26" s="5">
        <v>1</v>
      </c>
      <c r="F26" s="5"/>
      <c r="H26" s="5">
        <v>6</v>
      </c>
      <c r="I26" s="5">
        <f>H26*1.28</f>
        <v>7.68</v>
      </c>
    </row>
    <row r="27" spans="1:9" x14ac:dyDescent="0.2">
      <c r="A27" s="2" t="s">
        <v>12</v>
      </c>
      <c r="B27" s="6">
        <v>0.79400000000000004</v>
      </c>
      <c r="C27" s="5">
        <f>B27*1.132</f>
        <v>0.89880799999999994</v>
      </c>
      <c r="D27" s="5">
        <f t="shared" si="1"/>
        <v>0.85829841654324157</v>
      </c>
      <c r="E27" s="5">
        <v>1</v>
      </c>
      <c r="F27" s="5"/>
    </row>
    <row r="28" spans="1:9" x14ac:dyDescent="0.2">
      <c r="A28" s="2" t="s">
        <v>13</v>
      </c>
      <c r="B28" s="5">
        <v>1.08</v>
      </c>
      <c r="C28" s="5">
        <f>B28*0.793</f>
        <v>0.85644000000000009</v>
      </c>
      <c r="D28" s="5">
        <f t="shared" si="1"/>
        <v>0.8178399567697372</v>
      </c>
      <c r="E28" s="5">
        <v>2</v>
      </c>
      <c r="F28" s="5"/>
    </row>
    <row r="29" spans="1:9" x14ac:dyDescent="0.2">
      <c r="A29" s="2" t="s">
        <v>13</v>
      </c>
      <c r="B29" s="5">
        <v>0.81</v>
      </c>
      <c r="C29" s="5">
        <f>B29*0.431</f>
        <v>0.34911000000000003</v>
      </c>
      <c r="D29" s="5">
        <f t="shared" si="1"/>
        <v>0.33337549309686954</v>
      </c>
      <c r="E29" s="5">
        <v>0</v>
      </c>
      <c r="F29" s="5"/>
    </row>
    <row r="30" spans="1:9" x14ac:dyDescent="0.2">
      <c r="A30" s="2" t="s">
        <v>13</v>
      </c>
      <c r="B30" s="5">
        <v>1.115</v>
      </c>
      <c r="C30" s="5">
        <f>B30*0.386</f>
        <v>0.43038999999999999</v>
      </c>
      <c r="D30" s="5">
        <f t="shared" si="1"/>
        <v>0.41099217574392505</v>
      </c>
      <c r="E30" s="5">
        <v>1</v>
      </c>
      <c r="F30" s="5"/>
    </row>
    <row r="31" spans="1:9" x14ac:dyDescent="0.2">
      <c r="A31" s="2" t="s">
        <v>13</v>
      </c>
      <c r="B31" s="5">
        <v>0.318</v>
      </c>
      <c r="C31" s="5">
        <f>B31*0.618</f>
        <v>0.196524</v>
      </c>
      <c r="D31" s="5">
        <f t="shared" si="1"/>
        <v>0.18766659621714987</v>
      </c>
      <c r="E31" s="5">
        <v>1</v>
      </c>
      <c r="F31" s="5"/>
    </row>
    <row r="32" spans="1:9" x14ac:dyDescent="0.2">
      <c r="A32" s="2" t="s">
        <v>14</v>
      </c>
      <c r="B32" s="5">
        <v>0.503</v>
      </c>
      <c r="C32" s="5">
        <f>B32*0.35</f>
        <v>0.17604999999999998</v>
      </c>
      <c r="D32" s="5">
        <f t="shared" si="1"/>
        <v>0.16811536638796906</v>
      </c>
      <c r="E32" s="5">
        <v>1</v>
      </c>
      <c r="F32" s="5"/>
    </row>
    <row r="33" spans="1:6" x14ac:dyDescent="0.2">
      <c r="A33" s="2" t="s">
        <v>14</v>
      </c>
      <c r="B33" s="5">
        <v>0.56999999999999995</v>
      </c>
      <c r="C33" s="5">
        <f>B33*0.541</f>
        <v>0.30836999999999998</v>
      </c>
      <c r="D33" s="5">
        <f t="shared" si="1"/>
        <v>0.2944716588074866</v>
      </c>
      <c r="E33" s="5">
        <v>1</v>
      </c>
      <c r="F33" s="5"/>
    </row>
    <row r="34" spans="1:6" x14ac:dyDescent="0.2">
      <c r="A34" s="2" t="s">
        <v>14</v>
      </c>
      <c r="B34" s="5">
        <v>0.24299999999999999</v>
      </c>
      <c r="C34" s="5">
        <f>B34*0.645</f>
        <v>0.15673500000000001</v>
      </c>
      <c r="D34" s="5">
        <f t="shared" si="1"/>
        <v>0.14967090003304934</v>
      </c>
      <c r="E34" s="5">
        <v>0</v>
      </c>
      <c r="F34" s="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ahug030@gmail.com</cp:lastModifiedBy>
  <dcterms:created xsi:type="dcterms:W3CDTF">2022-01-05T19:46:26Z</dcterms:created>
  <dcterms:modified xsi:type="dcterms:W3CDTF">2024-07-18T00:06:11Z</dcterms:modified>
</cp:coreProperties>
</file>