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drawings/drawing4.xml" ContentType="application/vnd.openxmlformats-officedocument.drawing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drawings/drawing5.xml" ContentType="application/vnd.openxmlformats-officedocument.drawing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35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7.xml" ContentType="application/vnd.openxmlformats-officedocument.drawing+xml"/>
  <Override PartName="/xl/charts/chart36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8.xml" ContentType="application/vnd.openxmlformats-officedocument.drawing+xml"/>
  <Override PartName="/xl/charts/chart37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9.xml" ContentType="application/vnd.openxmlformats-officedocument.drawing+xml"/>
  <Override PartName="/xl/charts/chart38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0.xml" ContentType="application/vnd.openxmlformats-officedocument.drawing+xml"/>
  <Override PartName="/xl/charts/chart39.xml" ContentType="application/vnd.openxmlformats-officedocument.drawingml.chart+xml"/>
  <Override PartName="/xl/drawings/drawing11.xml" ContentType="application/vnd.openxmlformats-officedocument.drawing+xml"/>
  <Override PartName="/xl/charts/chart40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hidePivotFieldList="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A36F750A-BE5C-4DEB-BC25-466C3D897002}" xr6:coauthVersionLast="44" xr6:coauthVersionMax="44" xr10:uidLastSave="{00000000-0000-0000-0000-000000000000}"/>
  <bookViews>
    <workbookView xWindow="-120" yWindow="-120" windowWidth="20730" windowHeight="11160" tabRatio="642" activeTab="3" xr2:uid="{00000000-000D-0000-FFFF-FFFF00000000}"/>
  </bookViews>
  <sheets>
    <sheet name="Variable Description" sheetId="2" r:id="rId1"/>
    <sheet name="Dataset" sheetId="21" r:id="rId2"/>
    <sheet name="Turnover" sheetId="5" r:id="rId3"/>
    <sheet name="Task 1" sheetId="11" r:id="rId4"/>
    <sheet name="Task 2.1" sheetId="12" r:id="rId5"/>
    <sheet name=" Task 2.2 a)" sheetId="13" r:id="rId6"/>
    <sheet name="Task 2.2 b)" sheetId="26" r:id="rId7"/>
    <sheet name="Task 2.2 c)" sheetId="27" r:id="rId8"/>
    <sheet name="Task 2.2 d)" sheetId="28" r:id="rId9"/>
    <sheet name="Task 2.2 e)" sheetId="29" r:id="rId10"/>
    <sheet name="Task 2.2 f)" sheetId="32" r:id="rId11"/>
    <sheet name="Task 2.2 g)" sheetId="30" r:id="rId12"/>
    <sheet name="Task 2.2 h)" sheetId="31" r:id="rId13"/>
    <sheet name="Task 2.2 i)" sheetId="33" r:id="rId14"/>
    <sheet name="Task 2.2 j) Final Model" sheetId="41" r:id="rId15"/>
    <sheet name="Task 3" sheetId="35" r:id="rId16"/>
    <sheet name="Task 4.1 a)" sheetId="38" r:id="rId17"/>
    <sheet name="Task 4.1 b) Final Model" sheetId="37" r:id="rId18"/>
    <sheet name="Task 4.2" sheetId="39" r:id="rId19"/>
    <sheet name="Task 5" sheetId="40" r:id="rId20"/>
    <sheet name="Interaction - Binary Var" sheetId="20" r:id="rId21"/>
    <sheet name="Interaction - Continuous Var" sheetId="19" r:id="rId22"/>
  </sheets>
  <externalReferences>
    <externalReference r:id="rId23"/>
  </externalReferences>
  <definedNames>
    <definedName name="_xlnm._FilterDatabase" localSheetId="1" hidden="1">Dataset!$A$1:$Q$201</definedName>
  </definedNames>
  <calcPr calcId="191029" concurrentCalc="0"/>
  <pivotCaches>
    <pivotCache cacheId="1" r:id="rId24"/>
  </pivotCaches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6" i="11" l="1"/>
  <c r="E25" i="11"/>
  <c r="E27" i="11"/>
  <c r="E29" i="11"/>
  <c r="E28" i="11"/>
  <c r="M46" i="40"/>
  <c r="M39" i="40"/>
  <c r="M40" i="40"/>
  <c r="M41" i="40"/>
  <c r="M38" i="40"/>
  <c r="K39" i="40"/>
  <c r="K40" i="40"/>
  <c r="K38" i="40"/>
  <c r="A13" i="40"/>
  <c r="A14" i="40"/>
  <c r="A15" i="40"/>
  <c r="A16" i="40"/>
  <c r="A17" i="40"/>
  <c r="A18" i="40"/>
  <c r="A19" i="40"/>
  <c r="A20" i="40"/>
  <c r="A21" i="40"/>
  <c r="A22" i="40"/>
  <c r="A23" i="40"/>
  <c r="A24" i="40"/>
  <c r="A25" i="40"/>
  <c r="A26" i="40"/>
  <c r="A27" i="40"/>
  <c r="A28" i="40"/>
  <c r="A29" i="40"/>
  <c r="A30" i="40"/>
  <c r="A31" i="40"/>
  <c r="A32" i="40"/>
  <c r="A33" i="40"/>
  <c r="A34" i="40"/>
  <c r="J34" i="40"/>
  <c r="A35" i="40"/>
  <c r="J35" i="40"/>
  <c r="A36" i="40"/>
  <c r="J36" i="40"/>
  <c r="A37" i="40"/>
  <c r="J37" i="40"/>
  <c r="A43" i="40"/>
  <c r="J43" i="40"/>
  <c r="K43" i="40"/>
  <c r="A44" i="40"/>
  <c r="J44" i="40"/>
  <c r="K44" i="40"/>
  <c r="A45" i="40"/>
  <c r="J45" i="40"/>
  <c r="K45" i="40"/>
  <c r="J42" i="40"/>
  <c r="K42" i="40"/>
  <c r="J4" i="40"/>
  <c r="J5" i="40"/>
  <c r="J6" i="40"/>
  <c r="J7" i="40"/>
  <c r="J8" i="40"/>
  <c r="J9" i="40"/>
  <c r="J10" i="40"/>
  <c r="J11" i="40"/>
  <c r="J12" i="40"/>
  <c r="J13" i="40"/>
  <c r="J14" i="40"/>
  <c r="J15" i="40"/>
  <c r="J16" i="40"/>
  <c r="J17" i="40"/>
  <c r="J18" i="40"/>
  <c r="J19" i="40"/>
  <c r="J20" i="40"/>
  <c r="J21" i="40"/>
  <c r="J22" i="40"/>
  <c r="J23" i="40"/>
  <c r="J24" i="40"/>
  <c r="J25" i="40"/>
  <c r="J26" i="40"/>
  <c r="J27" i="40"/>
  <c r="J28" i="40"/>
  <c r="J29" i="40"/>
  <c r="J30" i="40"/>
  <c r="J31" i="40"/>
  <c r="J32" i="40"/>
  <c r="J33" i="40"/>
  <c r="A38" i="40"/>
  <c r="J38" i="40"/>
  <c r="A39" i="40"/>
  <c r="J39" i="40"/>
  <c r="A40" i="40"/>
  <c r="J40" i="40"/>
  <c r="A41" i="40"/>
  <c r="J41" i="40"/>
  <c r="J3" i="40"/>
  <c r="I4" i="40"/>
  <c r="I5" i="40"/>
  <c r="I6" i="40"/>
  <c r="I7" i="40"/>
  <c r="I8" i="40"/>
  <c r="I9" i="40"/>
  <c r="I10" i="40"/>
  <c r="I11" i="40"/>
  <c r="I12" i="40"/>
  <c r="I13" i="40"/>
  <c r="I14" i="40"/>
  <c r="I15" i="40"/>
  <c r="I16" i="40"/>
  <c r="I17" i="40"/>
  <c r="I18" i="40"/>
  <c r="I19" i="40"/>
  <c r="I20" i="40"/>
  <c r="I21" i="40"/>
  <c r="I22" i="40"/>
  <c r="I23" i="40"/>
  <c r="I24" i="40"/>
  <c r="I25" i="40"/>
  <c r="I26" i="40"/>
  <c r="I27" i="40"/>
  <c r="I28" i="40"/>
  <c r="I29" i="40"/>
  <c r="I30" i="40"/>
  <c r="I31" i="40"/>
  <c r="I32" i="40"/>
  <c r="I33" i="40"/>
  <c r="I34" i="40"/>
  <c r="I35" i="40"/>
  <c r="I36" i="40"/>
  <c r="I37" i="40"/>
  <c r="I38" i="40"/>
  <c r="I39" i="40"/>
  <c r="I40" i="40"/>
  <c r="I41" i="40"/>
  <c r="I3" i="40"/>
  <c r="P14" i="40"/>
  <c r="Q14" i="40"/>
  <c r="R14" i="40"/>
  <c r="S14" i="40"/>
  <c r="T14" i="40"/>
  <c r="P15" i="40"/>
  <c r="Q15" i="40"/>
  <c r="R15" i="40"/>
  <c r="S15" i="40"/>
  <c r="T15" i="40"/>
  <c r="E18" i="40"/>
  <c r="E19" i="40"/>
  <c r="F18" i="40"/>
  <c r="G18" i="40"/>
  <c r="E6" i="40"/>
  <c r="E7" i="40"/>
  <c r="F6" i="40"/>
  <c r="G6" i="40"/>
  <c r="E8" i="40"/>
  <c r="F7" i="40"/>
  <c r="G7" i="40"/>
  <c r="E9" i="40"/>
  <c r="F8" i="40"/>
  <c r="G8" i="40"/>
  <c r="E10" i="40"/>
  <c r="F9" i="40"/>
  <c r="G9" i="40"/>
  <c r="E11" i="40"/>
  <c r="F10" i="40"/>
  <c r="G10" i="40"/>
  <c r="E12" i="40"/>
  <c r="F11" i="40"/>
  <c r="G11" i="40"/>
  <c r="E13" i="40"/>
  <c r="F12" i="40"/>
  <c r="G12" i="40"/>
  <c r="E14" i="40"/>
  <c r="F13" i="40"/>
  <c r="G13" i="40"/>
  <c r="E15" i="40"/>
  <c r="F14" i="40"/>
  <c r="G14" i="40"/>
  <c r="E16" i="40"/>
  <c r="F15" i="40"/>
  <c r="G15" i="40"/>
  <c r="E17" i="40"/>
  <c r="F16" i="40"/>
  <c r="G16" i="40"/>
  <c r="F17" i="40"/>
  <c r="G17" i="40"/>
  <c r="E20" i="40"/>
  <c r="F19" i="40"/>
  <c r="G19" i="40"/>
  <c r="E21" i="40"/>
  <c r="F20" i="40"/>
  <c r="G20" i="40"/>
  <c r="E22" i="40"/>
  <c r="F21" i="40"/>
  <c r="G21" i="40"/>
  <c r="E23" i="40"/>
  <c r="F22" i="40"/>
  <c r="G22" i="40"/>
  <c r="E24" i="40"/>
  <c r="F23" i="40"/>
  <c r="G23" i="40"/>
  <c r="E25" i="40"/>
  <c r="F24" i="40"/>
  <c r="G24" i="40"/>
  <c r="E26" i="40"/>
  <c r="F25" i="40"/>
  <c r="G25" i="40"/>
  <c r="E27" i="40"/>
  <c r="F26" i="40"/>
  <c r="G26" i="40"/>
  <c r="E28" i="40"/>
  <c r="F27" i="40"/>
  <c r="G27" i="40"/>
  <c r="E29" i="40"/>
  <c r="F28" i="40"/>
  <c r="G28" i="40"/>
  <c r="E30" i="40"/>
  <c r="F29" i="40"/>
  <c r="G29" i="40"/>
  <c r="E31" i="40"/>
  <c r="F30" i="40"/>
  <c r="G30" i="40"/>
  <c r="E32" i="40"/>
  <c r="F31" i="40"/>
  <c r="G31" i="40"/>
  <c r="E33" i="40"/>
  <c r="F32" i="40"/>
  <c r="G32" i="40"/>
  <c r="E34" i="40"/>
  <c r="F33" i="40"/>
  <c r="G33" i="40"/>
  <c r="E35" i="40"/>
  <c r="F34" i="40"/>
  <c r="G34" i="40"/>
  <c r="E36" i="40"/>
  <c r="F35" i="40"/>
  <c r="G35" i="40"/>
  <c r="E37" i="40"/>
  <c r="F36" i="40"/>
  <c r="G36" i="40"/>
  <c r="E38" i="40"/>
  <c r="F37" i="40"/>
  <c r="G37" i="40"/>
  <c r="E5" i="40"/>
  <c r="F5" i="40"/>
  <c r="G5" i="40"/>
  <c r="M11" i="39"/>
  <c r="M12" i="39"/>
  <c r="M13" i="39"/>
  <c r="M14" i="39"/>
  <c r="M15" i="39"/>
  <c r="M16" i="39"/>
  <c r="M17" i="39"/>
  <c r="M18" i="39"/>
  <c r="M19" i="39"/>
  <c r="M10" i="39"/>
  <c r="K10" i="39"/>
  <c r="K11" i="39"/>
  <c r="K12" i="39"/>
  <c r="K13" i="39"/>
  <c r="K14" i="39"/>
  <c r="K15" i="39"/>
  <c r="K16" i="39"/>
  <c r="K17" i="39"/>
  <c r="K18" i="39"/>
  <c r="K19" i="39"/>
  <c r="I11" i="39"/>
  <c r="H11" i="39"/>
  <c r="L11" i="39"/>
  <c r="I12" i="39"/>
  <c r="H12" i="39"/>
  <c r="L12" i="39"/>
  <c r="I13" i="39"/>
  <c r="H13" i="39"/>
  <c r="L13" i="39"/>
  <c r="I14" i="39"/>
  <c r="H14" i="39"/>
  <c r="L14" i="39"/>
  <c r="I15" i="39"/>
  <c r="H15" i="39"/>
  <c r="L15" i="39"/>
  <c r="I16" i="39"/>
  <c r="H16" i="39"/>
  <c r="L16" i="39"/>
  <c r="I17" i="39"/>
  <c r="H17" i="39"/>
  <c r="L17" i="39"/>
  <c r="I18" i="39"/>
  <c r="H18" i="39"/>
  <c r="L18" i="39"/>
  <c r="I19" i="39"/>
  <c r="H19" i="39"/>
  <c r="L19" i="39"/>
  <c r="I10" i="39"/>
  <c r="H10" i="39"/>
  <c r="L10" i="39"/>
  <c r="J11" i="39"/>
  <c r="J12" i="39"/>
  <c r="J13" i="39"/>
  <c r="J14" i="39"/>
  <c r="J15" i="39"/>
  <c r="J16" i="39"/>
  <c r="J17" i="39"/>
  <c r="J18" i="39"/>
  <c r="J19" i="39"/>
  <c r="J10" i="39"/>
  <c r="H4" i="38" a="1"/>
  <c r="M4" i="38"/>
  <c r="M5" i="38"/>
  <c r="M6" i="38"/>
  <c r="M7" i="38"/>
  <c r="M8" i="38"/>
  <c r="M9" i="38"/>
  <c r="M10" i="38"/>
  <c r="M11" i="38"/>
  <c r="M12" i="38"/>
  <c r="M13" i="38"/>
  <c r="M14" i="38"/>
  <c r="M15" i="38"/>
  <c r="M16" i="38"/>
  <c r="M17" i="38"/>
  <c r="M18" i="38"/>
  <c r="M19" i="38"/>
  <c r="M20" i="38"/>
  <c r="M21" i="38"/>
  <c r="M22" i="38"/>
  <c r="M23" i="38"/>
  <c r="M24" i="38"/>
  <c r="M25" i="38"/>
  <c r="M26" i="38"/>
  <c r="M27" i="38"/>
  <c r="M28" i="38"/>
  <c r="M29" i="38"/>
  <c r="M30" i="38"/>
  <c r="M31" i="38"/>
  <c r="M32" i="38"/>
  <c r="M33" i="38"/>
  <c r="M34" i="38"/>
  <c r="M35" i="38"/>
  <c r="M36" i="38"/>
  <c r="M37" i="38"/>
  <c r="M38" i="38"/>
  <c r="M39" i="38"/>
  <c r="M40" i="38"/>
  <c r="M41" i="38"/>
  <c r="M42" i="38"/>
  <c r="M43" i="38"/>
  <c r="M44" i="38"/>
  <c r="M45" i="38"/>
  <c r="M46" i="38"/>
  <c r="M47" i="38"/>
  <c r="M48" i="38"/>
  <c r="M49" i="38"/>
  <c r="M50" i="38"/>
  <c r="M51" i="38"/>
  <c r="M52" i="38"/>
  <c r="M53" i="38"/>
  <c r="M54" i="38"/>
  <c r="M55" i="38"/>
  <c r="M56" i="38"/>
  <c r="M57" i="38"/>
  <c r="M58" i="38"/>
  <c r="M59" i="38"/>
  <c r="M60" i="38"/>
  <c r="M61" i="38"/>
  <c r="M62" i="38"/>
  <c r="M63" i="38"/>
  <c r="M64" i="38"/>
  <c r="M65" i="38"/>
  <c r="M66" i="38"/>
  <c r="M67" i="38"/>
  <c r="M68" i="38"/>
  <c r="M69" i="38"/>
  <c r="M70" i="38"/>
  <c r="M71" i="38"/>
  <c r="M72" i="38"/>
  <c r="M73" i="38"/>
  <c r="M74" i="38"/>
  <c r="M75" i="38"/>
  <c r="M76" i="38"/>
  <c r="M77" i="38"/>
  <c r="M78" i="38"/>
  <c r="M79" i="38"/>
  <c r="M80" i="38"/>
  <c r="M81" i="38"/>
  <c r="M82" i="38"/>
  <c r="M83" i="38"/>
  <c r="M84" i="38"/>
  <c r="M85" i="38"/>
  <c r="M86" i="38"/>
  <c r="M87" i="38"/>
  <c r="M88" i="38"/>
  <c r="M89" i="38"/>
  <c r="M90" i="38"/>
  <c r="M91" i="38"/>
  <c r="M92" i="38"/>
  <c r="M93" i="38"/>
  <c r="M94" i="38"/>
  <c r="M95" i="38"/>
  <c r="M96" i="38"/>
  <c r="M97" i="38"/>
  <c r="M98" i="38"/>
  <c r="M99" i="38"/>
  <c r="M100" i="38"/>
  <c r="M101" i="38"/>
  <c r="M102" i="38"/>
  <c r="M103" i="38"/>
  <c r="AM6" i="38"/>
  <c r="N4" i="38"/>
  <c r="N5" i="38"/>
  <c r="N6" i="38"/>
  <c r="N7" i="38"/>
  <c r="N8" i="38"/>
  <c r="N9" i="38"/>
  <c r="N10" i="38"/>
  <c r="N11" i="38"/>
  <c r="N12" i="38"/>
  <c r="N13" i="38"/>
  <c r="N14" i="38"/>
  <c r="N15" i="38"/>
  <c r="N16" i="38"/>
  <c r="N17" i="38"/>
  <c r="N18" i="38"/>
  <c r="N19" i="38"/>
  <c r="N20" i="38"/>
  <c r="N21" i="38"/>
  <c r="N22" i="38"/>
  <c r="N23" i="38"/>
  <c r="N24" i="38"/>
  <c r="N25" i="38"/>
  <c r="N26" i="38"/>
  <c r="N27" i="38"/>
  <c r="N28" i="38"/>
  <c r="N29" i="38"/>
  <c r="N30" i="38"/>
  <c r="N31" i="38"/>
  <c r="N32" i="38"/>
  <c r="N33" i="38"/>
  <c r="N34" i="38"/>
  <c r="N35" i="38"/>
  <c r="N36" i="38"/>
  <c r="N37" i="38"/>
  <c r="N38" i="38"/>
  <c r="N39" i="38"/>
  <c r="N40" i="38"/>
  <c r="N41" i="38"/>
  <c r="N42" i="38"/>
  <c r="N43" i="38"/>
  <c r="N44" i="38"/>
  <c r="N45" i="38"/>
  <c r="N46" i="38"/>
  <c r="N47" i="38"/>
  <c r="N48" i="38"/>
  <c r="N49" i="38"/>
  <c r="N50" i="38"/>
  <c r="N51" i="38"/>
  <c r="N52" i="38"/>
  <c r="N53" i="38"/>
  <c r="N54" i="38"/>
  <c r="N55" i="38"/>
  <c r="N56" i="38"/>
  <c r="N57" i="38"/>
  <c r="N58" i="38"/>
  <c r="N59" i="38"/>
  <c r="N60" i="38"/>
  <c r="N61" i="38"/>
  <c r="N62" i="38"/>
  <c r="N63" i="38"/>
  <c r="N64" i="38"/>
  <c r="N65" i="38"/>
  <c r="N66" i="38"/>
  <c r="N67" i="38"/>
  <c r="N68" i="38"/>
  <c r="N69" i="38"/>
  <c r="N70" i="38"/>
  <c r="N71" i="38"/>
  <c r="N72" i="38"/>
  <c r="N73" i="38"/>
  <c r="N74" i="38"/>
  <c r="N75" i="38"/>
  <c r="N76" i="38"/>
  <c r="N77" i="38"/>
  <c r="N78" i="38"/>
  <c r="N79" i="38"/>
  <c r="N80" i="38"/>
  <c r="N81" i="38"/>
  <c r="N82" i="38"/>
  <c r="N83" i="38"/>
  <c r="N84" i="38"/>
  <c r="N85" i="38"/>
  <c r="N86" i="38"/>
  <c r="N87" i="38"/>
  <c r="N88" i="38"/>
  <c r="N89" i="38"/>
  <c r="N90" i="38"/>
  <c r="N91" i="38"/>
  <c r="N92" i="38"/>
  <c r="N93" i="38"/>
  <c r="N94" i="38"/>
  <c r="N95" i="38"/>
  <c r="N96" i="38"/>
  <c r="N97" i="38"/>
  <c r="N98" i="38"/>
  <c r="N99" i="38"/>
  <c r="N100" i="38"/>
  <c r="N101" i="38"/>
  <c r="N102" i="38"/>
  <c r="N103" i="38"/>
  <c r="AN6" i="38"/>
  <c r="AO6" i="38"/>
  <c r="AO13" i="38"/>
  <c r="AO12" i="38"/>
  <c r="AO14" i="38"/>
  <c r="G4" i="37" a="1"/>
  <c r="K4" i="37"/>
  <c r="K5" i="37"/>
  <c r="K6" i="37"/>
  <c r="K7" i="37"/>
  <c r="K8" i="37"/>
  <c r="K9" i="37"/>
  <c r="K10" i="37"/>
  <c r="K11" i="37"/>
  <c r="K12" i="37"/>
  <c r="K13" i="37"/>
  <c r="K14" i="37"/>
  <c r="K15" i="37"/>
  <c r="K16" i="37"/>
  <c r="K17" i="37"/>
  <c r="K18" i="37"/>
  <c r="K19" i="37"/>
  <c r="K20" i="37"/>
  <c r="K21" i="37"/>
  <c r="K22" i="37"/>
  <c r="K23" i="37"/>
  <c r="K24" i="37"/>
  <c r="K25" i="37"/>
  <c r="K26" i="37"/>
  <c r="K27" i="37"/>
  <c r="K28" i="37"/>
  <c r="K29" i="37"/>
  <c r="K30" i="37"/>
  <c r="K31" i="37"/>
  <c r="K32" i="37"/>
  <c r="K33" i="37"/>
  <c r="K34" i="37"/>
  <c r="K35" i="37"/>
  <c r="K36" i="37"/>
  <c r="K37" i="37"/>
  <c r="K38" i="37"/>
  <c r="K39" i="37"/>
  <c r="K40" i="37"/>
  <c r="K41" i="37"/>
  <c r="K42" i="37"/>
  <c r="K43" i="37"/>
  <c r="K44" i="37"/>
  <c r="K45" i="37"/>
  <c r="K46" i="37"/>
  <c r="K47" i="37"/>
  <c r="K48" i="37"/>
  <c r="K49" i="37"/>
  <c r="K50" i="37"/>
  <c r="K51" i="37"/>
  <c r="K52" i="37"/>
  <c r="K53" i="37"/>
  <c r="K54" i="37"/>
  <c r="K55" i="37"/>
  <c r="K56" i="37"/>
  <c r="K57" i="37"/>
  <c r="K58" i="37"/>
  <c r="K59" i="37"/>
  <c r="K60" i="37"/>
  <c r="K61" i="37"/>
  <c r="K62" i="37"/>
  <c r="K63" i="37"/>
  <c r="K64" i="37"/>
  <c r="K65" i="37"/>
  <c r="K66" i="37"/>
  <c r="K67" i="37"/>
  <c r="K68" i="37"/>
  <c r="K69" i="37"/>
  <c r="K70" i="37"/>
  <c r="K71" i="37"/>
  <c r="K72" i="37"/>
  <c r="K73" i="37"/>
  <c r="K74" i="37"/>
  <c r="K75" i="37"/>
  <c r="K76" i="37"/>
  <c r="K77" i="37"/>
  <c r="K78" i="37"/>
  <c r="K79" i="37"/>
  <c r="K80" i="37"/>
  <c r="K81" i="37"/>
  <c r="K82" i="37"/>
  <c r="K83" i="37"/>
  <c r="K84" i="37"/>
  <c r="K85" i="37"/>
  <c r="K86" i="37"/>
  <c r="K87" i="37"/>
  <c r="K88" i="37"/>
  <c r="K89" i="37"/>
  <c r="K90" i="37"/>
  <c r="K91" i="37"/>
  <c r="K92" i="37"/>
  <c r="K93" i="37"/>
  <c r="K94" i="37"/>
  <c r="K95" i="37"/>
  <c r="K96" i="37"/>
  <c r="K97" i="37"/>
  <c r="K98" i="37"/>
  <c r="K99" i="37"/>
  <c r="K100" i="37"/>
  <c r="K101" i="37"/>
  <c r="K102" i="37"/>
  <c r="K103" i="37"/>
  <c r="AJ6" i="37"/>
  <c r="L4" i="37"/>
  <c r="L5" i="37"/>
  <c r="L6" i="37"/>
  <c r="L7" i="37"/>
  <c r="L8" i="37"/>
  <c r="L9" i="37"/>
  <c r="L10" i="37"/>
  <c r="L11" i="37"/>
  <c r="L12" i="37"/>
  <c r="L13" i="37"/>
  <c r="L14" i="37"/>
  <c r="L15" i="37"/>
  <c r="L16" i="37"/>
  <c r="L17" i="37"/>
  <c r="L18" i="37"/>
  <c r="L19" i="37"/>
  <c r="L20" i="37"/>
  <c r="L21" i="37"/>
  <c r="L22" i="37"/>
  <c r="L23" i="37"/>
  <c r="L24" i="37"/>
  <c r="L25" i="37"/>
  <c r="L26" i="37"/>
  <c r="L27" i="37"/>
  <c r="L28" i="37"/>
  <c r="L29" i="37"/>
  <c r="L30" i="37"/>
  <c r="L31" i="37"/>
  <c r="L32" i="37"/>
  <c r="L33" i="37"/>
  <c r="L34" i="37"/>
  <c r="L35" i="37"/>
  <c r="L36" i="37"/>
  <c r="L37" i="37"/>
  <c r="L38" i="37"/>
  <c r="L39" i="37"/>
  <c r="L40" i="37"/>
  <c r="L41" i="37"/>
  <c r="L42" i="37"/>
  <c r="L43" i="37"/>
  <c r="L44" i="37"/>
  <c r="L45" i="37"/>
  <c r="L46" i="37"/>
  <c r="L47" i="37"/>
  <c r="L48" i="37"/>
  <c r="L49" i="37"/>
  <c r="L50" i="37"/>
  <c r="L51" i="37"/>
  <c r="L52" i="37"/>
  <c r="L53" i="37"/>
  <c r="L54" i="37"/>
  <c r="L55" i="37"/>
  <c r="L56" i="37"/>
  <c r="L57" i="37"/>
  <c r="L58" i="37"/>
  <c r="L59" i="37"/>
  <c r="L60" i="37"/>
  <c r="L61" i="37"/>
  <c r="L62" i="37"/>
  <c r="L63" i="37"/>
  <c r="L64" i="37"/>
  <c r="L65" i="37"/>
  <c r="L66" i="37"/>
  <c r="L67" i="37"/>
  <c r="L68" i="37"/>
  <c r="L69" i="37"/>
  <c r="L70" i="37"/>
  <c r="L71" i="37"/>
  <c r="L72" i="37"/>
  <c r="L73" i="37"/>
  <c r="L74" i="37"/>
  <c r="L75" i="37"/>
  <c r="L76" i="37"/>
  <c r="L77" i="37"/>
  <c r="L78" i="37"/>
  <c r="L79" i="37"/>
  <c r="L80" i="37"/>
  <c r="L81" i="37"/>
  <c r="L82" i="37"/>
  <c r="L83" i="37"/>
  <c r="L84" i="37"/>
  <c r="L85" i="37"/>
  <c r="L86" i="37"/>
  <c r="L87" i="37"/>
  <c r="L88" i="37"/>
  <c r="L89" i="37"/>
  <c r="L90" i="37"/>
  <c r="L91" i="37"/>
  <c r="L92" i="37"/>
  <c r="L93" i="37"/>
  <c r="L94" i="37"/>
  <c r="L95" i="37"/>
  <c r="L96" i="37"/>
  <c r="L97" i="37"/>
  <c r="L98" i="37"/>
  <c r="L99" i="37"/>
  <c r="L100" i="37"/>
  <c r="L101" i="37"/>
  <c r="L102" i="37"/>
  <c r="L103" i="37"/>
  <c r="AK6" i="37"/>
  <c r="AL6" i="37"/>
  <c r="AL14" i="37"/>
  <c r="AL15" i="37"/>
  <c r="AL13" i="37"/>
  <c r="J102" i="37"/>
  <c r="J101" i="37"/>
  <c r="J100" i="37"/>
  <c r="J99" i="37"/>
  <c r="G4" i="37"/>
  <c r="H4" i="37"/>
  <c r="I4" i="37"/>
  <c r="J4" i="37"/>
  <c r="G5" i="37"/>
  <c r="H5" i="37"/>
  <c r="I5" i="37"/>
  <c r="J5" i="37"/>
  <c r="G6" i="37"/>
  <c r="H6" i="37"/>
  <c r="I6" i="37"/>
  <c r="J6" i="37"/>
  <c r="G7" i="37"/>
  <c r="H7" i="37"/>
  <c r="I7" i="37"/>
  <c r="J7" i="37"/>
  <c r="G8" i="37"/>
  <c r="H8" i="37"/>
  <c r="I8" i="37"/>
  <c r="J8" i="37"/>
  <c r="G9" i="37"/>
  <c r="H9" i="37"/>
  <c r="I9" i="37"/>
  <c r="J9" i="37"/>
  <c r="G10" i="37"/>
  <c r="H10" i="37"/>
  <c r="I10" i="37"/>
  <c r="J10" i="37"/>
  <c r="G11" i="37"/>
  <c r="H11" i="37"/>
  <c r="I11" i="37"/>
  <c r="J11" i="37"/>
  <c r="G12" i="37"/>
  <c r="H12" i="37"/>
  <c r="I12" i="37"/>
  <c r="J12" i="37"/>
  <c r="G13" i="37"/>
  <c r="H13" i="37"/>
  <c r="I13" i="37"/>
  <c r="J13" i="37"/>
  <c r="G14" i="37"/>
  <c r="H14" i="37"/>
  <c r="I14" i="37"/>
  <c r="J14" i="37"/>
  <c r="G15" i="37"/>
  <c r="H15" i="37"/>
  <c r="I15" i="37"/>
  <c r="J15" i="37"/>
  <c r="G16" i="37"/>
  <c r="H16" i="37"/>
  <c r="I16" i="37"/>
  <c r="J16" i="37"/>
  <c r="G17" i="37"/>
  <c r="H17" i="37"/>
  <c r="I17" i="37"/>
  <c r="J17" i="37"/>
  <c r="G18" i="37"/>
  <c r="H18" i="37"/>
  <c r="I18" i="37"/>
  <c r="J18" i="37"/>
  <c r="G19" i="37"/>
  <c r="H19" i="37"/>
  <c r="I19" i="37"/>
  <c r="J19" i="37"/>
  <c r="G20" i="37"/>
  <c r="H20" i="37"/>
  <c r="I20" i="37"/>
  <c r="J20" i="37"/>
  <c r="G21" i="37"/>
  <c r="H21" i="37"/>
  <c r="I21" i="37"/>
  <c r="J21" i="37"/>
  <c r="G22" i="37"/>
  <c r="H22" i="37"/>
  <c r="I22" i="37"/>
  <c r="J22" i="37"/>
  <c r="G23" i="37"/>
  <c r="H23" i="37"/>
  <c r="I23" i="37"/>
  <c r="J23" i="37"/>
  <c r="G24" i="37"/>
  <c r="H24" i="37"/>
  <c r="I24" i="37"/>
  <c r="J24" i="37"/>
  <c r="G25" i="37"/>
  <c r="H25" i="37"/>
  <c r="I25" i="37"/>
  <c r="J25" i="37"/>
  <c r="G26" i="37"/>
  <c r="H26" i="37"/>
  <c r="I26" i="37"/>
  <c r="J26" i="37"/>
  <c r="G27" i="37"/>
  <c r="H27" i="37"/>
  <c r="I27" i="37"/>
  <c r="J27" i="37"/>
  <c r="G28" i="37"/>
  <c r="H28" i="37"/>
  <c r="I28" i="37"/>
  <c r="J28" i="37"/>
  <c r="G29" i="37"/>
  <c r="H29" i="37"/>
  <c r="I29" i="37"/>
  <c r="J29" i="37"/>
  <c r="G30" i="37"/>
  <c r="H30" i="37"/>
  <c r="I30" i="37"/>
  <c r="J30" i="37"/>
  <c r="G31" i="37"/>
  <c r="H31" i="37"/>
  <c r="I31" i="37"/>
  <c r="J31" i="37"/>
  <c r="G32" i="37"/>
  <c r="H32" i="37"/>
  <c r="I32" i="37"/>
  <c r="J32" i="37"/>
  <c r="G33" i="37"/>
  <c r="H33" i="37"/>
  <c r="I33" i="37"/>
  <c r="J33" i="37"/>
  <c r="G34" i="37"/>
  <c r="H34" i="37"/>
  <c r="I34" i="37"/>
  <c r="J34" i="37"/>
  <c r="G35" i="37"/>
  <c r="H35" i="37"/>
  <c r="I35" i="37"/>
  <c r="J35" i="37"/>
  <c r="G36" i="37"/>
  <c r="H36" i="37"/>
  <c r="I36" i="37"/>
  <c r="J36" i="37"/>
  <c r="G37" i="37"/>
  <c r="H37" i="37"/>
  <c r="I37" i="37"/>
  <c r="J37" i="37"/>
  <c r="G38" i="37"/>
  <c r="H38" i="37"/>
  <c r="I38" i="37"/>
  <c r="J38" i="37"/>
  <c r="G39" i="37"/>
  <c r="H39" i="37"/>
  <c r="I39" i="37"/>
  <c r="J39" i="37"/>
  <c r="G40" i="37"/>
  <c r="H40" i="37"/>
  <c r="I40" i="37"/>
  <c r="J40" i="37"/>
  <c r="G41" i="37"/>
  <c r="H41" i="37"/>
  <c r="I41" i="37"/>
  <c r="J41" i="37"/>
  <c r="G42" i="37"/>
  <c r="H42" i="37"/>
  <c r="I42" i="37"/>
  <c r="J42" i="37"/>
  <c r="G43" i="37"/>
  <c r="H43" i="37"/>
  <c r="I43" i="37"/>
  <c r="J43" i="37"/>
  <c r="G44" i="37"/>
  <c r="H44" i="37"/>
  <c r="I44" i="37"/>
  <c r="J44" i="37"/>
  <c r="G45" i="37"/>
  <c r="H45" i="37"/>
  <c r="I45" i="37"/>
  <c r="J45" i="37"/>
  <c r="G46" i="37"/>
  <c r="H46" i="37"/>
  <c r="I46" i="37"/>
  <c r="J46" i="37"/>
  <c r="G47" i="37"/>
  <c r="H47" i="37"/>
  <c r="I47" i="37"/>
  <c r="J47" i="37"/>
  <c r="G48" i="37"/>
  <c r="H48" i="37"/>
  <c r="I48" i="37"/>
  <c r="J48" i="37"/>
  <c r="G49" i="37"/>
  <c r="H49" i="37"/>
  <c r="I49" i="37"/>
  <c r="J49" i="37"/>
  <c r="G50" i="37"/>
  <c r="H50" i="37"/>
  <c r="I50" i="37"/>
  <c r="J50" i="37"/>
  <c r="G51" i="37"/>
  <c r="H51" i="37"/>
  <c r="I51" i="37"/>
  <c r="J51" i="37"/>
  <c r="G52" i="37"/>
  <c r="H52" i="37"/>
  <c r="I52" i="37"/>
  <c r="J52" i="37"/>
  <c r="G53" i="37"/>
  <c r="H53" i="37"/>
  <c r="I53" i="37"/>
  <c r="J53" i="37"/>
  <c r="G54" i="37"/>
  <c r="H54" i="37"/>
  <c r="I54" i="37"/>
  <c r="J54" i="37"/>
  <c r="G55" i="37"/>
  <c r="H55" i="37"/>
  <c r="I55" i="37"/>
  <c r="J55" i="37"/>
  <c r="G56" i="37"/>
  <c r="H56" i="37"/>
  <c r="I56" i="37"/>
  <c r="J56" i="37"/>
  <c r="G57" i="37"/>
  <c r="H57" i="37"/>
  <c r="I57" i="37"/>
  <c r="J57" i="37"/>
  <c r="G58" i="37"/>
  <c r="H58" i="37"/>
  <c r="I58" i="37"/>
  <c r="J58" i="37"/>
  <c r="G59" i="37"/>
  <c r="H59" i="37"/>
  <c r="I59" i="37"/>
  <c r="J59" i="37"/>
  <c r="G60" i="37"/>
  <c r="H60" i="37"/>
  <c r="I60" i="37"/>
  <c r="J60" i="37"/>
  <c r="G61" i="37"/>
  <c r="H61" i="37"/>
  <c r="I61" i="37"/>
  <c r="J61" i="37"/>
  <c r="G62" i="37"/>
  <c r="H62" i="37"/>
  <c r="I62" i="37"/>
  <c r="J62" i="37"/>
  <c r="G63" i="37"/>
  <c r="H63" i="37"/>
  <c r="I63" i="37"/>
  <c r="J63" i="37"/>
  <c r="G64" i="37"/>
  <c r="H64" i="37"/>
  <c r="I64" i="37"/>
  <c r="J64" i="37"/>
  <c r="G65" i="37"/>
  <c r="H65" i="37"/>
  <c r="I65" i="37"/>
  <c r="J65" i="37"/>
  <c r="G66" i="37"/>
  <c r="H66" i="37"/>
  <c r="I66" i="37"/>
  <c r="J66" i="37"/>
  <c r="G67" i="37"/>
  <c r="H67" i="37"/>
  <c r="I67" i="37"/>
  <c r="J67" i="37"/>
  <c r="G68" i="37"/>
  <c r="H68" i="37"/>
  <c r="I68" i="37"/>
  <c r="J68" i="37"/>
  <c r="G69" i="37"/>
  <c r="H69" i="37"/>
  <c r="I69" i="37"/>
  <c r="J69" i="37"/>
  <c r="G70" i="37"/>
  <c r="H70" i="37"/>
  <c r="I70" i="37"/>
  <c r="J70" i="37"/>
  <c r="G71" i="37"/>
  <c r="H71" i="37"/>
  <c r="I71" i="37"/>
  <c r="J71" i="37"/>
  <c r="G72" i="37"/>
  <c r="H72" i="37"/>
  <c r="I72" i="37"/>
  <c r="J72" i="37"/>
  <c r="G73" i="37"/>
  <c r="H73" i="37"/>
  <c r="I73" i="37"/>
  <c r="J73" i="37"/>
  <c r="G74" i="37"/>
  <c r="H74" i="37"/>
  <c r="I74" i="37"/>
  <c r="J74" i="37"/>
  <c r="G75" i="37"/>
  <c r="H75" i="37"/>
  <c r="I75" i="37"/>
  <c r="J75" i="37"/>
  <c r="G76" i="37"/>
  <c r="H76" i="37"/>
  <c r="I76" i="37"/>
  <c r="J76" i="37"/>
  <c r="G77" i="37"/>
  <c r="H77" i="37"/>
  <c r="I77" i="37"/>
  <c r="J77" i="37"/>
  <c r="G78" i="37"/>
  <c r="H78" i="37"/>
  <c r="I78" i="37"/>
  <c r="J78" i="37"/>
  <c r="G79" i="37"/>
  <c r="H79" i="37"/>
  <c r="I79" i="37"/>
  <c r="J79" i="37"/>
  <c r="G80" i="37"/>
  <c r="H80" i="37"/>
  <c r="I80" i="37"/>
  <c r="J80" i="37"/>
  <c r="G81" i="37"/>
  <c r="H81" i="37"/>
  <c r="I81" i="37"/>
  <c r="J81" i="37"/>
  <c r="G82" i="37"/>
  <c r="H82" i="37"/>
  <c r="I82" i="37"/>
  <c r="J82" i="37"/>
  <c r="G83" i="37"/>
  <c r="H83" i="37"/>
  <c r="I83" i="37"/>
  <c r="J83" i="37"/>
  <c r="G84" i="37"/>
  <c r="H84" i="37"/>
  <c r="I84" i="37"/>
  <c r="J84" i="37"/>
  <c r="G85" i="37"/>
  <c r="H85" i="37"/>
  <c r="I85" i="37"/>
  <c r="J85" i="37"/>
  <c r="G86" i="37"/>
  <c r="H86" i="37"/>
  <c r="I86" i="37"/>
  <c r="J86" i="37"/>
  <c r="G87" i="37"/>
  <c r="H87" i="37"/>
  <c r="I87" i="37"/>
  <c r="J87" i="37"/>
  <c r="G88" i="37"/>
  <c r="H88" i="37"/>
  <c r="I88" i="37"/>
  <c r="J88" i="37"/>
  <c r="G89" i="37"/>
  <c r="H89" i="37"/>
  <c r="I89" i="37"/>
  <c r="J89" i="37"/>
  <c r="G90" i="37"/>
  <c r="H90" i="37"/>
  <c r="I90" i="37"/>
  <c r="J90" i="37"/>
  <c r="G91" i="37"/>
  <c r="H91" i="37"/>
  <c r="I91" i="37"/>
  <c r="J91" i="37"/>
  <c r="G92" i="37"/>
  <c r="H92" i="37"/>
  <c r="I92" i="37"/>
  <c r="J92" i="37"/>
  <c r="G93" i="37"/>
  <c r="H93" i="37"/>
  <c r="I93" i="37"/>
  <c r="J93" i="37"/>
  <c r="G94" i="37"/>
  <c r="H94" i="37"/>
  <c r="I94" i="37"/>
  <c r="J94" i="37"/>
  <c r="G95" i="37"/>
  <c r="H95" i="37"/>
  <c r="I95" i="37"/>
  <c r="J95" i="37"/>
  <c r="G96" i="37"/>
  <c r="H96" i="37"/>
  <c r="I96" i="37"/>
  <c r="J96" i="37"/>
  <c r="G97" i="37"/>
  <c r="H97" i="37"/>
  <c r="I97" i="37"/>
  <c r="J97" i="37"/>
  <c r="G98" i="37"/>
  <c r="H98" i="37"/>
  <c r="I98" i="37"/>
  <c r="J98" i="37"/>
  <c r="G99" i="37"/>
  <c r="H99" i="37"/>
  <c r="I99" i="37"/>
  <c r="G100" i="37"/>
  <c r="H100" i="37"/>
  <c r="I100" i="37"/>
  <c r="G101" i="37"/>
  <c r="H101" i="37"/>
  <c r="I101" i="37"/>
  <c r="G102" i="37"/>
  <c r="H102" i="37"/>
  <c r="I102" i="37"/>
  <c r="V5" i="37" a="1"/>
  <c r="V7" i="37"/>
  <c r="AB25" i="37"/>
  <c r="AF25" i="37"/>
  <c r="AI25" i="37"/>
  <c r="V8" i="37"/>
  <c r="AB26" i="37"/>
  <c r="AF26" i="37"/>
  <c r="AI26" i="37"/>
  <c r="V9" i="37"/>
  <c r="AB27" i="37"/>
  <c r="AF27" i="37"/>
  <c r="AI27" i="37"/>
  <c r="V6" i="37"/>
  <c r="AB24" i="37"/>
  <c r="AF24" i="37"/>
  <c r="AI24" i="37"/>
  <c r="V5" i="37"/>
  <c r="AB23" i="37" a="1"/>
  <c r="AB23" i="37"/>
  <c r="AF23" i="37"/>
  <c r="M4" i="37"/>
  <c r="O5" i="37"/>
  <c r="M5" i="37"/>
  <c r="P5" i="37"/>
  <c r="Q5" i="37"/>
  <c r="T5" i="37"/>
  <c r="O6" i="37"/>
  <c r="M6" i="37"/>
  <c r="P6" i="37"/>
  <c r="Q6" i="37"/>
  <c r="T6" i="37"/>
  <c r="O7" i="37"/>
  <c r="M7" i="37"/>
  <c r="P7" i="37"/>
  <c r="Q7" i="37"/>
  <c r="T7" i="37"/>
  <c r="O8" i="37"/>
  <c r="M8" i="37"/>
  <c r="P8" i="37"/>
  <c r="Q8" i="37"/>
  <c r="T8" i="37"/>
  <c r="O9" i="37"/>
  <c r="M9" i="37"/>
  <c r="P9" i="37"/>
  <c r="Q9" i="37"/>
  <c r="T9" i="37"/>
  <c r="O10" i="37"/>
  <c r="M10" i="37"/>
  <c r="P10" i="37"/>
  <c r="Q10" i="37"/>
  <c r="T10" i="37"/>
  <c r="O11" i="37"/>
  <c r="M11" i="37"/>
  <c r="P11" i="37"/>
  <c r="Q11" i="37"/>
  <c r="T11" i="37"/>
  <c r="O12" i="37"/>
  <c r="M12" i="37"/>
  <c r="P12" i="37"/>
  <c r="Q12" i="37"/>
  <c r="T12" i="37"/>
  <c r="O13" i="37"/>
  <c r="M13" i="37"/>
  <c r="P13" i="37"/>
  <c r="Q13" i="37"/>
  <c r="T13" i="37"/>
  <c r="O14" i="37"/>
  <c r="M14" i="37"/>
  <c r="P14" i="37"/>
  <c r="Q14" i="37"/>
  <c r="T14" i="37"/>
  <c r="O15" i="37"/>
  <c r="M15" i="37"/>
  <c r="P15" i="37"/>
  <c r="Q15" i="37"/>
  <c r="T15" i="37"/>
  <c r="O16" i="37"/>
  <c r="M16" i="37"/>
  <c r="P16" i="37"/>
  <c r="Q16" i="37"/>
  <c r="T16" i="37"/>
  <c r="O17" i="37"/>
  <c r="M17" i="37"/>
  <c r="P17" i="37"/>
  <c r="Q17" i="37"/>
  <c r="T17" i="37"/>
  <c r="O18" i="37"/>
  <c r="M18" i="37"/>
  <c r="P18" i="37"/>
  <c r="Q18" i="37"/>
  <c r="T18" i="37"/>
  <c r="O19" i="37"/>
  <c r="M19" i="37"/>
  <c r="P19" i="37"/>
  <c r="Q19" i="37"/>
  <c r="T19" i="37"/>
  <c r="O20" i="37"/>
  <c r="M20" i="37"/>
  <c r="P20" i="37"/>
  <c r="Q20" i="37"/>
  <c r="T20" i="37"/>
  <c r="O21" i="37"/>
  <c r="M21" i="37"/>
  <c r="P21" i="37"/>
  <c r="Q21" i="37"/>
  <c r="T21" i="37"/>
  <c r="O22" i="37"/>
  <c r="M22" i="37"/>
  <c r="P22" i="37"/>
  <c r="Q22" i="37"/>
  <c r="T22" i="37"/>
  <c r="O23" i="37"/>
  <c r="M23" i="37"/>
  <c r="P23" i="37"/>
  <c r="Q23" i="37"/>
  <c r="T23" i="37"/>
  <c r="O24" i="37"/>
  <c r="M24" i="37"/>
  <c r="P24" i="37"/>
  <c r="Q24" i="37"/>
  <c r="T24" i="37"/>
  <c r="O25" i="37"/>
  <c r="M25" i="37"/>
  <c r="P25" i="37"/>
  <c r="Q25" i="37"/>
  <c r="T25" i="37"/>
  <c r="O26" i="37"/>
  <c r="M26" i="37"/>
  <c r="P26" i="37"/>
  <c r="Q26" i="37"/>
  <c r="T26" i="37"/>
  <c r="O27" i="37"/>
  <c r="M27" i="37"/>
  <c r="P27" i="37"/>
  <c r="Q27" i="37"/>
  <c r="T27" i="37"/>
  <c r="O28" i="37"/>
  <c r="M28" i="37"/>
  <c r="P28" i="37"/>
  <c r="Q28" i="37"/>
  <c r="T28" i="37"/>
  <c r="O29" i="37"/>
  <c r="M29" i="37"/>
  <c r="P29" i="37"/>
  <c r="Q29" i="37"/>
  <c r="T29" i="37"/>
  <c r="O30" i="37"/>
  <c r="M30" i="37"/>
  <c r="P30" i="37"/>
  <c r="Q30" i="37"/>
  <c r="T30" i="37"/>
  <c r="O31" i="37"/>
  <c r="M31" i="37"/>
  <c r="P31" i="37"/>
  <c r="Q31" i="37"/>
  <c r="T31" i="37"/>
  <c r="O32" i="37"/>
  <c r="M32" i="37"/>
  <c r="P32" i="37"/>
  <c r="Q32" i="37"/>
  <c r="T32" i="37"/>
  <c r="O33" i="37"/>
  <c r="M33" i="37"/>
  <c r="P33" i="37"/>
  <c r="Q33" i="37"/>
  <c r="T33" i="37"/>
  <c r="O34" i="37"/>
  <c r="M34" i="37"/>
  <c r="P34" i="37"/>
  <c r="Q34" i="37"/>
  <c r="T34" i="37"/>
  <c r="O35" i="37"/>
  <c r="M35" i="37"/>
  <c r="P35" i="37"/>
  <c r="Q35" i="37"/>
  <c r="T35" i="37"/>
  <c r="O36" i="37"/>
  <c r="M36" i="37"/>
  <c r="P36" i="37"/>
  <c r="Q36" i="37"/>
  <c r="T36" i="37"/>
  <c r="O37" i="37"/>
  <c r="M37" i="37"/>
  <c r="P37" i="37"/>
  <c r="Q37" i="37"/>
  <c r="T37" i="37"/>
  <c r="O38" i="37"/>
  <c r="M38" i="37"/>
  <c r="P38" i="37"/>
  <c r="Q38" i="37"/>
  <c r="T38" i="37"/>
  <c r="O39" i="37"/>
  <c r="M39" i="37"/>
  <c r="P39" i="37"/>
  <c r="Q39" i="37"/>
  <c r="T39" i="37"/>
  <c r="O40" i="37"/>
  <c r="M40" i="37"/>
  <c r="P40" i="37"/>
  <c r="Q40" i="37"/>
  <c r="T40" i="37"/>
  <c r="O41" i="37"/>
  <c r="M41" i="37"/>
  <c r="P41" i="37"/>
  <c r="Q41" i="37"/>
  <c r="T41" i="37"/>
  <c r="O42" i="37"/>
  <c r="M42" i="37"/>
  <c r="P42" i="37"/>
  <c r="Q42" i="37"/>
  <c r="T42" i="37"/>
  <c r="O43" i="37"/>
  <c r="M43" i="37"/>
  <c r="P43" i="37"/>
  <c r="Q43" i="37"/>
  <c r="T43" i="37"/>
  <c r="O44" i="37"/>
  <c r="M44" i="37"/>
  <c r="P44" i="37"/>
  <c r="Q44" i="37"/>
  <c r="T44" i="37"/>
  <c r="O45" i="37"/>
  <c r="M45" i="37"/>
  <c r="P45" i="37"/>
  <c r="Q45" i="37"/>
  <c r="T45" i="37"/>
  <c r="O46" i="37"/>
  <c r="M46" i="37"/>
  <c r="P46" i="37"/>
  <c r="Q46" i="37"/>
  <c r="T46" i="37"/>
  <c r="O47" i="37"/>
  <c r="M47" i="37"/>
  <c r="P47" i="37"/>
  <c r="Q47" i="37"/>
  <c r="T47" i="37"/>
  <c r="O48" i="37"/>
  <c r="M48" i="37"/>
  <c r="P48" i="37"/>
  <c r="Q48" i="37"/>
  <c r="T48" i="37"/>
  <c r="O49" i="37"/>
  <c r="M49" i="37"/>
  <c r="P49" i="37"/>
  <c r="Q49" i="37"/>
  <c r="T49" i="37"/>
  <c r="O50" i="37"/>
  <c r="M50" i="37"/>
  <c r="P50" i="37"/>
  <c r="Q50" i="37"/>
  <c r="T50" i="37"/>
  <c r="O51" i="37"/>
  <c r="M51" i="37"/>
  <c r="P51" i="37"/>
  <c r="Q51" i="37"/>
  <c r="T51" i="37"/>
  <c r="O52" i="37"/>
  <c r="M52" i="37"/>
  <c r="P52" i="37"/>
  <c r="Q52" i="37"/>
  <c r="T52" i="37"/>
  <c r="O53" i="37"/>
  <c r="M53" i="37"/>
  <c r="P53" i="37"/>
  <c r="Q53" i="37"/>
  <c r="T53" i="37"/>
  <c r="O54" i="37"/>
  <c r="M54" i="37"/>
  <c r="P54" i="37"/>
  <c r="Q54" i="37"/>
  <c r="T54" i="37"/>
  <c r="O55" i="37"/>
  <c r="M55" i="37"/>
  <c r="P55" i="37"/>
  <c r="Q55" i="37"/>
  <c r="T55" i="37"/>
  <c r="O56" i="37"/>
  <c r="M56" i="37"/>
  <c r="P56" i="37"/>
  <c r="Q56" i="37"/>
  <c r="T56" i="37"/>
  <c r="O57" i="37"/>
  <c r="M57" i="37"/>
  <c r="P57" i="37"/>
  <c r="Q57" i="37"/>
  <c r="T57" i="37"/>
  <c r="O58" i="37"/>
  <c r="M58" i="37"/>
  <c r="P58" i="37"/>
  <c r="Q58" i="37"/>
  <c r="T58" i="37"/>
  <c r="O59" i="37"/>
  <c r="M59" i="37"/>
  <c r="P59" i="37"/>
  <c r="Q59" i="37"/>
  <c r="T59" i="37"/>
  <c r="O60" i="37"/>
  <c r="M60" i="37"/>
  <c r="P60" i="37"/>
  <c r="Q60" i="37"/>
  <c r="T60" i="37"/>
  <c r="O61" i="37"/>
  <c r="M61" i="37"/>
  <c r="P61" i="37"/>
  <c r="Q61" i="37"/>
  <c r="T61" i="37"/>
  <c r="O62" i="37"/>
  <c r="M62" i="37"/>
  <c r="P62" i="37"/>
  <c r="Q62" i="37"/>
  <c r="T62" i="37"/>
  <c r="O63" i="37"/>
  <c r="M63" i="37"/>
  <c r="P63" i="37"/>
  <c r="Q63" i="37"/>
  <c r="T63" i="37"/>
  <c r="O64" i="37"/>
  <c r="M64" i="37"/>
  <c r="P64" i="37"/>
  <c r="Q64" i="37"/>
  <c r="T64" i="37"/>
  <c r="O65" i="37"/>
  <c r="M65" i="37"/>
  <c r="P65" i="37"/>
  <c r="Q65" i="37"/>
  <c r="T65" i="37"/>
  <c r="O66" i="37"/>
  <c r="M66" i="37"/>
  <c r="P66" i="37"/>
  <c r="Q66" i="37"/>
  <c r="T66" i="37"/>
  <c r="O67" i="37"/>
  <c r="M67" i="37"/>
  <c r="P67" i="37"/>
  <c r="Q67" i="37"/>
  <c r="T67" i="37"/>
  <c r="O68" i="37"/>
  <c r="M68" i="37"/>
  <c r="P68" i="37"/>
  <c r="Q68" i="37"/>
  <c r="T68" i="37"/>
  <c r="O69" i="37"/>
  <c r="M69" i="37"/>
  <c r="P69" i="37"/>
  <c r="Q69" i="37"/>
  <c r="T69" i="37"/>
  <c r="O70" i="37"/>
  <c r="M70" i="37"/>
  <c r="P70" i="37"/>
  <c r="Q70" i="37"/>
  <c r="T70" i="37"/>
  <c r="O71" i="37"/>
  <c r="M71" i="37"/>
  <c r="P71" i="37"/>
  <c r="Q71" i="37"/>
  <c r="T71" i="37"/>
  <c r="O72" i="37"/>
  <c r="M72" i="37"/>
  <c r="P72" i="37"/>
  <c r="Q72" i="37"/>
  <c r="T72" i="37"/>
  <c r="O73" i="37"/>
  <c r="M73" i="37"/>
  <c r="P73" i="37"/>
  <c r="Q73" i="37"/>
  <c r="T73" i="37"/>
  <c r="O74" i="37"/>
  <c r="M74" i="37"/>
  <c r="P74" i="37"/>
  <c r="Q74" i="37"/>
  <c r="T74" i="37"/>
  <c r="O75" i="37"/>
  <c r="M75" i="37"/>
  <c r="P75" i="37"/>
  <c r="Q75" i="37"/>
  <c r="T75" i="37"/>
  <c r="O76" i="37"/>
  <c r="M76" i="37"/>
  <c r="P76" i="37"/>
  <c r="Q76" i="37"/>
  <c r="T76" i="37"/>
  <c r="O77" i="37"/>
  <c r="M77" i="37"/>
  <c r="P77" i="37"/>
  <c r="Q77" i="37"/>
  <c r="T77" i="37"/>
  <c r="O78" i="37"/>
  <c r="M78" i="37"/>
  <c r="P78" i="37"/>
  <c r="Q78" i="37"/>
  <c r="T78" i="37"/>
  <c r="O79" i="37"/>
  <c r="M79" i="37"/>
  <c r="P79" i="37"/>
  <c r="Q79" i="37"/>
  <c r="T79" i="37"/>
  <c r="O80" i="37"/>
  <c r="M80" i="37"/>
  <c r="P80" i="37"/>
  <c r="Q80" i="37"/>
  <c r="T80" i="37"/>
  <c r="O81" i="37"/>
  <c r="M81" i="37"/>
  <c r="P81" i="37"/>
  <c r="Q81" i="37"/>
  <c r="T81" i="37"/>
  <c r="O82" i="37"/>
  <c r="M82" i="37"/>
  <c r="P82" i="37"/>
  <c r="Q82" i="37"/>
  <c r="T82" i="37"/>
  <c r="O83" i="37"/>
  <c r="M83" i="37"/>
  <c r="P83" i="37"/>
  <c r="Q83" i="37"/>
  <c r="T83" i="37"/>
  <c r="O84" i="37"/>
  <c r="M84" i="37"/>
  <c r="P84" i="37"/>
  <c r="Q84" i="37"/>
  <c r="T84" i="37"/>
  <c r="O85" i="37"/>
  <c r="M85" i="37"/>
  <c r="P85" i="37"/>
  <c r="Q85" i="37"/>
  <c r="T85" i="37"/>
  <c r="O86" i="37"/>
  <c r="M86" i="37"/>
  <c r="P86" i="37"/>
  <c r="Q86" i="37"/>
  <c r="T86" i="37"/>
  <c r="O87" i="37"/>
  <c r="M87" i="37"/>
  <c r="P87" i="37"/>
  <c r="Q87" i="37"/>
  <c r="T87" i="37"/>
  <c r="O88" i="37"/>
  <c r="M88" i="37"/>
  <c r="P88" i="37"/>
  <c r="Q88" i="37"/>
  <c r="T88" i="37"/>
  <c r="O89" i="37"/>
  <c r="M89" i="37"/>
  <c r="P89" i="37"/>
  <c r="Q89" i="37"/>
  <c r="T89" i="37"/>
  <c r="O90" i="37"/>
  <c r="M90" i="37"/>
  <c r="P90" i="37"/>
  <c r="Q90" i="37"/>
  <c r="T90" i="37"/>
  <c r="O91" i="37"/>
  <c r="M91" i="37"/>
  <c r="P91" i="37"/>
  <c r="Q91" i="37"/>
  <c r="T91" i="37"/>
  <c r="O92" i="37"/>
  <c r="M92" i="37"/>
  <c r="P92" i="37"/>
  <c r="Q92" i="37"/>
  <c r="T92" i="37"/>
  <c r="O93" i="37"/>
  <c r="M93" i="37"/>
  <c r="P93" i="37"/>
  <c r="Q93" i="37"/>
  <c r="T93" i="37"/>
  <c r="O94" i="37"/>
  <c r="M94" i="37"/>
  <c r="P94" i="37"/>
  <c r="Q94" i="37"/>
  <c r="T94" i="37"/>
  <c r="O95" i="37"/>
  <c r="M95" i="37"/>
  <c r="P95" i="37"/>
  <c r="Q95" i="37"/>
  <c r="T95" i="37"/>
  <c r="O96" i="37"/>
  <c r="M96" i="37"/>
  <c r="P96" i="37"/>
  <c r="Q96" i="37"/>
  <c r="T96" i="37"/>
  <c r="O97" i="37"/>
  <c r="M97" i="37"/>
  <c r="P97" i="37"/>
  <c r="Q97" i="37"/>
  <c r="T97" i="37"/>
  <c r="O98" i="37"/>
  <c r="M98" i="37"/>
  <c r="P98" i="37"/>
  <c r="Q98" i="37"/>
  <c r="T98" i="37"/>
  <c r="O99" i="37"/>
  <c r="M99" i="37"/>
  <c r="P99" i="37"/>
  <c r="Q99" i="37"/>
  <c r="T99" i="37"/>
  <c r="O100" i="37"/>
  <c r="M100" i="37"/>
  <c r="P100" i="37"/>
  <c r="Q100" i="37"/>
  <c r="T100" i="37"/>
  <c r="O101" i="37"/>
  <c r="M101" i="37"/>
  <c r="P101" i="37"/>
  <c r="Q101" i="37"/>
  <c r="T101" i="37"/>
  <c r="M102" i="37"/>
  <c r="Y22" i="37"/>
  <c r="Y20" i="37"/>
  <c r="N4" i="37"/>
  <c r="N5" i="37"/>
  <c r="R5" i="37"/>
  <c r="N6" i="37"/>
  <c r="R6" i="37"/>
  <c r="N7" i="37"/>
  <c r="R7" i="37"/>
  <c r="N8" i="37"/>
  <c r="R8" i="37"/>
  <c r="N9" i="37"/>
  <c r="R9" i="37"/>
  <c r="N10" i="37"/>
  <c r="R10" i="37"/>
  <c r="N11" i="37"/>
  <c r="R11" i="37"/>
  <c r="N12" i="37"/>
  <c r="R12" i="37"/>
  <c r="N13" i="37"/>
  <c r="R13" i="37"/>
  <c r="N14" i="37"/>
  <c r="R14" i="37"/>
  <c r="N15" i="37"/>
  <c r="R15" i="37"/>
  <c r="N16" i="37"/>
  <c r="R16" i="37"/>
  <c r="N17" i="37"/>
  <c r="R17" i="37"/>
  <c r="N18" i="37"/>
  <c r="R18" i="37"/>
  <c r="N19" i="37"/>
  <c r="R19" i="37"/>
  <c r="N20" i="37"/>
  <c r="R20" i="37"/>
  <c r="N21" i="37"/>
  <c r="R21" i="37"/>
  <c r="N22" i="37"/>
  <c r="R22" i="37"/>
  <c r="N23" i="37"/>
  <c r="R23" i="37"/>
  <c r="N24" i="37"/>
  <c r="R24" i="37"/>
  <c r="N25" i="37"/>
  <c r="R25" i="37"/>
  <c r="N26" i="37"/>
  <c r="R26" i="37"/>
  <c r="N27" i="37"/>
  <c r="R27" i="37"/>
  <c r="N28" i="37"/>
  <c r="R28" i="37"/>
  <c r="N29" i="37"/>
  <c r="R29" i="37"/>
  <c r="N30" i="37"/>
  <c r="R30" i="37"/>
  <c r="N31" i="37"/>
  <c r="R31" i="37"/>
  <c r="N32" i="37"/>
  <c r="R32" i="37"/>
  <c r="N33" i="37"/>
  <c r="R33" i="37"/>
  <c r="N34" i="37"/>
  <c r="R34" i="37"/>
  <c r="N35" i="37"/>
  <c r="R35" i="37"/>
  <c r="N36" i="37"/>
  <c r="R36" i="37"/>
  <c r="N37" i="37"/>
  <c r="R37" i="37"/>
  <c r="N38" i="37"/>
  <c r="R38" i="37"/>
  <c r="N39" i="37"/>
  <c r="R39" i="37"/>
  <c r="N40" i="37"/>
  <c r="R40" i="37"/>
  <c r="N41" i="37"/>
  <c r="R41" i="37"/>
  <c r="N42" i="37"/>
  <c r="R42" i="37"/>
  <c r="N43" i="37"/>
  <c r="R43" i="37"/>
  <c r="N44" i="37"/>
  <c r="R44" i="37"/>
  <c r="N45" i="37"/>
  <c r="R45" i="37"/>
  <c r="N46" i="37"/>
  <c r="R46" i="37"/>
  <c r="N47" i="37"/>
  <c r="R47" i="37"/>
  <c r="N48" i="37"/>
  <c r="R48" i="37"/>
  <c r="N49" i="37"/>
  <c r="R49" i="37"/>
  <c r="N50" i="37"/>
  <c r="R50" i="37"/>
  <c r="N51" i="37"/>
  <c r="R51" i="37"/>
  <c r="N52" i="37"/>
  <c r="R52" i="37"/>
  <c r="N53" i="37"/>
  <c r="R53" i="37"/>
  <c r="N54" i="37"/>
  <c r="R54" i="37"/>
  <c r="N55" i="37"/>
  <c r="R55" i="37"/>
  <c r="N56" i="37"/>
  <c r="R56" i="37"/>
  <c r="N57" i="37"/>
  <c r="R57" i="37"/>
  <c r="N58" i="37"/>
  <c r="R58" i="37"/>
  <c r="N59" i="37"/>
  <c r="R59" i="37"/>
  <c r="N60" i="37"/>
  <c r="R60" i="37"/>
  <c r="N61" i="37"/>
  <c r="R61" i="37"/>
  <c r="N62" i="37"/>
  <c r="R62" i="37"/>
  <c r="N63" i="37"/>
  <c r="R63" i="37"/>
  <c r="N64" i="37"/>
  <c r="R64" i="37"/>
  <c r="N65" i="37"/>
  <c r="R65" i="37"/>
  <c r="N66" i="37"/>
  <c r="R66" i="37"/>
  <c r="N67" i="37"/>
  <c r="R67" i="37"/>
  <c r="N68" i="37"/>
  <c r="R68" i="37"/>
  <c r="N69" i="37"/>
  <c r="R69" i="37"/>
  <c r="N70" i="37"/>
  <c r="R70" i="37"/>
  <c r="N71" i="37"/>
  <c r="R71" i="37"/>
  <c r="N72" i="37"/>
  <c r="R72" i="37"/>
  <c r="N73" i="37"/>
  <c r="R73" i="37"/>
  <c r="N74" i="37"/>
  <c r="R74" i="37"/>
  <c r="N75" i="37"/>
  <c r="R75" i="37"/>
  <c r="N76" i="37"/>
  <c r="R76" i="37"/>
  <c r="N77" i="37"/>
  <c r="R77" i="37"/>
  <c r="N78" i="37"/>
  <c r="R78" i="37"/>
  <c r="N79" i="37"/>
  <c r="R79" i="37"/>
  <c r="N80" i="37"/>
  <c r="R80" i="37"/>
  <c r="N81" i="37"/>
  <c r="R81" i="37"/>
  <c r="N82" i="37"/>
  <c r="R82" i="37"/>
  <c r="N83" i="37"/>
  <c r="R83" i="37"/>
  <c r="N84" i="37"/>
  <c r="R84" i="37"/>
  <c r="N85" i="37"/>
  <c r="R85" i="37"/>
  <c r="N86" i="37"/>
  <c r="R86" i="37"/>
  <c r="N87" i="37"/>
  <c r="R87" i="37"/>
  <c r="N88" i="37"/>
  <c r="R88" i="37"/>
  <c r="N89" i="37"/>
  <c r="R89" i="37"/>
  <c r="N90" i="37"/>
  <c r="R90" i="37"/>
  <c r="N91" i="37"/>
  <c r="R91" i="37"/>
  <c r="N92" i="37"/>
  <c r="R92" i="37"/>
  <c r="N93" i="37"/>
  <c r="R93" i="37"/>
  <c r="N94" i="37"/>
  <c r="R94" i="37"/>
  <c r="N95" i="37"/>
  <c r="R95" i="37"/>
  <c r="N96" i="37"/>
  <c r="R96" i="37"/>
  <c r="N97" i="37"/>
  <c r="R97" i="37"/>
  <c r="N98" i="37"/>
  <c r="R98" i="37"/>
  <c r="N99" i="37"/>
  <c r="R99" i="37"/>
  <c r="N100" i="37"/>
  <c r="R100" i="37"/>
  <c r="N101" i="37"/>
  <c r="R101" i="37"/>
  <c r="N102" i="37"/>
  <c r="M103" i="37"/>
  <c r="Y7" i="37"/>
  <c r="Y3" i="37"/>
  <c r="S5" i="37"/>
  <c r="S6" i="37"/>
  <c r="S7" i="37"/>
  <c r="S8" i="37"/>
  <c r="S9" i="37"/>
  <c r="S10" i="37"/>
  <c r="S11" i="37"/>
  <c r="S12" i="37"/>
  <c r="S13" i="37"/>
  <c r="S14" i="37"/>
  <c r="S15" i="37"/>
  <c r="S16" i="37"/>
  <c r="S17" i="37"/>
  <c r="S18" i="37"/>
  <c r="S19" i="37"/>
  <c r="S20" i="37"/>
  <c r="S21" i="37"/>
  <c r="S22" i="37"/>
  <c r="S23" i="37"/>
  <c r="S24" i="37"/>
  <c r="S25" i="37"/>
  <c r="S26" i="37"/>
  <c r="S27" i="37"/>
  <c r="S28" i="37"/>
  <c r="S29" i="37"/>
  <c r="S30" i="37"/>
  <c r="S31" i="37"/>
  <c r="S32" i="37"/>
  <c r="S33" i="37"/>
  <c r="S34" i="37"/>
  <c r="S35" i="37"/>
  <c r="S36" i="37"/>
  <c r="S37" i="37"/>
  <c r="S38" i="37"/>
  <c r="S39" i="37"/>
  <c r="S40" i="37"/>
  <c r="S41" i="37"/>
  <c r="S42" i="37"/>
  <c r="S43" i="37"/>
  <c r="S44" i="37"/>
  <c r="S45" i="37"/>
  <c r="S46" i="37"/>
  <c r="S47" i="37"/>
  <c r="S48" i="37"/>
  <c r="S49" i="37"/>
  <c r="S50" i="37"/>
  <c r="S51" i="37"/>
  <c r="S52" i="37"/>
  <c r="S53" i="37"/>
  <c r="S54" i="37"/>
  <c r="S55" i="37"/>
  <c r="S56" i="37"/>
  <c r="S57" i="37"/>
  <c r="S58" i="37"/>
  <c r="S59" i="37"/>
  <c r="S60" i="37"/>
  <c r="S61" i="37"/>
  <c r="S62" i="37"/>
  <c r="S63" i="37"/>
  <c r="S64" i="37"/>
  <c r="S65" i="37"/>
  <c r="S66" i="37"/>
  <c r="S67" i="37"/>
  <c r="S68" i="37"/>
  <c r="S69" i="37"/>
  <c r="S70" i="37"/>
  <c r="S71" i="37"/>
  <c r="S72" i="37"/>
  <c r="S73" i="37"/>
  <c r="S74" i="37"/>
  <c r="S75" i="37"/>
  <c r="S76" i="37"/>
  <c r="S77" i="37"/>
  <c r="S78" i="37"/>
  <c r="S79" i="37"/>
  <c r="S80" i="37"/>
  <c r="S81" i="37"/>
  <c r="S82" i="37"/>
  <c r="S83" i="37"/>
  <c r="S84" i="37"/>
  <c r="S85" i="37"/>
  <c r="S86" i="37"/>
  <c r="S87" i="37"/>
  <c r="S88" i="37"/>
  <c r="S89" i="37"/>
  <c r="S90" i="37"/>
  <c r="S91" i="37"/>
  <c r="S92" i="37"/>
  <c r="S93" i="37"/>
  <c r="S94" i="37"/>
  <c r="S95" i="37"/>
  <c r="S96" i="37"/>
  <c r="S97" i="37"/>
  <c r="S98" i="37"/>
  <c r="S99" i="37"/>
  <c r="S100" i="37"/>
  <c r="S101" i="37"/>
  <c r="H3" i="37"/>
  <c r="I3" i="37"/>
  <c r="J3" i="37"/>
  <c r="G3" i="37"/>
  <c r="H4" i="38"/>
  <c r="I4" i="38"/>
  <c r="J4" i="38"/>
  <c r="K4" i="38"/>
  <c r="L4" i="38"/>
  <c r="H5" i="38"/>
  <c r="I5" i="38"/>
  <c r="J5" i="38"/>
  <c r="K5" i="38"/>
  <c r="L5" i="38"/>
  <c r="H6" i="38"/>
  <c r="I6" i="38"/>
  <c r="J6" i="38"/>
  <c r="K6" i="38"/>
  <c r="L6" i="38"/>
  <c r="H7" i="38"/>
  <c r="I7" i="38"/>
  <c r="J7" i="38"/>
  <c r="K7" i="38"/>
  <c r="L7" i="38"/>
  <c r="H8" i="38"/>
  <c r="I8" i="38"/>
  <c r="J8" i="38"/>
  <c r="K8" i="38"/>
  <c r="L8" i="38"/>
  <c r="H9" i="38"/>
  <c r="I9" i="38"/>
  <c r="J9" i="38"/>
  <c r="K9" i="38"/>
  <c r="L9" i="38"/>
  <c r="H10" i="38"/>
  <c r="I10" i="38"/>
  <c r="J10" i="38"/>
  <c r="K10" i="38"/>
  <c r="L10" i="38"/>
  <c r="H11" i="38"/>
  <c r="I11" i="38"/>
  <c r="J11" i="38"/>
  <c r="K11" i="38"/>
  <c r="L11" i="38"/>
  <c r="H12" i="38"/>
  <c r="I12" i="38"/>
  <c r="J12" i="38"/>
  <c r="K12" i="38"/>
  <c r="L12" i="38"/>
  <c r="H13" i="38"/>
  <c r="I13" i="38"/>
  <c r="J13" i="38"/>
  <c r="K13" i="38"/>
  <c r="L13" i="38"/>
  <c r="H14" i="38"/>
  <c r="I14" i="38"/>
  <c r="J14" i="38"/>
  <c r="K14" i="38"/>
  <c r="L14" i="38"/>
  <c r="H15" i="38"/>
  <c r="I15" i="38"/>
  <c r="J15" i="38"/>
  <c r="K15" i="38"/>
  <c r="L15" i="38"/>
  <c r="H16" i="38"/>
  <c r="I16" i="38"/>
  <c r="J16" i="38"/>
  <c r="K16" i="38"/>
  <c r="L16" i="38"/>
  <c r="H17" i="38"/>
  <c r="I17" i="38"/>
  <c r="J17" i="38"/>
  <c r="K17" i="38"/>
  <c r="L17" i="38"/>
  <c r="H18" i="38"/>
  <c r="I18" i="38"/>
  <c r="J18" i="38"/>
  <c r="K18" i="38"/>
  <c r="L18" i="38"/>
  <c r="H19" i="38"/>
  <c r="I19" i="38"/>
  <c r="J19" i="38"/>
  <c r="K19" i="38"/>
  <c r="L19" i="38"/>
  <c r="H20" i="38"/>
  <c r="I20" i="38"/>
  <c r="J20" i="38"/>
  <c r="K20" i="38"/>
  <c r="L20" i="38"/>
  <c r="H21" i="38"/>
  <c r="I21" i="38"/>
  <c r="J21" i="38"/>
  <c r="K21" i="38"/>
  <c r="L21" i="38"/>
  <c r="H22" i="38"/>
  <c r="I22" i="38"/>
  <c r="J22" i="38"/>
  <c r="K22" i="38"/>
  <c r="L22" i="38"/>
  <c r="H23" i="38"/>
  <c r="I23" i="38"/>
  <c r="J23" i="38"/>
  <c r="K23" i="38"/>
  <c r="L23" i="38"/>
  <c r="H24" i="38"/>
  <c r="I24" i="38"/>
  <c r="J24" i="38"/>
  <c r="K24" i="38"/>
  <c r="L24" i="38"/>
  <c r="H25" i="38"/>
  <c r="I25" i="38"/>
  <c r="J25" i="38"/>
  <c r="K25" i="38"/>
  <c r="L25" i="38"/>
  <c r="H26" i="38"/>
  <c r="I26" i="38"/>
  <c r="J26" i="38"/>
  <c r="K26" i="38"/>
  <c r="L26" i="38"/>
  <c r="H27" i="38"/>
  <c r="I27" i="38"/>
  <c r="J27" i="38"/>
  <c r="K27" i="38"/>
  <c r="L27" i="38"/>
  <c r="H28" i="38"/>
  <c r="I28" i="38"/>
  <c r="J28" i="38"/>
  <c r="K28" i="38"/>
  <c r="L28" i="38"/>
  <c r="H29" i="38"/>
  <c r="I29" i="38"/>
  <c r="J29" i="38"/>
  <c r="K29" i="38"/>
  <c r="L29" i="38"/>
  <c r="H30" i="38"/>
  <c r="I30" i="38"/>
  <c r="J30" i="38"/>
  <c r="K30" i="38"/>
  <c r="L30" i="38"/>
  <c r="H31" i="38"/>
  <c r="I31" i="38"/>
  <c r="J31" i="38"/>
  <c r="K31" i="38"/>
  <c r="L31" i="38"/>
  <c r="H32" i="38"/>
  <c r="I32" i="38"/>
  <c r="J32" i="38"/>
  <c r="K32" i="38"/>
  <c r="L32" i="38"/>
  <c r="H33" i="38"/>
  <c r="I33" i="38"/>
  <c r="J33" i="38"/>
  <c r="K33" i="38"/>
  <c r="L33" i="38"/>
  <c r="H34" i="38"/>
  <c r="I34" i="38"/>
  <c r="J34" i="38"/>
  <c r="K34" i="38"/>
  <c r="L34" i="38"/>
  <c r="H35" i="38"/>
  <c r="I35" i="38"/>
  <c r="J35" i="38"/>
  <c r="K35" i="38"/>
  <c r="L35" i="38"/>
  <c r="H36" i="38"/>
  <c r="I36" i="38"/>
  <c r="J36" i="38"/>
  <c r="K36" i="38"/>
  <c r="L36" i="38"/>
  <c r="H37" i="38"/>
  <c r="I37" i="38"/>
  <c r="J37" i="38"/>
  <c r="K37" i="38"/>
  <c r="L37" i="38"/>
  <c r="H38" i="38"/>
  <c r="I38" i="38"/>
  <c r="J38" i="38"/>
  <c r="K38" i="38"/>
  <c r="L38" i="38"/>
  <c r="H39" i="38"/>
  <c r="I39" i="38"/>
  <c r="J39" i="38"/>
  <c r="K39" i="38"/>
  <c r="L39" i="38"/>
  <c r="H40" i="38"/>
  <c r="I40" i="38"/>
  <c r="J40" i="38"/>
  <c r="K40" i="38"/>
  <c r="L40" i="38"/>
  <c r="H41" i="38"/>
  <c r="I41" i="38"/>
  <c r="J41" i="38"/>
  <c r="K41" i="38"/>
  <c r="L41" i="38"/>
  <c r="H42" i="38"/>
  <c r="I42" i="38"/>
  <c r="J42" i="38"/>
  <c r="K42" i="38"/>
  <c r="L42" i="38"/>
  <c r="H43" i="38"/>
  <c r="I43" i="38"/>
  <c r="J43" i="38"/>
  <c r="K43" i="38"/>
  <c r="L43" i="38"/>
  <c r="H44" i="38"/>
  <c r="I44" i="38"/>
  <c r="J44" i="38"/>
  <c r="K44" i="38"/>
  <c r="L44" i="38"/>
  <c r="H45" i="38"/>
  <c r="I45" i="38"/>
  <c r="J45" i="38"/>
  <c r="K45" i="38"/>
  <c r="L45" i="38"/>
  <c r="H46" i="38"/>
  <c r="I46" i="38"/>
  <c r="J46" i="38"/>
  <c r="K46" i="38"/>
  <c r="L46" i="38"/>
  <c r="H47" i="38"/>
  <c r="I47" i="38"/>
  <c r="J47" i="38"/>
  <c r="K47" i="38"/>
  <c r="L47" i="38"/>
  <c r="H48" i="38"/>
  <c r="I48" i="38"/>
  <c r="J48" i="38"/>
  <c r="K48" i="38"/>
  <c r="L48" i="38"/>
  <c r="H49" i="38"/>
  <c r="I49" i="38"/>
  <c r="J49" i="38"/>
  <c r="K49" i="38"/>
  <c r="L49" i="38"/>
  <c r="H50" i="38"/>
  <c r="I50" i="38"/>
  <c r="J50" i="38"/>
  <c r="K50" i="38"/>
  <c r="L50" i="38"/>
  <c r="H51" i="38"/>
  <c r="I51" i="38"/>
  <c r="J51" i="38"/>
  <c r="K51" i="38"/>
  <c r="L51" i="38"/>
  <c r="H52" i="38"/>
  <c r="I52" i="38"/>
  <c r="J52" i="38"/>
  <c r="K52" i="38"/>
  <c r="L52" i="38"/>
  <c r="H53" i="38"/>
  <c r="I53" i="38"/>
  <c r="J53" i="38"/>
  <c r="K53" i="38"/>
  <c r="L53" i="38"/>
  <c r="H54" i="38"/>
  <c r="I54" i="38"/>
  <c r="J54" i="38"/>
  <c r="K54" i="38"/>
  <c r="L54" i="38"/>
  <c r="H55" i="38"/>
  <c r="I55" i="38"/>
  <c r="J55" i="38"/>
  <c r="K55" i="38"/>
  <c r="L55" i="38"/>
  <c r="H56" i="38"/>
  <c r="I56" i="38"/>
  <c r="J56" i="38"/>
  <c r="K56" i="38"/>
  <c r="L56" i="38"/>
  <c r="H57" i="38"/>
  <c r="I57" i="38"/>
  <c r="J57" i="38"/>
  <c r="K57" i="38"/>
  <c r="L57" i="38"/>
  <c r="H58" i="38"/>
  <c r="I58" i="38"/>
  <c r="J58" i="38"/>
  <c r="K58" i="38"/>
  <c r="L58" i="38"/>
  <c r="H59" i="38"/>
  <c r="I59" i="38"/>
  <c r="J59" i="38"/>
  <c r="K59" i="38"/>
  <c r="L59" i="38"/>
  <c r="H60" i="38"/>
  <c r="I60" i="38"/>
  <c r="J60" i="38"/>
  <c r="K60" i="38"/>
  <c r="L60" i="38"/>
  <c r="H61" i="38"/>
  <c r="I61" i="38"/>
  <c r="J61" i="38"/>
  <c r="K61" i="38"/>
  <c r="L61" i="38"/>
  <c r="H62" i="38"/>
  <c r="I62" i="38"/>
  <c r="J62" i="38"/>
  <c r="K62" i="38"/>
  <c r="L62" i="38"/>
  <c r="H63" i="38"/>
  <c r="I63" i="38"/>
  <c r="J63" i="38"/>
  <c r="K63" i="38"/>
  <c r="L63" i="38"/>
  <c r="H64" i="38"/>
  <c r="I64" i="38"/>
  <c r="J64" i="38"/>
  <c r="K64" i="38"/>
  <c r="L64" i="38"/>
  <c r="H65" i="38"/>
  <c r="I65" i="38"/>
  <c r="J65" i="38"/>
  <c r="K65" i="38"/>
  <c r="L65" i="38"/>
  <c r="H66" i="38"/>
  <c r="I66" i="38"/>
  <c r="J66" i="38"/>
  <c r="K66" i="38"/>
  <c r="L66" i="38"/>
  <c r="H67" i="38"/>
  <c r="I67" i="38"/>
  <c r="J67" i="38"/>
  <c r="K67" i="38"/>
  <c r="L67" i="38"/>
  <c r="H68" i="38"/>
  <c r="I68" i="38"/>
  <c r="J68" i="38"/>
  <c r="K68" i="38"/>
  <c r="L68" i="38"/>
  <c r="H69" i="38"/>
  <c r="I69" i="38"/>
  <c r="J69" i="38"/>
  <c r="K69" i="38"/>
  <c r="L69" i="38"/>
  <c r="H70" i="38"/>
  <c r="I70" i="38"/>
  <c r="J70" i="38"/>
  <c r="K70" i="38"/>
  <c r="L70" i="38"/>
  <c r="H71" i="38"/>
  <c r="I71" i="38"/>
  <c r="J71" i="38"/>
  <c r="K71" i="38"/>
  <c r="L71" i="38"/>
  <c r="H72" i="38"/>
  <c r="I72" i="38"/>
  <c r="J72" i="38"/>
  <c r="K72" i="38"/>
  <c r="L72" i="38"/>
  <c r="H73" i="38"/>
  <c r="I73" i="38"/>
  <c r="J73" i="38"/>
  <c r="K73" i="38"/>
  <c r="L73" i="38"/>
  <c r="H74" i="38"/>
  <c r="I74" i="38"/>
  <c r="J74" i="38"/>
  <c r="K74" i="38"/>
  <c r="L74" i="38"/>
  <c r="H75" i="38"/>
  <c r="I75" i="38"/>
  <c r="J75" i="38"/>
  <c r="K75" i="38"/>
  <c r="L75" i="38"/>
  <c r="H76" i="38"/>
  <c r="I76" i="38"/>
  <c r="J76" i="38"/>
  <c r="K76" i="38"/>
  <c r="L76" i="38"/>
  <c r="H77" i="38"/>
  <c r="I77" i="38"/>
  <c r="J77" i="38"/>
  <c r="K77" i="38"/>
  <c r="L77" i="38"/>
  <c r="H78" i="38"/>
  <c r="I78" i="38"/>
  <c r="J78" i="38"/>
  <c r="K78" i="38"/>
  <c r="L78" i="38"/>
  <c r="H79" i="38"/>
  <c r="I79" i="38"/>
  <c r="J79" i="38"/>
  <c r="K79" i="38"/>
  <c r="L79" i="38"/>
  <c r="H80" i="38"/>
  <c r="I80" i="38"/>
  <c r="J80" i="38"/>
  <c r="K80" i="38"/>
  <c r="L80" i="38"/>
  <c r="H81" i="38"/>
  <c r="I81" i="38"/>
  <c r="J81" i="38"/>
  <c r="K81" i="38"/>
  <c r="L81" i="38"/>
  <c r="H82" i="38"/>
  <c r="I82" i="38"/>
  <c r="J82" i="38"/>
  <c r="K82" i="38"/>
  <c r="L82" i="38"/>
  <c r="H83" i="38"/>
  <c r="I83" i="38"/>
  <c r="J83" i="38"/>
  <c r="K83" i="38"/>
  <c r="L83" i="38"/>
  <c r="H84" i="38"/>
  <c r="I84" i="38"/>
  <c r="J84" i="38"/>
  <c r="K84" i="38"/>
  <c r="L84" i="38"/>
  <c r="H85" i="38"/>
  <c r="I85" i="38"/>
  <c r="J85" i="38"/>
  <c r="K85" i="38"/>
  <c r="L85" i="38"/>
  <c r="H86" i="38"/>
  <c r="I86" i="38"/>
  <c r="J86" i="38"/>
  <c r="K86" i="38"/>
  <c r="L86" i="38"/>
  <c r="H87" i="38"/>
  <c r="I87" i="38"/>
  <c r="J87" i="38"/>
  <c r="K87" i="38"/>
  <c r="L87" i="38"/>
  <c r="H88" i="38"/>
  <c r="I88" i="38"/>
  <c r="J88" i="38"/>
  <c r="K88" i="38"/>
  <c r="L88" i="38"/>
  <c r="H89" i="38"/>
  <c r="I89" i="38"/>
  <c r="J89" i="38"/>
  <c r="K89" i="38"/>
  <c r="L89" i="38"/>
  <c r="H90" i="38"/>
  <c r="I90" i="38"/>
  <c r="J90" i="38"/>
  <c r="K90" i="38"/>
  <c r="L90" i="38"/>
  <c r="H91" i="38"/>
  <c r="I91" i="38"/>
  <c r="J91" i="38"/>
  <c r="K91" i="38"/>
  <c r="L91" i="38"/>
  <c r="H92" i="38"/>
  <c r="I92" i="38"/>
  <c r="J92" i="38"/>
  <c r="K92" i="38"/>
  <c r="L92" i="38"/>
  <c r="H93" i="38"/>
  <c r="I93" i="38"/>
  <c r="J93" i="38"/>
  <c r="K93" i="38"/>
  <c r="L93" i="38"/>
  <c r="H94" i="38"/>
  <c r="I94" i="38"/>
  <c r="J94" i="38"/>
  <c r="K94" i="38"/>
  <c r="L94" i="38"/>
  <c r="H95" i="38"/>
  <c r="I95" i="38"/>
  <c r="J95" i="38"/>
  <c r="K95" i="38"/>
  <c r="L95" i="38"/>
  <c r="H96" i="38"/>
  <c r="I96" i="38"/>
  <c r="J96" i="38"/>
  <c r="K96" i="38"/>
  <c r="L96" i="38"/>
  <c r="H97" i="38"/>
  <c r="I97" i="38"/>
  <c r="J97" i="38"/>
  <c r="K97" i="38"/>
  <c r="L97" i="38"/>
  <c r="H98" i="38"/>
  <c r="I98" i="38"/>
  <c r="J98" i="38"/>
  <c r="K98" i="38"/>
  <c r="L98" i="38"/>
  <c r="H99" i="38"/>
  <c r="I99" i="38"/>
  <c r="J99" i="38"/>
  <c r="K99" i="38"/>
  <c r="L99" i="38"/>
  <c r="H100" i="38"/>
  <c r="I100" i="38"/>
  <c r="J100" i="38"/>
  <c r="K100" i="38"/>
  <c r="L100" i="38"/>
  <c r="H101" i="38"/>
  <c r="I101" i="38"/>
  <c r="J101" i="38"/>
  <c r="K101" i="38"/>
  <c r="L101" i="38"/>
  <c r="H102" i="38"/>
  <c r="I102" i="38"/>
  <c r="J102" i="38"/>
  <c r="K102" i="38"/>
  <c r="L102" i="38"/>
  <c r="X5" i="38" a="1"/>
  <c r="X5" i="38"/>
  <c r="X6" i="38"/>
  <c r="X7" i="38"/>
  <c r="X8" i="38"/>
  <c r="X9" i="38"/>
  <c r="X10" i="38"/>
  <c r="O4" i="38"/>
  <c r="Q5" i="38"/>
  <c r="O5" i="38"/>
  <c r="R5" i="38"/>
  <c r="S5" i="38"/>
  <c r="V5" i="38"/>
  <c r="Q6" i="38"/>
  <c r="O6" i="38"/>
  <c r="R6" i="38"/>
  <c r="S6" i="38"/>
  <c r="V6" i="38"/>
  <c r="Q7" i="38"/>
  <c r="O7" i="38"/>
  <c r="R7" i="38"/>
  <c r="S7" i="38"/>
  <c r="V7" i="38"/>
  <c r="Q8" i="38"/>
  <c r="O8" i="38"/>
  <c r="R8" i="38"/>
  <c r="S8" i="38"/>
  <c r="V8" i="38"/>
  <c r="Q9" i="38"/>
  <c r="O9" i="38"/>
  <c r="R9" i="38"/>
  <c r="S9" i="38"/>
  <c r="V9" i="38"/>
  <c r="Q10" i="38"/>
  <c r="O10" i="38"/>
  <c r="R10" i="38"/>
  <c r="S10" i="38"/>
  <c r="V10" i="38"/>
  <c r="Q11" i="38"/>
  <c r="O11" i="38"/>
  <c r="R11" i="38"/>
  <c r="S11" i="38"/>
  <c r="V11" i="38"/>
  <c r="Q12" i="38"/>
  <c r="O12" i="38"/>
  <c r="R12" i="38"/>
  <c r="S12" i="38"/>
  <c r="V12" i="38"/>
  <c r="Q13" i="38"/>
  <c r="O13" i="38"/>
  <c r="R13" i="38"/>
  <c r="S13" i="38"/>
  <c r="V13" i="38"/>
  <c r="Q14" i="38"/>
  <c r="O14" i="38"/>
  <c r="R14" i="38"/>
  <c r="S14" i="38"/>
  <c r="V14" i="38"/>
  <c r="Q15" i="38"/>
  <c r="O15" i="38"/>
  <c r="R15" i="38"/>
  <c r="S15" i="38"/>
  <c r="V15" i="38"/>
  <c r="Q16" i="38"/>
  <c r="O16" i="38"/>
  <c r="R16" i="38"/>
  <c r="S16" i="38"/>
  <c r="V16" i="38"/>
  <c r="Q17" i="38"/>
  <c r="O17" i="38"/>
  <c r="R17" i="38"/>
  <c r="S17" i="38"/>
  <c r="V17" i="38"/>
  <c r="Q18" i="38"/>
  <c r="O18" i="38"/>
  <c r="R18" i="38"/>
  <c r="S18" i="38"/>
  <c r="V18" i="38"/>
  <c r="Q19" i="38"/>
  <c r="O19" i="38"/>
  <c r="R19" i="38"/>
  <c r="S19" i="38"/>
  <c r="V19" i="38"/>
  <c r="Q20" i="38"/>
  <c r="O20" i="38"/>
  <c r="R20" i="38"/>
  <c r="S20" i="38"/>
  <c r="V20" i="38"/>
  <c r="Q21" i="38"/>
  <c r="O21" i="38"/>
  <c r="R21" i="38"/>
  <c r="S21" i="38"/>
  <c r="V21" i="38"/>
  <c r="Q22" i="38"/>
  <c r="O22" i="38"/>
  <c r="R22" i="38"/>
  <c r="S22" i="38"/>
  <c r="V22" i="38"/>
  <c r="Q23" i="38"/>
  <c r="O23" i="38"/>
  <c r="R23" i="38"/>
  <c r="S23" i="38"/>
  <c r="V23" i="38"/>
  <c r="Q24" i="38"/>
  <c r="O24" i="38"/>
  <c r="R24" i="38"/>
  <c r="S24" i="38"/>
  <c r="V24" i="38"/>
  <c r="Q25" i="38"/>
  <c r="O25" i="38"/>
  <c r="R25" i="38"/>
  <c r="S25" i="38"/>
  <c r="V25" i="38"/>
  <c r="Q26" i="38"/>
  <c r="O26" i="38"/>
  <c r="R26" i="38"/>
  <c r="S26" i="38"/>
  <c r="V26" i="38"/>
  <c r="Q27" i="38"/>
  <c r="O27" i="38"/>
  <c r="R27" i="38"/>
  <c r="S27" i="38"/>
  <c r="V27" i="38"/>
  <c r="Q28" i="38"/>
  <c r="O28" i="38"/>
  <c r="R28" i="38"/>
  <c r="S28" i="38"/>
  <c r="V28" i="38"/>
  <c r="Q29" i="38"/>
  <c r="O29" i="38"/>
  <c r="R29" i="38"/>
  <c r="S29" i="38"/>
  <c r="V29" i="38"/>
  <c r="Q30" i="38"/>
  <c r="O30" i="38"/>
  <c r="R30" i="38"/>
  <c r="S30" i="38"/>
  <c r="V30" i="38"/>
  <c r="Q31" i="38"/>
  <c r="O31" i="38"/>
  <c r="R31" i="38"/>
  <c r="S31" i="38"/>
  <c r="V31" i="38"/>
  <c r="Q32" i="38"/>
  <c r="O32" i="38"/>
  <c r="R32" i="38"/>
  <c r="S32" i="38"/>
  <c r="V32" i="38"/>
  <c r="Q33" i="38"/>
  <c r="O33" i="38"/>
  <c r="R33" i="38"/>
  <c r="S33" i="38"/>
  <c r="V33" i="38"/>
  <c r="Q34" i="38"/>
  <c r="O34" i="38"/>
  <c r="R34" i="38"/>
  <c r="S34" i="38"/>
  <c r="V34" i="38"/>
  <c r="Q35" i="38"/>
  <c r="O35" i="38"/>
  <c r="R35" i="38"/>
  <c r="S35" i="38"/>
  <c r="V35" i="38"/>
  <c r="Q36" i="38"/>
  <c r="O36" i="38"/>
  <c r="R36" i="38"/>
  <c r="S36" i="38"/>
  <c r="V36" i="38"/>
  <c r="Q37" i="38"/>
  <c r="O37" i="38"/>
  <c r="R37" i="38"/>
  <c r="S37" i="38"/>
  <c r="V37" i="38"/>
  <c r="Q38" i="38"/>
  <c r="O38" i="38"/>
  <c r="R38" i="38"/>
  <c r="S38" i="38"/>
  <c r="V38" i="38"/>
  <c r="Q39" i="38"/>
  <c r="O39" i="38"/>
  <c r="R39" i="38"/>
  <c r="S39" i="38"/>
  <c r="V39" i="38"/>
  <c r="Q40" i="38"/>
  <c r="O40" i="38"/>
  <c r="R40" i="38"/>
  <c r="S40" i="38"/>
  <c r="V40" i="38"/>
  <c r="Q41" i="38"/>
  <c r="O41" i="38"/>
  <c r="R41" i="38"/>
  <c r="S41" i="38"/>
  <c r="V41" i="38"/>
  <c r="Q42" i="38"/>
  <c r="O42" i="38"/>
  <c r="R42" i="38"/>
  <c r="S42" i="38"/>
  <c r="V42" i="38"/>
  <c r="Q43" i="38"/>
  <c r="O43" i="38"/>
  <c r="R43" i="38"/>
  <c r="S43" i="38"/>
  <c r="V43" i="38"/>
  <c r="Q44" i="38"/>
  <c r="O44" i="38"/>
  <c r="R44" i="38"/>
  <c r="S44" i="38"/>
  <c r="V44" i="38"/>
  <c r="Q45" i="38"/>
  <c r="O45" i="38"/>
  <c r="R45" i="38"/>
  <c r="S45" i="38"/>
  <c r="V45" i="38"/>
  <c r="Q46" i="38"/>
  <c r="O46" i="38"/>
  <c r="R46" i="38"/>
  <c r="S46" i="38"/>
  <c r="V46" i="38"/>
  <c r="Q47" i="38"/>
  <c r="O47" i="38"/>
  <c r="R47" i="38"/>
  <c r="S47" i="38"/>
  <c r="V47" i="38"/>
  <c r="Q48" i="38"/>
  <c r="O48" i="38"/>
  <c r="R48" i="38"/>
  <c r="S48" i="38"/>
  <c r="V48" i="38"/>
  <c r="Q49" i="38"/>
  <c r="O49" i="38"/>
  <c r="R49" i="38"/>
  <c r="S49" i="38"/>
  <c r="V49" i="38"/>
  <c r="Q50" i="38"/>
  <c r="O50" i="38"/>
  <c r="R50" i="38"/>
  <c r="S50" i="38"/>
  <c r="V50" i="38"/>
  <c r="Q51" i="38"/>
  <c r="O51" i="38"/>
  <c r="R51" i="38"/>
  <c r="S51" i="38"/>
  <c r="V51" i="38"/>
  <c r="Q52" i="38"/>
  <c r="O52" i="38"/>
  <c r="R52" i="38"/>
  <c r="S52" i="38"/>
  <c r="V52" i="38"/>
  <c r="Q53" i="38"/>
  <c r="O53" i="38"/>
  <c r="R53" i="38"/>
  <c r="S53" i="38"/>
  <c r="V53" i="38"/>
  <c r="Q54" i="38"/>
  <c r="O54" i="38"/>
  <c r="R54" i="38"/>
  <c r="S54" i="38"/>
  <c r="V54" i="38"/>
  <c r="Q55" i="38"/>
  <c r="O55" i="38"/>
  <c r="R55" i="38"/>
  <c r="S55" i="38"/>
  <c r="V55" i="38"/>
  <c r="Q56" i="38"/>
  <c r="O56" i="38"/>
  <c r="R56" i="38"/>
  <c r="S56" i="38"/>
  <c r="V56" i="38"/>
  <c r="Q57" i="38"/>
  <c r="O57" i="38"/>
  <c r="R57" i="38"/>
  <c r="S57" i="38"/>
  <c r="V57" i="38"/>
  <c r="Q58" i="38"/>
  <c r="O58" i="38"/>
  <c r="R58" i="38"/>
  <c r="S58" i="38"/>
  <c r="V58" i="38"/>
  <c r="Q59" i="38"/>
  <c r="O59" i="38"/>
  <c r="R59" i="38"/>
  <c r="S59" i="38"/>
  <c r="V59" i="38"/>
  <c r="Q60" i="38"/>
  <c r="O60" i="38"/>
  <c r="R60" i="38"/>
  <c r="S60" i="38"/>
  <c r="V60" i="38"/>
  <c r="Q61" i="38"/>
  <c r="O61" i="38"/>
  <c r="R61" i="38"/>
  <c r="S61" i="38"/>
  <c r="V61" i="38"/>
  <c r="Q62" i="38"/>
  <c r="O62" i="38"/>
  <c r="R62" i="38"/>
  <c r="S62" i="38"/>
  <c r="V62" i="38"/>
  <c r="Q63" i="38"/>
  <c r="O63" i="38"/>
  <c r="R63" i="38"/>
  <c r="S63" i="38"/>
  <c r="V63" i="38"/>
  <c r="Q64" i="38"/>
  <c r="O64" i="38"/>
  <c r="R64" i="38"/>
  <c r="S64" i="38"/>
  <c r="V64" i="38"/>
  <c r="Q65" i="38"/>
  <c r="O65" i="38"/>
  <c r="R65" i="38"/>
  <c r="S65" i="38"/>
  <c r="V65" i="38"/>
  <c r="Q66" i="38"/>
  <c r="O66" i="38"/>
  <c r="R66" i="38"/>
  <c r="S66" i="38"/>
  <c r="V66" i="38"/>
  <c r="Q67" i="38"/>
  <c r="O67" i="38"/>
  <c r="R67" i="38"/>
  <c r="S67" i="38"/>
  <c r="V67" i="38"/>
  <c r="Q68" i="38"/>
  <c r="O68" i="38"/>
  <c r="R68" i="38"/>
  <c r="S68" i="38"/>
  <c r="V68" i="38"/>
  <c r="Q69" i="38"/>
  <c r="O69" i="38"/>
  <c r="R69" i="38"/>
  <c r="S69" i="38"/>
  <c r="V69" i="38"/>
  <c r="Q70" i="38"/>
  <c r="O70" i="38"/>
  <c r="R70" i="38"/>
  <c r="S70" i="38"/>
  <c r="V70" i="38"/>
  <c r="Q71" i="38"/>
  <c r="O71" i="38"/>
  <c r="R71" i="38"/>
  <c r="S71" i="38"/>
  <c r="V71" i="38"/>
  <c r="Q72" i="38"/>
  <c r="O72" i="38"/>
  <c r="R72" i="38"/>
  <c r="S72" i="38"/>
  <c r="V72" i="38"/>
  <c r="Q73" i="38"/>
  <c r="O73" i="38"/>
  <c r="R73" i="38"/>
  <c r="S73" i="38"/>
  <c r="V73" i="38"/>
  <c r="Q74" i="38"/>
  <c r="O74" i="38"/>
  <c r="R74" i="38"/>
  <c r="S74" i="38"/>
  <c r="V74" i="38"/>
  <c r="Q75" i="38"/>
  <c r="O75" i="38"/>
  <c r="R75" i="38"/>
  <c r="S75" i="38"/>
  <c r="V75" i="38"/>
  <c r="Q76" i="38"/>
  <c r="O76" i="38"/>
  <c r="R76" i="38"/>
  <c r="S76" i="38"/>
  <c r="V76" i="38"/>
  <c r="Q77" i="38"/>
  <c r="O77" i="38"/>
  <c r="R77" i="38"/>
  <c r="S77" i="38"/>
  <c r="V77" i="38"/>
  <c r="Q78" i="38"/>
  <c r="O78" i="38"/>
  <c r="R78" i="38"/>
  <c r="S78" i="38"/>
  <c r="V78" i="38"/>
  <c r="Q79" i="38"/>
  <c r="O79" i="38"/>
  <c r="R79" i="38"/>
  <c r="S79" i="38"/>
  <c r="V79" i="38"/>
  <c r="Q80" i="38"/>
  <c r="O80" i="38"/>
  <c r="R80" i="38"/>
  <c r="S80" i="38"/>
  <c r="V80" i="38"/>
  <c r="Q81" i="38"/>
  <c r="O81" i="38"/>
  <c r="R81" i="38"/>
  <c r="S81" i="38"/>
  <c r="V81" i="38"/>
  <c r="Q82" i="38"/>
  <c r="O82" i="38"/>
  <c r="R82" i="38"/>
  <c r="S82" i="38"/>
  <c r="V82" i="38"/>
  <c r="Q83" i="38"/>
  <c r="O83" i="38"/>
  <c r="R83" i="38"/>
  <c r="S83" i="38"/>
  <c r="V83" i="38"/>
  <c r="Q84" i="38"/>
  <c r="O84" i="38"/>
  <c r="R84" i="38"/>
  <c r="S84" i="38"/>
  <c r="V84" i="38"/>
  <c r="Q85" i="38"/>
  <c r="O85" i="38"/>
  <c r="R85" i="38"/>
  <c r="S85" i="38"/>
  <c r="V85" i="38"/>
  <c r="Q86" i="38"/>
  <c r="O86" i="38"/>
  <c r="R86" i="38"/>
  <c r="S86" i="38"/>
  <c r="V86" i="38"/>
  <c r="Q87" i="38"/>
  <c r="O87" i="38"/>
  <c r="R87" i="38"/>
  <c r="S87" i="38"/>
  <c r="V87" i="38"/>
  <c r="Q88" i="38"/>
  <c r="O88" i="38"/>
  <c r="R88" i="38"/>
  <c r="S88" i="38"/>
  <c r="V88" i="38"/>
  <c r="Q89" i="38"/>
  <c r="O89" i="38"/>
  <c r="R89" i="38"/>
  <c r="S89" i="38"/>
  <c r="V89" i="38"/>
  <c r="Q90" i="38"/>
  <c r="O90" i="38"/>
  <c r="R90" i="38"/>
  <c r="S90" i="38"/>
  <c r="V90" i="38"/>
  <c r="Q91" i="38"/>
  <c r="O91" i="38"/>
  <c r="R91" i="38"/>
  <c r="S91" i="38"/>
  <c r="V91" i="38"/>
  <c r="Q92" i="38"/>
  <c r="O92" i="38"/>
  <c r="R92" i="38"/>
  <c r="S92" i="38"/>
  <c r="V92" i="38"/>
  <c r="Q93" i="38"/>
  <c r="O93" i="38"/>
  <c r="R93" i="38"/>
  <c r="S93" i="38"/>
  <c r="V93" i="38"/>
  <c r="Q94" i="38"/>
  <c r="O94" i="38"/>
  <c r="R94" i="38"/>
  <c r="S94" i="38"/>
  <c r="V94" i="38"/>
  <c r="Q95" i="38"/>
  <c r="O95" i="38"/>
  <c r="R95" i="38"/>
  <c r="S95" i="38"/>
  <c r="V95" i="38"/>
  <c r="Q96" i="38"/>
  <c r="O96" i="38"/>
  <c r="R96" i="38"/>
  <c r="S96" i="38"/>
  <c r="V96" i="38"/>
  <c r="Q97" i="38"/>
  <c r="O97" i="38"/>
  <c r="R97" i="38"/>
  <c r="S97" i="38"/>
  <c r="V97" i="38"/>
  <c r="Q98" i="38"/>
  <c r="O98" i="38"/>
  <c r="R98" i="38"/>
  <c r="S98" i="38"/>
  <c r="V98" i="38"/>
  <c r="Q99" i="38"/>
  <c r="O99" i="38"/>
  <c r="R99" i="38"/>
  <c r="S99" i="38"/>
  <c r="V99" i="38"/>
  <c r="Q100" i="38"/>
  <c r="O100" i="38"/>
  <c r="R100" i="38"/>
  <c r="S100" i="38"/>
  <c r="V100" i="38"/>
  <c r="Q101" i="38"/>
  <c r="O101" i="38"/>
  <c r="R101" i="38"/>
  <c r="S101" i="38"/>
  <c r="V101" i="38"/>
  <c r="O102" i="38"/>
  <c r="AA22" i="38"/>
  <c r="AA20" i="38"/>
  <c r="P4" i="38"/>
  <c r="P5" i="38"/>
  <c r="T5" i="38"/>
  <c r="P6" i="38"/>
  <c r="T6" i="38"/>
  <c r="P7" i="38"/>
  <c r="T7" i="38"/>
  <c r="P8" i="38"/>
  <c r="T8" i="38"/>
  <c r="P9" i="38"/>
  <c r="T9" i="38"/>
  <c r="P10" i="38"/>
  <c r="T10" i="38"/>
  <c r="P11" i="38"/>
  <c r="T11" i="38"/>
  <c r="P12" i="38"/>
  <c r="T12" i="38"/>
  <c r="P13" i="38"/>
  <c r="T13" i="38"/>
  <c r="P14" i="38"/>
  <c r="T14" i="38"/>
  <c r="P15" i="38"/>
  <c r="T15" i="38"/>
  <c r="P16" i="38"/>
  <c r="T16" i="38"/>
  <c r="P17" i="38"/>
  <c r="T17" i="38"/>
  <c r="P18" i="38"/>
  <c r="T18" i="38"/>
  <c r="P19" i="38"/>
  <c r="T19" i="38"/>
  <c r="P20" i="38"/>
  <c r="T20" i="38"/>
  <c r="P21" i="38"/>
  <c r="T21" i="38"/>
  <c r="P22" i="38"/>
  <c r="T22" i="38"/>
  <c r="P23" i="38"/>
  <c r="T23" i="38"/>
  <c r="P24" i="38"/>
  <c r="T24" i="38"/>
  <c r="P25" i="38"/>
  <c r="T25" i="38"/>
  <c r="P26" i="38"/>
  <c r="T26" i="38"/>
  <c r="P27" i="38"/>
  <c r="T27" i="38"/>
  <c r="P28" i="38"/>
  <c r="T28" i="38"/>
  <c r="P29" i="38"/>
  <c r="T29" i="38"/>
  <c r="P30" i="38"/>
  <c r="T30" i="38"/>
  <c r="P31" i="38"/>
  <c r="T31" i="38"/>
  <c r="P32" i="38"/>
  <c r="T32" i="38"/>
  <c r="P33" i="38"/>
  <c r="T33" i="38"/>
  <c r="P34" i="38"/>
  <c r="T34" i="38"/>
  <c r="P35" i="38"/>
  <c r="T35" i="38"/>
  <c r="P36" i="38"/>
  <c r="T36" i="38"/>
  <c r="P37" i="38"/>
  <c r="T37" i="38"/>
  <c r="P38" i="38"/>
  <c r="T38" i="38"/>
  <c r="P39" i="38"/>
  <c r="T39" i="38"/>
  <c r="P40" i="38"/>
  <c r="T40" i="38"/>
  <c r="P41" i="38"/>
  <c r="T41" i="38"/>
  <c r="P42" i="38"/>
  <c r="T42" i="38"/>
  <c r="P43" i="38"/>
  <c r="T43" i="38"/>
  <c r="P44" i="38"/>
  <c r="T44" i="38"/>
  <c r="P45" i="38"/>
  <c r="T45" i="38"/>
  <c r="P46" i="38"/>
  <c r="T46" i="38"/>
  <c r="P47" i="38"/>
  <c r="T47" i="38"/>
  <c r="P48" i="38"/>
  <c r="T48" i="38"/>
  <c r="P49" i="38"/>
  <c r="T49" i="38"/>
  <c r="P50" i="38"/>
  <c r="T50" i="38"/>
  <c r="P51" i="38"/>
  <c r="T51" i="38"/>
  <c r="P52" i="38"/>
  <c r="T52" i="38"/>
  <c r="P53" i="38"/>
  <c r="T53" i="38"/>
  <c r="P54" i="38"/>
  <c r="T54" i="38"/>
  <c r="P55" i="38"/>
  <c r="T55" i="38"/>
  <c r="P56" i="38"/>
  <c r="T56" i="38"/>
  <c r="P57" i="38"/>
  <c r="T57" i="38"/>
  <c r="P58" i="38"/>
  <c r="T58" i="38"/>
  <c r="P59" i="38"/>
  <c r="T59" i="38"/>
  <c r="P60" i="38"/>
  <c r="T60" i="38"/>
  <c r="P61" i="38"/>
  <c r="T61" i="38"/>
  <c r="P62" i="38"/>
  <c r="T62" i="38"/>
  <c r="P63" i="38"/>
  <c r="T63" i="38"/>
  <c r="P64" i="38"/>
  <c r="T64" i="38"/>
  <c r="P65" i="38"/>
  <c r="T65" i="38"/>
  <c r="P66" i="38"/>
  <c r="T66" i="38"/>
  <c r="P67" i="38"/>
  <c r="T67" i="38"/>
  <c r="P68" i="38"/>
  <c r="T68" i="38"/>
  <c r="P69" i="38"/>
  <c r="T69" i="38"/>
  <c r="P70" i="38"/>
  <c r="T70" i="38"/>
  <c r="P71" i="38"/>
  <c r="T71" i="38"/>
  <c r="P72" i="38"/>
  <c r="T72" i="38"/>
  <c r="P73" i="38"/>
  <c r="T73" i="38"/>
  <c r="P74" i="38"/>
  <c r="T74" i="38"/>
  <c r="P75" i="38"/>
  <c r="T75" i="38"/>
  <c r="P76" i="38"/>
  <c r="T76" i="38"/>
  <c r="P77" i="38"/>
  <c r="T77" i="38"/>
  <c r="P78" i="38"/>
  <c r="T78" i="38"/>
  <c r="P79" i="38"/>
  <c r="T79" i="38"/>
  <c r="P80" i="38"/>
  <c r="T80" i="38"/>
  <c r="P81" i="38"/>
  <c r="T81" i="38"/>
  <c r="P82" i="38"/>
  <c r="T82" i="38"/>
  <c r="P83" i="38"/>
  <c r="T83" i="38"/>
  <c r="P84" i="38"/>
  <c r="T84" i="38"/>
  <c r="P85" i="38"/>
  <c r="T85" i="38"/>
  <c r="P86" i="38"/>
  <c r="T86" i="38"/>
  <c r="P87" i="38"/>
  <c r="T87" i="38"/>
  <c r="P88" i="38"/>
  <c r="T88" i="38"/>
  <c r="P89" i="38"/>
  <c r="T89" i="38"/>
  <c r="P90" i="38"/>
  <c r="T90" i="38"/>
  <c r="P91" i="38"/>
  <c r="T91" i="38"/>
  <c r="P92" i="38"/>
  <c r="T92" i="38"/>
  <c r="P93" i="38"/>
  <c r="T93" i="38"/>
  <c r="P94" i="38"/>
  <c r="T94" i="38"/>
  <c r="P95" i="38"/>
  <c r="T95" i="38"/>
  <c r="P96" i="38"/>
  <c r="T96" i="38"/>
  <c r="P97" i="38"/>
  <c r="T97" i="38"/>
  <c r="P98" i="38"/>
  <c r="T98" i="38"/>
  <c r="P99" i="38"/>
  <c r="T99" i="38"/>
  <c r="P100" i="38"/>
  <c r="T100" i="38"/>
  <c r="P101" i="38"/>
  <c r="T101" i="38"/>
  <c r="P102" i="38"/>
  <c r="O103" i="38"/>
  <c r="AA7" i="38"/>
  <c r="AA3" i="38"/>
  <c r="U5" i="38"/>
  <c r="U6" i="38"/>
  <c r="U7" i="38"/>
  <c r="U8" i="38"/>
  <c r="U9" i="38"/>
  <c r="U10" i="38"/>
  <c r="U11" i="38"/>
  <c r="U12" i="38"/>
  <c r="U13" i="38"/>
  <c r="U14" i="38"/>
  <c r="U15" i="38"/>
  <c r="U16" i="38"/>
  <c r="U17" i="38"/>
  <c r="U18" i="38"/>
  <c r="U19" i="38"/>
  <c r="U20" i="38"/>
  <c r="U21" i="38"/>
  <c r="U22" i="38"/>
  <c r="U23" i="38"/>
  <c r="U24" i="38"/>
  <c r="U25" i="38"/>
  <c r="U26" i="38"/>
  <c r="U27" i="38"/>
  <c r="U28" i="38"/>
  <c r="U29" i="38"/>
  <c r="U30" i="38"/>
  <c r="U31" i="38"/>
  <c r="U32" i="38"/>
  <c r="U33" i="38"/>
  <c r="U34" i="38"/>
  <c r="U35" i="38"/>
  <c r="U36" i="38"/>
  <c r="U37" i="38"/>
  <c r="U38" i="38"/>
  <c r="U39" i="38"/>
  <c r="U40" i="38"/>
  <c r="U41" i="38"/>
  <c r="U42" i="38"/>
  <c r="U43" i="38"/>
  <c r="U44" i="38"/>
  <c r="U45" i="38"/>
  <c r="U46" i="38"/>
  <c r="U47" i="38"/>
  <c r="U48" i="38"/>
  <c r="U49" i="38"/>
  <c r="U50" i="38"/>
  <c r="U51" i="38"/>
  <c r="U52" i="38"/>
  <c r="U53" i="38"/>
  <c r="U54" i="38"/>
  <c r="U55" i="38"/>
  <c r="U56" i="38"/>
  <c r="U57" i="38"/>
  <c r="U58" i="38"/>
  <c r="U59" i="38"/>
  <c r="U60" i="38"/>
  <c r="U61" i="38"/>
  <c r="U62" i="38"/>
  <c r="U63" i="38"/>
  <c r="U64" i="38"/>
  <c r="U65" i="38"/>
  <c r="U66" i="38"/>
  <c r="U67" i="38"/>
  <c r="U68" i="38"/>
  <c r="U69" i="38"/>
  <c r="U70" i="38"/>
  <c r="U71" i="38"/>
  <c r="U72" i="38"/>
  <c r="U73" i="38"/>
  <c r="U74" i="38"/>
  <c r="U75" i="38"/>
  <c r="U76" i="38"/>
  <c r="U77" i="38"/>
  <c r="U78" i="38"/>
  <c r="U79" i="38"/>
  <c r="U80" i="38"/>
  <c r="U81" i="38"/>
  <c r="U82" i="38"/>
  <c r="U83" i="38"/>
  <c r="U84" i="38"/>
  <c r="U85" i="38"/>
  <c r="U86" i="38"/>
  <c r="U87" i="38"/>
  <c r="U88" i="38"/>
  <c r="U89" i="38"/>
  <c r="U90" i="38"/>
  <c r="U91" i="38"/>
  <c r="U92" i="38"/>
  <c r="U93" i="38"/>
  <c r="U94" i="38"/>
  <c r="U95" i="38"/>
  <c r="U96" i="38"/>
  <c r="U97" i="38"/>
  <c r="U98" i="38"/>
  <c r="U99" i="38"/>
  <c r="U100" i="38"/>
  <c r="U101" i="38"/>
  <c r="I3" i="38"/>
  <c r="J3" i="38"/>
  <c r="K3" i="38"/>
  <c r="L3" i="38"/>
  <c r="H3" i="38"/>
  <c r="K5" i="35"/>
  <c r="B20" i="19"/>
  <c r="K4" i="35"/>
  <c r="B19" i="19"/>
  <c r="K3" i="35"/>
  <c r="B18" i="19"/>
  <c r="K2" i="35"/>
  <c r="B17" i="19"/>
  <c r="B14" i="19"/>
  <c r="B12" i="19"/>
  <c r="B11" i="19"/>
  <c r="B10" i="19"/>
  <c r="D2" i="35"/>
  <c r="D3" i="35"/>
  <c r="D4" i="35"/>
  <c r="D5" i="35"/>
  <c r="D6" i="35"/>
  <c r="D7" i="35"/>
  <c r="D8" i="35"/>
  <c r="D9" i="35"/>
  <c r="D10" i="35"/>
  <c r="D11" i="35"/>
  <c r="D12" i="35"/>
  <c r="D13" i="35"/>
  <c r="D14" i="35"/>
  <c r="D15" i="35"/>
  <c r="D16" i="35"/>
  <c r="D17" i="35"/>
  <c r="D18" i="35"/>
  <c r="D19" i="35"/>
  <c r="D20" i="35"/>
  <c r="D21" i="35"/>
  <c r="D22" i="35"/>
  <c r="D23" i="35"/>
  <c r="D24" i="35"/>
  <c r="D25" i="35"/>
  <c r="D26" i="35"/>
  <c r="D27" i="35"/>
  <c r="D28" i="35"/>
  <c r="D29" i="35"/>
  <c r="D30" i="35"/>
  <c r="D31" i="35"/>
  <c r="D32" i="35"/>
  <c r="D33" i="35"/>
  <c r="D34" i="35"/>
  <c r="D35" i="35"/>
  <c r="D36" i="35"/>
  <c r="D37" i="35"/>
  <c r="D38" i="35"/>
  <c r="D39" i="35"/>
  <c r="D40" i="35"/>
  <c r="D41" i="35"/>
  <c r="D42" i="35"/>
  <c r="D43" i="35"/>
  <c r="D44" i="35"/>
  <c r="D45" i="35"/>
  <c r="D46" i="35"/>
  <c r="D47" i="35"/>
  <c r="D48" i="35"/>
  <c r="D49" i="35"/>
  <c r="D50" i="35"/>
  <c r="D51" i="35"/>
  <c r="D52" i="35"/>
  <c r="D53" i="35"/>
  <c r="D54" i="35"/>
  <c r="D55" i="35"/>
  <c r="D56" i="35"/>
  <c r="D57" i="35"/>
  <c r="D58" i="35"/>
  <c r="D59" i="35"/>
  <c r="D60" i="35"/>
  <c r="D61" i="35"/>
  <c r="D62" i="35"/>
  <c r="D63" i="35"/>
  <c r="D64" i="35"/>
  <c r="D65" i="35"/>
  <c r="D66" i="35"/>
  <c r="D67" i="35"/>
  <c r="D68" i="35"/>
  <c r="D69" i="35"/>
  <c r="D70" i="35"/>
  <c r="D71" i="35"/>
  <c r="D72" i="35"/>
  <c r="D73" i="35"/>
  <c r="D74" i="35"/>
  <c r="D75" i="35"/>
  <c r="D76" i="35"/>
  <c r="D77" i="35"/>
  <c r="D78" i="35"/>
  <c r="D79" i="35"/>
  <c r="D80" i="35"/>
  <c r="D81" i="35"/>
  <c r="D82" i="35"/>
  <c r="D83" i="35"/>
  <c r="D84" i="35"/>
  <c r="D85" i="35"/>
  <c r="D86" i="35"/>
  <c r="D87" i="35"/>
  <c r="D88" i="35"/>
  <c r="D89" i="35"/>
  <c r="D90" i="35"/>
  <c r="D91" i="35"/>
  <c r="D92" i="35"/>
  <c r="D93" i="35"/>
  <c r="D94" i="35"/>
  <c r="D95" i="35"/>
  <c r="D96" i="35"/>
  <c r="D97" i="35"/>
  <c r="D98" i="35"/>
  <c r="D99" i="35"/>
  <c r="D100" i="35"/>
  <c r="D101" i="35"/>
  <c r="D102" i="35"/>
  <c r="D103" i="35"/>
  <c r="D104" i="35"/>
  <c r="D105" i="35"/>
  <c r="D106" i="35"/>
  <c r="D107" i="35"/>
  <c r="D108" i="35"/>
  <c r="D109" i="35"/>
  <c r="D110" i="35"/>
  <c r="D111" i="35"/>
  <c r="D112" i="35"/>
  <c r="D113" i="35"/>
  <c r="D114" i="35"/>
  <c r="D115" i="35"/>
  <c r="D116" i="35"/>
  <c r="D117" i="35"/>
  <c r="D118" i="35"/>
  <c r="D119" i="35"/>
  <c r="D120" i="35"/>
  <c r="D121" i="35"/>
  <c r="D122" i="35"/>
  <c r="D123" i="35"/>
  <c r="D124" i="35"/>
  <c r="D125" i="35"/>
  <c r="D126" i="35"/>
  <c r="D127" i="35"/>
  <c r="D128" i="35"/>
  <c r="D129" i="35"/>
  <c r="D130" i="35"/>
  <c r="D131" i="35"/>
  <c r="D132" i="35"/>
  <c r="D133" i="35"/>
  <c r="D134" i="35"/>
  <c r="D135" i="35"/>
  <c r="D136" i="35"/>
  <c r="D137" i="35"/>
  <c r="D138" i="35"/>
  <c r="D139" i="35"/>
  <c r="D140" i="35"/>
  <c r="D141" i="35"/>
  <c r="D142" i="35"/>
  <c r="D143" i="35"/>
  <c r="D144" i="35"/>
  <c r="D145" i="35"/>
  <c r="D146" i="35"/>
  <c r="D147" i="35"/>
  <c r="D148" i="35"/>
  <c r="D149" i="35"/>
  <c r="D150" i="35"/>
  <c r="D151" i="35"/>
  <c r="D152" i="35"/>
  <c r="D153" i="35"/>
  <c r="D154" i="35"/>
  <c r="D155" i="35"/>
  <c r="D156" i="35"/>
  <c r="D157" i="35"/>
  <c r="D158" i="35"/>
  <c r="D159" i="35"/>
  <c r="D160" i="35"/>
  <c r="D161" i="35"/>
  <c r="D162" i="35"/>
  <c r="D163" i="35"/>
  <c r="D164" i="35"/>
  <c r="D165" i="35"/>
  <c r="D166" i="35"/>
  <c r="D167" i="35"/>
  <c r="D168" i="35"/>
  <c r="D169" i="35"/>
  <c r="D170" i="35"/>
  <c r="D171" i="35"/>
  <c r="D172" i="35"/>
  <c r="D173" i="35"/>
  <c r="D174" i="35"/>
  <c r="D175" i="35"/>
  <c r="D176" i="35"/>
  <c r="D177" i="35"/>
  <c r="D178" i="35"/>
  <c r="D179" i="35"/>
  <c r="D180" i="35"/>
  <c r="D181" i="35"/>
  <c r="D182" i="35"/>
  <c r="D183" i="35"/>
  <c r="D184" i="35"/>
  <c r="D185" i="35"/>
  <c r="D186" i="35"/>
  <c r="D187" i="35"/>
  <c r="D188" i="35"/>
  <c r="D189" i="35"/>
  <c r="D190" i="35"/>
  <c r="D191" i="35"/>
  <c r="D192" i="35"/>
  <c r="D193" i="35"/>
  <c r="D194" i="35"/>
  <c r="D195" i="35"/>
  <c r="D196" i="35"/>
  <c r="D197" i="35"/>
  <c r="D198" i="35"/>
  <c r="D199" i="35"/>
  <c r="D200" i="35"/>
  <c r="D201" i="35"/>
  <c r="D34" i="20"/>
  <c r="C34" i="20"/>
  <c r="B34" i="20"/>
  <c r="D33" i="20"/>
  <c r="C33" i="20"/>
  <c r="B33" i="20"/>
  <c r="D32" i="20"/>
  <c r="C32" i="20"/>
  <c r="D32" i="19"/>
  <c r="C32" i="19"/>
  <c r="B32" i="19"/>
  <c r="D31" i="19"/>
  <c r="C31" i="19"/>
  <c r="B31" i="19"/>
  <c r="D30" i="19"/>
  <c r="C30" i="19"/>
  <c r="Q4" i="38"/>
  <c r="Q102" i="38"/>
  <c r="AC4" i="38" a="1"/>
  <c r="AH9" i="38"/>
  <c r="AH8" i="38"/>
  <c r="AH7" i="38"/>
  <c r="AC4" i="38"/>
  <c r="AD4" i="38"/>
  <c r="AE4" i="38"/>
  <c r="AF4" i="38"/>
  <c r="AG4" i="38"/>
  <c r="AH4" i="38"/>
  <c r="AC5" i="38"/>
  <c r="AD5" i="38"/>
  <c r="AE5" i="38"/>
  <c r="AF5" i="38"/>
  <c r="AG5" i="38"/>
  <c r="AH5" i="38"/>
  <c r="AC6" i="38"/>
  <c r="AD6" i="38"/>
  <c r="AE6" i="38"/>
  <c r="AF6" i="38"/>
  <c r="AG6" i="38"/>
  <c r="AH6" i="38"/>
  <c r="AC7" i="38"/>
  <c r="AD7" i="38"/>
  <c r="AE7" i="38"/>
  <c r="AF7" i="38"/>
  <c r="AG7" i="38"/>
  <c r="AC8" i="38"/>
  <c r="AD8" i="38"/>
  <c r="AE8" i="38"/>
  <c r="AF8" i="38"/>
  <c r="AG8" i="38"/>
  <c r="AC9" i="38"/>
  <c r="AD9" i="38"/>
  <c r="AE9" i="38"/>
  <c r="AF9" i="38"/>
  <c r="AG9" i="38"/>
  <c r="AE17" i="38" a="1"/>
  <c r="AE19" i="38"/>
  <c r="AE20" i="38"/>
  <c r="AE21" i="38"/>
  <c r="AE22" i="38"/>
  <c r="AE18" i="38"/>
  <c r="AE17" i="38"/>
  <c r="U4" i="38"/>
  <c r="U102" i="38"/>
  <c r="U103" i="38"/>
  <c r="R4" i="38"/>
  <c r="R102" i="38"/>
  <c r="R103" i="38"/>
  <c r="S4" i="38"/>
  <c r="S102" i="38"/>
  <c r="S103" i="38"/>
  <c r="T4" i="38"/>
  <c r="T102" i="38"/>
  <c r="T103" i="38"/>
  <c r="AA4" i="38"/>
  <c r="AA6" i="38"/>
  <c r="AA8" i="38"/>
  <c r="AA10" i="38"/>
  <c r="AA15" i="38"/>
  <c r="AA16" i="38"/>
  <c r="AA17" i="38"/>
  <c r="V4" i="38"/>
  <c r="V102" i="38"/>
  <c r="V103" i="38"/>
  <c r="AA19" i="38"/>
  <c r="AA21" i="38"/>
  <c r="AA23" i="38"/>
  <c r="AC18" i="38" a="1"/>
  <c r="AC18" i="38"/>
  <c r="AC19" i="38"/>
  <c r="AC20" i="38"/>
  <c r="AC21" i="38"/>
  <c r="AC22" i="38"/>
  <c r="AJ4" i="38" a="1"/>
  <c r="AJ4" i="38"/>
  <c r="AJ5" i="38"/>
  <c r="AJ6" i="38"/>
  <c r="AJ7" i="38"/>
  <c r="AJ8" i="38"/>
  <c r="AJ9" i="38"/>
  <c r="AM4" i="38"/>
  <c r="AN4" i="38"/>
  <c r="AO4" i="38"/>
  <c r="AM5" i="38"/>
  <c r="AN5" i="38"/>
  <c r="AO5" i="38"/>
  <c r="AM8" i="38"/>
  <c r="AN8" i="38"/>
  <c r="AO8" i="38"/>
  <c r="AQ5" i="38" a="1"/>
  <c r="AS5" i="38"/>
  <c r="AU5" i="38"/>
  <c r="AS6" i="38"/>
  <c r="AU6" i="38"/>
  <c r="AS7" i="38"/>
  <c r="AU7" i="38"/>
  <c r="AS8" i="38"/>
  <c r="AU8" i="38"/>
  <c r="AS9" i="38"/>
  <c r="AU9" i="38"/>
  <c r="AS10" i="38"/>
  <c r="AU10" i="38"/>
  <c r="AS11" i="38"/>
  <c r="AU11" i="38"/>
  <c r="AS12" i="38"/>
  <c r="AU12" i="38"/>
  <c r="AS13" i="38"/>
  <c r="AU13" i="38"/>
  <c r="AS14" i="38"/>
  <c r="AU14" i="38"/>
  <c r="AS15" i="38"/>
  <c r="AU15" i="38"/>
  <c r="AS16" i="38"/>
  <c r="AU16" i="38"/>
  <c r="AS17" i="38"/>
  <c r="AU17" i="38"/>
  <c r="AS18" i="38"/>
  <c r="AU18" i="38"/>
  <c r="AS19" i="38"/>
  <c r="AU19" i="38"/>
  <c r="AS20" i="38"/>
  <c r="AU20" i="38"/>
  <c r="AS21" i="38"/>
  <c r="AU21" i="38"/>
  <c r="AS22" i="38"/>
  <c r="AU22" i="38"/>
  <c r="AS23" i="38"/>
  <c r="AU23" i="38"/>
  <c r="AS24" i="38"/>
  <c r="AU24" i="38"/>
  <c r="AS25" i="38"/>
  <c r="AU25" i="38"/>
  <c r="AS26" i="38"/>
  <c r="AU26" i="38"/>
  <c r="AS27" i="38"/>
  <c r="AU27" i="38"/>
  <c r="AS28" i="38"/>
  <c r="AU28" i="38"/>
  <c r="AS29" i="38"/>
  <c r="AU29" i="38"/>
  <c r="AS30" i="38"/>
  <c r="AU30" i="38"/>
  <c r="AS31" i="38"/>
  <c r="AU31" i="38"/>
  <c r="AS32" i="38"/>
  <c r="AU32" i="38"/>
  <c r="AS33" i="38"/>
  <c r="AU33" i="38"/>
  <c r="AS34" i="38"/>
  <c r="AU34" i="38"/>
  <c r="AS35" i="38"/>
  <c r="AU35" i="38"/>
  <c r="AS36" i="38"/>
  <c r="AU36" i="38"/>
  <c r="AS37" i="38"/>
  <c r="AU37" i="38"/>
  <c r="AS38" i="38"/>
  <c r="AU38" i="38"/>
  <c r="AS39" i="38"/>
  <c r="AU39" i="38"/>
  <c r="AS40" i="38"/>
  <c r="AU40" i="38"/>
  <c r="AS41" i="38"/>
  <c r="AU41" i="38"/>
  <c r="AS42" i="38"/>
  <c r="AU42" i="38"/>
  <c r="AS43" i="38"/>
  <c r="AU43" i="38"/>
  <c r="AS44" i="38"/>
  <c r="AU44" i="38"/>
  <c r="AS45" i="38"/>
  <c r="AU45" i="38"/>
  <c r="AS46" i="38"/>
  <c r="AU46" i="38"/>
  <c r="AS47" i="38"/>
  <c r="AU47" i="38"/>
  <c r="AS48" i="38"/>
  <c r="AU48" i="38"/>
  <c r="AS49" i="38"/>
  <c r="AU49" i="38"/>
  <c r="AS50" i="38"/>
  <c r="AU50" i="38"/>
  <c r="AS51" i="38"/>
  <c r="AU51" i="38"/>
  <c r="AS52" i="38"/>
  <c r="AU52" i="38"/>
  <c r="AS53" i="38"/>
  <c r="AU53" i="38"/>
  <c r="AS54" i="38"/>
  <c r="AU54" i="38"/>
  <c r="AS55" i="38"/>
  <c r="AU55" i="38"/>
  <c r="AS56" i="38"/>
  <c r="AU56" i="38"/>
  <c r="AS57" i="38"/>
  <c r="AU57" i="38"/>
  <c r="AS58" i="38"/>
  <c r="AU58" i="38"/>
  <c r="AS59" i="38"/>
  <c r="AU59" i="38"/>
  <c r="AS60" i="38"/>
  <c r="AU60" i="38"/>
  <c r="AS61" i="38"/>
  <c r="AU61" i="38"/>
  <c r="AS62" i="38"/>
  <c r="AU62" i="38"/>
  <c r="AS63" i="38"/>
  <c r="AU63" i="38"/>
  <c r="AS64" i="38"/>
  <c r="AU64" i="38"/>
  <c r="AS65" i="38"/>
  <c r="AU65" i="38"/>
  <c r="AS66" i="38"/>
  <c r="AU66" i="38"/>
  <c r="AS67" i="38"/>
  <c r="AU67" i="38"/>
  <c r="AS68" i="38"/>
  <c r="AU68" i="38"/>
  <c r="AS69" i="38"/>
  <c r="AU69" i="38"/>
  <c r="AS70" i="38"/>
  <c r="AU70" i="38"/>
  <c r="AS71" i="38"/>
  <c r="AU71" i="38"/>
  <c r="AS72" i="38"/>
  <c r="AU72" i="38"/>
  <c r="AS73" i="38"/>
  <c r="AU73" i="38"/>
  <c r="AS74" i="38"/>
  <c r="AU74" i="38"/>
  <c r="AS75" i="38"/>
  <c r="AU75" i="38"/>
  <c r="AS76" i="38"/>
  <c r="AU76" i="38"/>
  <c r="AS77" i="38"/>
  <c r="AU77" i="38"/>
  <c r="AS78" i="38"/>
  <c r="AU78" i="38"/>
  <c r="AS79" i="38"/>
  <c r="AU79" i="38"/>
  <c r="AS80" i="38"/>
  <c r="AU80" i="38"/>
  <c r="AS81" i="38"/>
  <c r="AU81" i="38"/>
  <c r="AS82" i="38"/>
  <c r="AU82" i="38"/>
  <c r="AS83" i="38"/>
  <c r="AU83" i="38"/>
  <c r="AS84" i="38"/>
  <c r="AU84" i="38"/>
  <c r="AS85" i="38"/>
  <c r="AU85" i="38"/>
  <c r="AS86" i="38"/>
  <c r="AU86" i="38"/>
  <c r="AS87" i="38"/>
  <c r="AU87" i="38"/>
  <c r="AS88" i="38"/>
  <c r="AU88" i="38"/>
  <c r="AS89" i="38"/>
  <c r="AU89" i="38"/>
  <c r="AS90" i="38"/>
  <c r="AU90" i="38"/>
  <c r="AS91" i="38"/>
  <c r="AU91" i="38"/>
  <c r="AS92" i="38"/>
  <c r="AU92" i="38"/>
  <c r="AS93" i="38"/>
  <c r="AU93" i="38"/>
  <c r="AS94" i="38"/>
  <c r="AU94" i="38"/>
  <c r="AS95" i="38"/>
  <c r="AU95" i="38"/>
  <c r="AS96" i="38"/>
  <c r="AU96" i="38"/>
  <c r="AS97" i="38"/>
  <c r="AU97" i="38"/>
  <c r="AS98" i="38"/>
  <c r="AU98" i="38"/>
  <c r="AS99" i="38"/>
  <c r="AU99" i="38"/>
  <c r="AS100" i="38"/>
  <c r="AU100" i="38"/>
  <c r="AS101" i="38"/>
  <c r="AU101" i="38"/>
  <c r="AS102" i="38"/>
  <c r="AU102" i="38"/>
  <c r="AS103" i="38"/>
  <c r="AU103" i="38"/>
  <c r="AW4" i="38"/>
  <c r="AR5" i="38"/>
  <c r="AT5" i="38"/>
  <c r="AR6" i="38"/>
  <c r="AT6" i="38"/>
  <c r="AR7" i="38"/>
  <c r="AT7" i="38"/>
  <c r="AR8" i="38"/>
  <c r="AT8" i="38"/>
  <c r="AR9" i="38"/>
  <c r="AT9" i="38"/>
  <c r="AR10" i="38"/>
  <c r="AT10" i="38"/>
  <c r="AR11" i="38"/>
  <c r="AT11" i="38"/>
  <c r="AR12" i="38"/>
  <c r="AT12" i="38"/>
  <c r="AR13" i="38"/>
  <c r="AT13" i="38"/>
  <c r="AR14" i="38"/>
  <c r="AT14" i="38"/>
  <c r="AR15" i="38"/>
  <c r="AT15" i="38"/>
  <c r="AR16" i="38"/>
  <c r="AT16" i="38"/>
  <c r="AR17" i="38"/>
  <c r="AT17" i="38"/>
  <c r="AR18" i="38"/>
  <c r="AT18" i="38"/>
  <c r="AR19" i="38"/>
  <c r="AT19" i="38"/>
  <c r="AR20" i="38"/>
  <c r="AT20" i="38"/>
  <c r="AR21" i="38"/>
  <c r="AT21" i="38"/>
  <c r="AR22" i="38"/>
  <c r="AT22" i="38"/>
  <c r="AR23" i="38"/>
  <c r="AT23" i="38"/>
  <c r="AR24" i="38"/>
  <c r="AT24" i="38"/>
  <c r="AR25" i="38"/>
  <c r="AT25" i="38"/>
  <c r="AR26" i="38"/>
  <c r="AT26" i="38"/>
  <c r="AR27" i="38"/>
  <c r="AT27" i="38"/>
  <c r="AR28" i="38"/>
  <c r="AT28" i="38"/>
  <c r="AR29" i="38"/>
  <c r="AT29" i="38"/>
  <c r="AR30" i="38"/>
  <c r="AT30" i="38"/>
  <c r="AR31" i="38"/>
  <c r="AT31" i="38"/>
  <c r="AR32" i="38"/>
  <c r="AT32" i="38"/>
  <c r="AR33" i="38"/>
  <c r="AT33" i="38"/>
  <c r="AR34" i="38"/>
  <c r="AT34" i="38"/>
  <c r="AR35" i="38"/>
  <c r="AT35" i="38"/>
  <c r="AR36" i="38"/>
  <c r="AT36" i="38"/>
  <c r="AR37" i="38"/>
  <c r="AT37" i="38"/>
  <c r="AR38" i="38"/>
  <c r="AT38" i="38"/>
  <c r="AR39" i="38"/>
  <c r="AT39" i="38"/>
  <c r="AR40" i="38"/>
  <c r="AT40" i="38"/>
  <c r="AR41" i="38"/>
  <c r="AT41" i="38"/>
  <c r="AR42" i="38"/>
  <c r="AT42" i="38"/>
  <c r="AR43" i="38"/>
  <c r="AT43" i="38"/>
  <c r="AR44" i="38"/>
  <c r="AT44" i="38"/>
  <c r="AR45" i="38"/>
  <c r="AT45" i="38"/>
  <c r="AR46" i="38"/>
  <c r="AT46" i="38"/>
  <c r="AR47" i="38"/>
  <c r="AT47" i="38"/>
  <c r="AR48" i="38"/>
  <c r="AT48" i="38"/>
  <c r="AR49" i="38"/>
  <c r="AT49" i="38"/>
  <c r="AR50" i="38"/>
  <c r="AT50" i="38"/>
  <c r="AR51" i="38"/>
  <c r="AT51" i="38"/>
  <c r="AR52" i="38"/>
  <c r="AT52" i="38"/>
  <c r="AR53" i="38"/>
  <c r="AT53" i="38"/>
  <c r="AR54" i="38"/>
  <c r="AT54" i="38"/>
  <c r="AR55" i="38"/>
  <c r="AT55" i="38"/>
  <c r="AR56" i="38"/>
  <c r="AT56" i="38"/>
  <c r="AR57" i="38"/>
  <c r="AT57" i="38"/>
  <c r="AR58" i="38"/>
  <c r="AT58" i="38"/>
  <c r="AR59" i="38"/>
  <c r="AT59" i="38"/>
  <c r="AR60" i="38"/>
  <c r="AT60" i="38"/>
  <c r="AR61" i="38"/>
  <c r="AT61" i="38"/>
  <c r="AR62" i="38"/>
  <c r="AT62" i="38"/>
  <c r="AR63" i="38"/>
  <c r="AT63" i="38"/>
  <c r="AR64" i="38"/>
  <c r="AT64" i="38"/>
  <c r="AR65" i="38"/>
  <c r="AT65" i="38"/>
  <c r="AR66" i="38"/>
  <c r="AT66" i="38"/>
  <c r="AR67" i="38"/>
  <c r="AT67" i="38"/>
  <c r="AR68" i="38"/>
  <c r="AT68" i="38"/>
  <c r="AR69" i="38"/>
  <c r="AT69" i="38"/>
  <c r="AR70" i="38"/>
  <c r="AT70" i="38"/>
  <c r="AR71" i="38"/>
  <c r="AT71" i="38"/>
  <c r="AR72" i="38"/>
  <c r="AT72" i="38"/>
  <c r="AR73" i="38"/>
  <c r="AT73" i="38"/>
  <c r="AR74" i="38"/>
  <c r="AT74" i="38"/>
  <c r="AR75" i="38"/>
  <c r="AT75" i="38"/>
  <c r="AR76" i="38"/>
  <c r="AT76" i="38"/>
  <c r="AR77" i="38"/>
  <c r="AT77" i="38"/>
  <c r="AR78" i="38"/>
  <c r="AT78" i="38"/>
  <c r="AR79" i="38"/>
  <c r="AT79" i="38"/>
  <c r="AR80" i="38"/>
  <c r="AT80" i="38"/>
  <c r="AR81" i="38"/>
  <c r="AT81" i="38"/>
  <c r="AR82" i="38"/>
  <c r="AT82" i="38"/>
  <c r="AR83" i="38"/>
  <c r="AT83" i="38"/>
  <c r="AR84" i="38"/>
  <c r="AT84" i="38"/>
  <c r="AR85" i="38"/>
  <c r="AT85" i="38"/>
  <c r="AR86" i="38"/>
  <c r="AT86" i="38"/>
  <c r="AR87" i="38"/>
  <c r="AT87" i="38"/>
  <c r="AR88" i="38"/>
  <c r="AT88" i="38"/>
  <c r="AR89" i="38"/>
  <c r="AT89" i="38"/>
  <c r="AR90" i="38"/>
  <c r="AT90" i="38"/>
  <c r="AR91" i="38"/>
  <c r="AT91" i="38"/>
  <c r="AR92" i="38"/>
  <c r="AT92" i="38"/>
  <c r="AR93" i="38"/>
  <c r="AT93" i="38"/>
  <c r="AR94" i="38"/>
  <c r="AT94" i="38"/>
  <c r="AR95" i="38"/>
  <c r="AT95" i="38"/>
  <c r="AR96" i="38"/>
  <c r="AT96" i="38"/>
  <c r="AR97" i="38"/>
  <c r="AT97" i="38"/>
  <c r="AR98" i="38"/>
  <c r="AT98" i="38"/>
  <c r="AR99" i="38"/>
  <c r="AT99" i="38"/>
  <c r="AR100" i="38"/>
  <c r="AT100" i="38"/>
  <c r="AR101" i="38"/>
  <c r="AT101" i="38"/>
  <c r="AR102" i="38"/>
  <c r="AT102" i="38"/>
  <c r="AR103" i="38"/>
  <c r="AT103" i="38"/>
  <c r="AV103" i="38"/>
  <c r="AW103" i="38"/>
  <c r="AX103" i="38"/>
  <c r="AV102" i="38"/>
  <c r="AW102" i="38"/>
  <c r="AX102" i="38"/>
  <c r="AV101" i="38"/>
  <c r="AW101" i="38"/>
  <c r="AX101" i="38"/>
  <c r="AV100" i="38"/>
  <c r="AW100" i="38"/>
  <c r="AX100" i="38"/>
  <c r="AV99" i="38"/>
  <c r="AW99" i="38"/>
  <c r="AX99" i="38"/>
  <c r="AV98" i="38"/>
  <c r="AW98" i="38"/>
  <c r="AX98" i="38"/>
  <c r="AV97" i="38"/>
  <c r="AW97" i="38"/>
  <c r="AX97" i="38"/>
  <c r="AV96" i="38"/>
  <c r="AW96" i="38"/>
  <c r="AX96" i="38"/>
  <c r="AV95" i="38"/>
  <c r="AW95" i="38"/>
  <c r="AX95" i="38"/>
  <c r="AV94" i="38"/>
  <c r="AW94" i="38"/>
  <c r="AX94" i="38"/>
  <c r="AV93" i="38"/>
  <c r="AW93" i="38"/>
  <c r="AX93" i="38"/>
  <c r="AV92" i="38"/>
  <c r="AW92" i="38"/>
  <c r="AX92" i="38"/>
  <c r="AV91" i="38"/>
  <c r="AW91" i="38"/>
  <c r="AX91" i="38"/>
  <c r="AV90" i="38"/>
  <c r="AW90" i="38"/>
  <c r="AX90" i="38"/>
  <c r="AV89" i="38"/>
  <c r="AW89" i="38"/>
  <c r="AX89" i="38"/>
  <c r="AV88" i="38"/>
  <c r="AW88" i="38"/>
  <c r="AX88" i="38"/>
  <c r="AV87" i="38"/>
  <c r="AW87" i="38"/>
  <c r="AX87" i="38"/>
  <c r="AV86" i="38"/>
  <c r="AW86" i="38"/>
  <c r="AX86" i="38"/>
  <c r="AV85" i="38"/>
  <c r="AW85" i="38"/>
  <c r="AX85" i="38"/>
  <c r="AV84" i="38"/>
  <c r="AW84" i="38"/>
  <c r="AX84" i="38"/>
  <c r="AV83" i="38"/>
  <c r="AW83" i="38"/>
  <c r="AX83" i="38"/>
  <c r="AV82" i="38"/>
  <c r="AW82" i="38"/>
  <c r="AX82" i="38"/>
  <c r="AV81" i="38"/>
  <c r="AW81" i="38"/>
  <c r="AX81" i="38"/>
  <c r="AV80" i="38"/>
  <c r="AW80" i="38"/>
  <c r="AX80" i="38"/>
  <c r="AV79" i="38"/>
  <c r="AW79" i="38"/>
  <c r="AX79" i="38"/>
  <c r="AV78" i="38"/>
  <c r="AW78" i="38"/>
  <c r="AX78" i="38"/>
  <c r="AV77" i="38"/>
  <c r="AW77" i="38"/>
  <c r="AX77" i="38"/>
  <c r="AV76" i="38"/>
  <c r="AW76" i="38"/>
  <c r="AX76" i="38"/>
  <c r="AV75" i="38"/>
  <c r="AW75" i="38"/>
  <c r="AX75" i="38"/>
  <c r="AV74" i="38"/>
  <c r="AW74" i="38"/>
  <c r="AX74" i="38"/>
  <c r="AV73" i="38"/>
  <c r="AW73" i="38"/>
  <c r="AX73" i="38"/>
  <c r="AV72" i="38"/>
  <c r="AW72" i="38"/>
  <c r="AX72" i="38"/>
  <c r="AV71" i="38"/>
  <c r="AW71" i="38"/>
  <c r="AX71" i="38"/>
  <c r="AV70" i="38"/>
  <c r="AW70" i="38"/>
  <c r="AX70" i="38"/>
  <c r="AV69" i="38"/>
  <c r="AW69" i="38"/>
  <c r="AX69" i="38"/>
  <c r="AV68" i="38"/>
  <c r="AW68" i="38"/>
  <c r="AX68" i="38"/>
  <c r="AV67" i="38"/>
  <c r="AW67" i="38"/>
  <c r="AX67" i="38"/>
  <c r="AV66" i="38"/>
  <c r="AW66" i="38"/>
  <c r="AX66" i="38"/>
  <c r="AV65" i="38"/>
  <c r="AW65" i="38"/>
  <c r="AX65" i="38"/>
  <c r="AV64" i="38"/>
  <c r="AW64" i="38"/>
  <c r="AX64" i="38"/>
  <c r="AV63" i="38"/>
  <c r="AW63" i="38"/>
  <c r="AX63" i="38"/>
  <c r="AV62" i="38"/>
  <c r="AW62" i="38"/>
  <c r="AX62" i="38"/>
  <c r="AV61" i="38"/>
  <c r="AW61" i="38"/>
  <c r="AX61" i="38"/>
  <c r="AV60" i="38"/>
  <c r="AW60" i="38"/>
  <c r="AX60" i="38"/>
  <c r="AV59" i="38"/>
  <c r="AW59" i="38"/>
  <c r="AX59" i="38"/>
  <c r="AV58" i="38"/>
  <c r="AW58" i="38"/>
  <c r="AX58" i="38"/>
  <c r="AV57" i="38"/>
  <c r="AW57" i="38"/>
  <c r="AX57" i="38"/>
  <c r="AV56" i="38"/>
  <c r="AW56" i="38"/>
  <c r="AX56" i="38"/>
  <c r="AV55" i="38"/>
  <c r="AW55" i="38"/>
  <c r="AX55" i="38"/>
  <c r="AV54" i="38"/>
  <c r="AW54" i="38"/>
  <c r="AX54" i="38"/>
  <c r="AV53" i="38"/>
  <c r="AW53" i="38"/>
  <c r="AX53" i="38"/>
  <c r="AV52" i="38"/>
  <c r="AW52" i="38"/>
  <c r="AX52" i="38"/>
  <c r="AV51" i="38"/>
  <c r="AW51" i="38"/>
  <c r="AX51" i="38"/>
  <c r="AV50" i="38"/>
  <c r="AW50" i="38"/>
  <c r="AX50" i="38"/>
  <c r="AV49" i="38"/>
  <c r="AW49" i="38"/>
  <c r="AX49" i="38"/>
  <c r="AV48" i="38"/>
  <c r="AW48" i="38"/>
  <c r="AX48" i="38"/>
  <c r="AV47" i="38"/>
  <c r="AW47" i="38"/>
  <c r="AX47" i="38"/>
  <c r="AV46" i="38"/>
  <c r="AW46" i="38"/>
  <c r="AX46" i="38"/>
  <c r="AV45" i="38"/>
  <c r="AW45" i="38"/>
  <c r="AX45" i="38"/>
  <c r="AV44" i="38"/>
  <c r="AW44" i="38"/>
  <c r="AX44" i="38"/>
  <c r="AV43" i="38"/>
  <c r="AW43" i="38"/>
  <c r="AX43" i="38"/>
  <c r="AV42" i="38"/>
  <c r="AW42" i="38"/>
  <c r="AX42" i="38"/>
  <c r="AV41" i="38"/>
  <c r="AW41" i="38"/>
  <c r="AX41" i="38"/>
  <c r="AV40" i="38"/>
  <c r="AW40" i="38"/>
  <c r="AX40" i="38"/>
  <c r="AV39" i="38"/>
  <c r="AW39" i="38"/>
  <c r="AX39" i="38"/>
  <c r="AV38" i="38"/>
  <c r="AW38" i="38"/>
  <c r="AX38" i="38"/>
  <c r="AV37" i="38"/>
  <c r="AW37" i="38"/>
  <c r="AX37" i="38"/>
  <c r="AV36" i="38"/>
  <c r="AW36" i="38"/>
  <c r="AX36" i="38"/>
  <c r="AV35" i="38"/>
  <c r="AW35" i="38"/>
  <c r="AX35" i="38"/>
  <c r="AV34" i="38"/>
  <c r="AW34" i="38"/>
  <c r="AX34" i="38"/>
  <c r="AV33" i="38"/>
  <c r="AW33" i="38"/>
  <c r="AX33" i="38"/>
  <c r="AV32" i="38"/>
  <c r="AW32" i="38"/>
  <c r="AX32" i="38"/>
  <c r="AV31" i="38"/>
  <c r="AW31" i="38"/>
  <c r="AX31" i="38"/>
  <c r="AV30" i="38"/>
  <c r="AW30" i="38"/>
  <c r="AX30" i="38"/>
  <c r="AV29" i="38"/>
  <c r="AW29" i="38"/>
  <c r="AX29" i="38"/>
  <c r="AV28" i="38"/>
  <c r="AW28" i="38"/>
  <c r="AX28" i="38"/>
  <c r="AV27" i="38"/>
  <c r="AW27" i="38"/>
  <c r="AX27" i="38"/>
  <c r="AV26" i="38"/>
  <c r="AW26" i="38"/>
  <c r="AX26" i="38"/>
  <c r="AV25" i="38"/>
  <c r="AW25" i="38"/>
  <c r="AX25" i="38"/>
  <c r="AV24" i="38"/>
  <c r="AW24" i="38"/>
  <c r="AX24" i="38"/>
  <c r="AV23" i="38"/>
  <c r="AW23" i="38"/>
  <c r="AX23" i="38"/>
  <c r="AV22" i="38"/>
  <c r="AW22" i="38"/>
  <c r="AX22" i="38"/>
  <c r="AV21" i="38"/>
  <c r="AW21" i="38"/>
  <c r="AX21" i="38"/>
  <c r="AV20" i="38"/>
  <c r="AW20" i="38"/>
  <c r="AX20" i="38"/>
  <c r="AV19" i="38"/>
  <c r="AW19" i="38"/>
  <c r="AX19" i="38"/>
  <c r="AV18" i="38"/>
  <c r="AW18" i="38"/>
  <c r="AX18" i="38"/>
  <c r="AV17" i="38"/>
  <c r="AW17" i="38"/>
  <c r="AX17" i="38"/>
  <c r="AV16" i="38"/>
  <c r="AW16" i="38"/>
  <c r="AX16" i="38"/>
  <c r="AV15" i="38"/>
  <c r="AW15" i="38"/>
  <c r="AX15" i="38"/>
  <c r="AV14" i="38"/>
  <c r="AW14" i="38"/>
  <c r="AX14" i="38"/>
  <c r="AV13" i="38"/>
  <c r="AW13" i="38"/>
  <c r="AX13" i="38"/>
  <c r="AV12" i="38"/>
  <c r="AW12" i="38"/>
  <c r="AX12" i="38"/>
  <c r="AV11" i="38"/>
  <c r="AW11" i="38"/>
  <c r="AX11" i="38"/>
  <c r="AV10" i="38"/>
  <c r="AW10" i="38"/>
  <c r="AX10" i="38"/>
  <c r="AV9" i="38"/>
  <c r="AW9" i="38"/>
  <c r="AX9" i="38"/>
  <c r="AV8" i="38"/>
  <c r="AW8" i="38"/>
  <c r="AX8" i="38"/>
  <c r="AV7" i="38"/>
  <c r="AW7" i="38"/>
  <c r="AX7" i="38"/>
  <c r="AV6" i="38"/>
  <c r="AW6" i="38"/>
  <c r="AX6" i="38"/>
  <c r="AV5" i="38"/>
  <c r="AW5" i="38"/>
  <c r="AX5" i="38"/>
  <c r="AQ5" i="38"/>
  <c r="AQ6" i="38"/>
  <c r="AQ7" i="38"/>
  <c r="AQ8" i="38"/>
  <c r="AQ9" i="38"/>
  <c r="AQ10" i="38"/>
  <c r="AQ11" i="38"/>
  <c r="AQ12" i="38"/>
  <c r="AQ13" i="38"/>
  <c r="AQ14" i="38"/>
  <c r="AQ15" i="38"/>
  <c r="AQ16" i="38"/>
  <c r="AQ17" i="38"/>
  <c r="AQ18" i="38"/>
  <c r="AQ19" i="38"/>
  <c r="AQ20" i="38"/>
  <c r="AQ21" i="38"/>
  <c r="AQ22" i="38"/>
  <c r="AQ23" i="38"/>
  <c r="AQ24" i="38"/>
  <c r="AQ25" i="38"/>
  <c r="AQ26" i="38"/>
  <c r="AQ27" i="38"/>
  <c r="AQ28" i="38"/>
  <c r="AQ29" i="38"/>
  <c r="AQ30" i="38"/>
  <c r="AQ31" i="38"/>
  <c r="AQ32" i="38"/>
  <c r="AQ33" i="38"/>
  <c r="AQ34" i="38"/>
  <c r="AQ35" i="38"/>
  <c r="AQ36" i="38"/>
  <c r="AQ37" i="38"/>
  <c r="AQ38" i="38"/>
  <c r="AQ39" i="38"/>
  <c r="AQ40" i="38"/>
  <c r="AQ41" i="38"/>
  <c r="AQ42" i="38"/>
  <c r="AQ43" i="38"/>
  <c r="AQ44" i="38"/>
  <c r="AQ45" i="38"/>
  <c r="AQ46" i="38"/>
  <c r="AQ47" i="38"/>
  <c r="AQ48" i="38"/>
  <c r="AQ49" i="38"/>
  <c r="AQ50" i="38"/>
  <c r="AQ51" i="38"/>
  <c r="AQ52" i="38"/>
  <c r="AQ53" i="38"/>
  <c r="AQ54" i="38"/>
  <c r="AQ55" i="38"/>
  <c r="AQ56" i="38"/>
  <c r="AQ57" i="38"/>
  <c r="AQ58" i="38"/>
  <c r="AQ59" i="38"/>
  <c r="AQ60" i="38"/>
  <c r="AQ61" i="38"/>
  <c r="AQ62" i="38"/>
  <c r="AQ63" i="38"/>
  <c r="AQ64" i="38"/>
  <c r="AQ65" i="38"/>
  <c r="AQ66" i="38"/>
  <c r="AQ67" i="38"/>
  <c r="AQ68" i="38"/>
  <c r="AQ69" i="38"/>
  <c r="AQ70" i="38"/>
  <c r="AQ71" i="38"/>
  <c r="AQ72" i="38"/>
  <c r="AQ73" i="38"/>
  <c r="AQ74" i="38"/>
  <c r="AQ75" i="38"/>
  <c r="AQ76" i="38"/>
  <c r="AQ77" i="38"/>
  <c r="AQ78" i="38"/>
  <c r="AQ79" i="38"/>
  <c r="AQ80" i="38"/>
  <c r="AQ81" i="38"/>
  <c r="AQ82" i="38"/>
  <c r="AQ83" i="38"/>
  <c r="AQ84" i="38"/>
  <c r="AQ85" i="38"/>
  <c r="AQ86" i="38"/>
  <c r="AQ87" i="38"/>
  <c r="AQ88" i="38"/>
  <c r="AQ89" i="38"/>
  <c r="AQ90" i="38"/>
  <c r="AQ91" i="38"/>
  <c r="AQ92" i="38"/>
  <c r="AQ93" i="38"/>
  <c r="AQ94" i="38"/>
  <c r="AQ95" i="38"/>
  <c r="AQ96" i="38"/>
  <c r="AQ97" i="38"/>
  <c r="AQ98" i="38"/>
  <c r="AQ99" i="38"/>
  <c r="AQ100" i="38"/>
  <c r="AQ101" i="38"/>
  <c r="AQ102" i="38"/>
  <c r="AQ103" i="38"/>
  <c r="AV4" i="38"/>
  <c r="AX4" i="38"/>
  <c r="AX104" i="38"/>
  <c r="O4" i="37"/>
  <c r="O102" i="37"/>
  <c r="AA4" i="37" a="1"/>
  <c r="AE8" i="37"/>
  <c r="AE7" i="37"/>
  <c r="AE6" i="37"/>
  <c r="AA4" i="37"/>
  <c r="AB4" i="37"/>
  <c r="AC4" i="37"/>
  <c r="AD4" i="37"/>
  <c r="AE4" i="37"/>
  <c r="AA5" i="37"/>
  <c r="AB5" i="37"/>
  <c r="AC5" i="37"/>
  <c r="AD5" i="37"/>
  <c r="AE5" i="37"/>
  <c r="AA6" i="37"/>
  <c r="AB6" i="37"/>
  <c r="AC6" i="37"/>
  <c r="AD6" i="37"/>
  <c r="AA7" i="37"/>
  <c r="AB7" i="37"/>
  <c r="AC7" i="37"/>
  <c r="AD7" i="37"/>
  <c r="AA8" i="37"/>
  <c r="AB8" i="37"/>
  <c r="AC8" i="37"/>
  <c r="AD8" i="37"/>
  <c r="AC23" i="37" a="1"/>
  <c r="AC25" i="37"/>
  <c r="AG25" i="37"/>
  <c r="AH25" i="37"/>
  <c r="AC26" i="37"/>
  <c r="AG26" i="37"/>
  <c r="AH26" i="37"/>
  <c r="AC27" i="37"/>
  <c r="AG27" i="37"/>
  <c r="AH27" i="37"/>
  <c r="AC24" i="37"/>
  <c r="AH24" i="37"/>
  <c r="AG24" i="37"/>
  <c r="AD24" i="37"/>
  <c r="AE24" i="37"/>
  <c r="AD25" i="37"/>
  <c r="AE25" i="37"/>
  <c r="AD26" i="37"/>
  <c r="AE26" i="37"/>
  <c r="AD27" i="37"/>
  <c r="AE27" i="37"/>
  <c r="AC23" i="37"/>
  <c r="AD23" i="37"/>
  <c r="AE23" i="37"/>
  <c r="S4" i="37"/>
  <c r="S102" i="37"/>
  <c r="S103" i="37"/>
  <c r="P4" i="37"/>
  <c r="P102" i="37"/>
  <c r="P103" i="37"/>
  <c r="Q4" i="37"/>
  <c r="Q102" i="37"/>
  <c r="Q103" i="37"/>
  <c r="R4" i="37"/>
  <c r="R102" i="37"/>
  <c r="R103" i="37"/>
  <c r="Y4" i="37"/>
  <c r="Y6" i="37"/>
  <c r="Y8" i="37"/>
  <c r="Y10" i="37"/>
  <c r="Y15" i="37"/>
  <c r="Y16" i="37"/>
  <c r="Y17" i="37"/>
  <c r="T4" i="37"/>
  <c r="T102" i="37"/>
  <c r="T103" i="37"/>
  <c r="Y19" i="37"/>
  <c r="Y21" i="37"/>
  <c r="Y23" i="37"/>
  <c r="AA24" i="37" a="1"/>
  <c r="AA24" i="37"/>
  <c r="AA25" i="37"/>
  <c r="AA26" i="37"/>
  <c r="AA27" i="37"/>
  <c r="AG4" i="37" a="1"/>
  <c r="AG4" i="37"/>
  <c r="AG5" i="37"/>
  <c r="AG6" i="37"/>
  <c r="AG7" i="37"/>
  <c r="AG8" i="37"/>
  <c r="AJ4" i="37"/>
  <c r="AK4" i="37"/>
  <c r="AL4" i="37"/>
  <c r="AJ5" i="37"/>
  <c r="AK5" i="37"/>
  <c r="AL5" i="37"/>
  <c r="AJ8" i="37"/>
  <c r="AK8" i="37"/>
  <c r="AL8" i="37"/>
  <c r="AN5" i="37" a="1"/>
  <c r="AP5" i="37"/>
  <c r="AR5" i="37"/>
  <c r="AP6" i="37"/>
  <c r="AR6" i="37"/>
  <c r="AP7" i="37"/>
  <c r="AR7" i="37"/>
  <c r="AP8" i="37"/>
  <c r="AR8" i="37"/>
  <c r="AP9" i="37"/>
  <c r="AR9" i="37"/>
  <c r="AP10" i="37"/>
  <c r="AR10" i="37"/>
  <c r="AP11" i="37"/>
  <c r="AR11" i="37"/>
  <c r="AP12" i="37"/>
  <c r="AR12" i="37"/>
  <c r="AP13" i="37"/>
  <c r="AR13" i="37"/>
  <c r="AP14" i="37"/>
  <c r="AR14" i="37"/>
  <c r="AP15" i="37"/>
  <c r="AR15" i="37"/>
  <c r="AP16" i="37"/>
  <c r="AR16" i="37"/>
  <c r="AP17" i="37"/>
  <c r="AR17" i="37"/>
  <c r="AP18" i="37"/>
  <c r="AR18" i="37"/>
  <c r="AP19" i="37"/>
  <c r="AR19" i="37"/>
  <c r="AP20" i="37"/>
  <c r="AR20" i="37"/>
  <c r="AP21" i="37"/>
  <c r="AR21" i="37"/>
  <c r="AP22" i="37"/>
  <c r="AR22" i="37"/>
  <c r="AP23" i="37"/>
  <c r="AR23" i="37"/>
  <c r="AP24" i="37"/>
  <c r="AR24" i="37"/>
  <c r="AP25" i="37"/>
  <c r="AR25" i="37"/>
  <c r="AP26" i="37"/>
  <c r="AR26" i="37"/>
  <c r="AP27" i="37"/>
  <c r="AR27" i="37"/>
  <c r="AP28" i="37"/>
  <c r="AR28" i="37"/>
  <c r="AP29" i="37"/>
  <c r="AR29" i="37"/>
  <c r="AP30" i="37"/>
  <c r="AR30" i="37"/>
  <c r="AP31" i="37"/>
  <c r="AR31" i="37"/>
  <c r="AP32" i="37"/>
  <c r="AR32" i="37"/>
  <c r="AP33" i="37"/>
  <c r="AR33" i="37"/>
  <c r="AP34" i="37"/>
  <c r="AR34" i="37"/>
  <c r="AP35" i="37"/>
  <c r="AR35" i="37"/>
  <c r="AP36" i="37"/>
  <c r="AR36" i="37"/>
  <c r="AP37" i="37"/>
  <c r="AR37" i="37"/>
  <c r="AP38" i="37"/>
  <c r="AR38" i="37"/>
  <c r="AP39" i="37"/>
  <c r="AR39" i="37"/>
  <c r="AP40" i="37"/>
  <c r="AR40" i="37"/>
  <c r="AP41" i="37"/>
  <c r="AR41" i="37"/>
  <c r="AP42" i="37"/>
  <c r="AR42" i="37"/>
  <c r="AP43" i="37"/>
  <c r="AR43" i="37"/>
  <c r="AP44" i="37"/>
  <c r="AR44" i="37"/>
  <c r="AP45" i="37"/>
  <c r="AR45" i="37"/>
  <c r="AP46" i="37"/>
  <c r="AR46" i="37"/>
  <c r="AP47" i="37"/>
  <c r="AR47" i="37"/>
  <c r="AP48" i="37"/>
  <c r="AR48" i="37"/>
  <c r="AP49" i="37"/>
  <c r="AR49" i="37"/>
  <c r="AP50" i="37"/>
  <c r="AR50" i="37"/>
  <c r="AP51" i="37"/>
  <c r="AR51" i="37"/>
  <c r="AP52" i="37"/>
  <c r="AR52" i="37"/>
  <c r="AP53" i="37"/>
  <c r="AR53" i="37"/>
  <c r="AP54" i="37"/>
  <c r="AR54" i="37"/>
  <c r="AP55" i="37"/>
  <c r="AR55" i="37"/>
  <c r="AP56" i="37"/>
  <c r="AR56" i="37"/>
  <c r="AP57" i="37"/>
  <c r="AR57" i="37"/>
  <c r="AP58" i="37"/>
  <c r="AR58" i="37"/>
  <c r="AP59" i="37"/>
  <c r="AR59" i="37"/>
  <c r="AP60" i="37"/>
  <c r="AR60" i="37"/>
  <c r="AP61" i="37"/>
  <c r="AR61" i="37"/>
  <c r="AP62" i="37"/>
  <c r="AR62" i="37"/>
  <c r="AP63" i="37"/>
  <c r="AR63" i="37"/>
  <c r="AP64" i="37"/>
  <c r="AR64" i="37"/>
  <c r="AP65" i="37"/>
  <c r="AR65" i="37"/>
  <c r="AP66" i="37"/>
  <c r="AR66" i="37"/>
  <c r="AP67" i="37"/>
  <c r="AR67" i="37"/>
  <c r="AP68" i="37"/>
  <c r="AR68" i="37"/>
  <c r="AP69" i="37"/>
  <c r="AR69" i="37"/>
  <c r="AP70" i="37"/>
  <c r="AR70" i="37"/>
  <c r="AP71" i="37"/>
  <c r="AR71" i="37"/>
  <c r="AP72" i="37"/>
  <c r="AR72" i="37"/>
  <c r="AP73" i="37"/>
  <c r="AR73" i="37"/>
  <c r="AP74" i="37"/>
  <c r="AR74" i="37"/>
  <c r="AP75" i="37"/>
  <c r="AR75" i="37"/>
  <c r="AP76" i="37"/>
  <c r="AR76" i="37"/>
  <c r="AP77" i="37"/>
  <c r="AR77" i="37"/>
  <c r="AP78" i="37"/>
  <c r="AR78" i="37"/>
  <c r="AP79" i="37"/>
  <c r="AR79" i="37"/>
  <c r="AP80" i="37"/>
  <c r="AR80" i="37"/>
  <c r="AP81" i="37"/>
  <c r="AR81" i="37"/>
  <c r="AP82" i="37"/>
  <c r="AR82" i="37"/>
  <c r="AP83" i="37"/>
  <c r="AR83" i="37"/>
  <c r="AP84" i="37"/>
  <c r="AR84" i="37"/>
  <c r="AP85" i="37"/>
  <c r="AR85" i="37"/>
  <c r="AP86" i="37"/>
  <c r="AR86" i="37"/>
  <c r="AP87" i="37"/>
  <c r="AR87" i="37"/>
  <c r="AP88" i="37"/>
  <c r="AR88" i="37"/>
  <c r="AP89" i="37"/>
  <c r="AR89" i="37"/>
  <c r="AP90" i="37"/>
  <c r="AR90" i="37"/>
  <c r="AP91" i="37"/>
  <c r="AR91" i="37"/>
  <c r="AP92" i="37"/>
  <c r="AR92" i="37"/>
  <c r="AP93" i="37"/>
  <c r="AR93" i="37"/>
  <c r="AP94" i="37"/>
  <c r="AR94" i="37"/>
  <c r="AP95" i="37"/>
  <c r="AR95" i="37"/>
  <c r="AP96" i="37"/>
  <c r="AR96" i="37"/>
  <c r="AP97" i="37"/>
  <c r="AR97" i="37"/>
  <c r="AP98" i="37"/>
  <c r="AR98" i="37"/>
  <c r="AP99" i="37"/>
  <c r="AR99" i="37"/>
  <c r="AP100" i="37"/>
  <c r="AR100" i="37"/>
  <c r="AP101" i="37"/>
  <c r="AR101" i="37"/>
  <c r="AP102" i="37"/>
  <c r="AR102" i="37"/>
  <c r="AP103" i="37"/>
  <c r="AR103" i="37"/>
  <c r="AT4" i="37"/>
  <c r="AO5" i="37"/>
  <c r="AQ5" i="37"/>
  <c r="AO6" i="37"/>
  <c r="AQ6" i="37"/>
  <c r="AO7" i="37"/>
  <c r="AQ7" i="37"/>
  <c r="AO8" i="37"/>
  <c r="AQ8" i="37"/>
  <c r="AO9" i="37"/>
  <c r="AQ9" i="37"/>
  <c r="AO10" i="37"/>
  <c r="AQ10" i="37"/>
  <c r="AO11" i="37"/>
  <c r="AQ11" i="37"/>
  <c r="AO12" i="37"/>
  <c r="AQ12" i="37"/>
  <c r="AO13" i="37"/>
  <c r="AQ13" i="37"/>
  <c r="AO14" i="37"/>
  <c r="AQ14" i="37"/>
  <c r="AO15" i="37"/>
  <c r="AQ15" i="37"/>
  <c r="AO16" i="37"/>
  <c r="AQ16" i="37"/>
  <c r="AO17" i="37"/>
  <c r="AQ17" i="37"/>
  <c r="AO18" i="37"/>
  <c r="AQ18" i="37"/>
  <c r="AO19" i="37"/>
  <c r="AQ19" i="37"/>
  <c r="AO20" i="37"/>
  <c r="AQ20" i="37"/>
  <c r="AO21" i="37"/>
  <c r="AQ21" i="37"/>
  <c r="AO22" i="37"/>
  <c r="AQ22" i="37"/>
  <c r="AO23" i="37"/>
  <c r="AQ23" i="37"/>
  <c r="AO24" i="37"/>
  <c r="AQ24" i="37"/>
  <c r="AO25" i="37"/>
  <c r="AQ25" i="37"/>
  <c r="AO26" i="37"/>
  <c r="AQ26" i="37"/>
  <c r="AO27" i="37"/>
  <c r="AQ27" i="37"/>
  <c r="AO28" i="37"/>
  <c r="AQ28" i="37"/>
  <c r="AO29" i="37"/>
  <c r="AQ29" i="37"/>
  <c r="AO30" i="37"/>
  <c r="AQ30" i="37"/>
  <c r="AO31" i="37"/>
  <c r="AQ31" i="37"/>
  <c r="AO32" i="37"/>
  <c r="AQ32" i="37"/>
  <c r="AO33" i="37"/>
  <c r="AQ33" i="37"/>
  <c r="AO34" i="37"/>
  <c r="AQ34" i="37"/>
  <c r="AO35" i="37"/>
  <c r="AQ35" i="37"/>
  <c r="AO36" i="37"/>
  <c r="AQ36" i="37"/>
  <c r="AO37" i="37"/>
  <c r="AQ37" i="37"/>
  <c r="AO38" i="37"/>
  <c r="AQ38" i="37"/>
  <c r="AO39" i="37"/>
  <c r="AQ39" i="37"/>
  <c r="AO40" i="37"/>
  <c r="AQ40" i="37"/>
  <c r="AO41" i="37"/>
  <c r="AQ41" i="37"/>
  <c r="AO42" i="37"/>
  <c r="AQ42" i="37"/>
  <c r="AO43" i="37"/>
  <c r="AQ43" i="37"/>
  <c r="AO44" i="37"/>
  <c r="AQ44" i="37"/>
  <c r="AO45" i="37"/>
  <c r="AQ45" i="37"/>
  <c r="AO46" i="37"/>
  <c r="AQ46" i="37"/>
  <c r="AO47" i="37"/>
  <c r="AQ47" i="37"/>
  <c r="AO48" i="37"/>
  <c r="AQ48" i="37"/>
  <c r="AO49" i="37"/>
  <c r="AQ49" i="37"/>
  <c r="AO50" i="37"/>
  <c r="AQ50" i="37"/>
  <c r="AO51" i="37"/>
  <c r="AQ51" i="37"/>
  <c r="AO52" i="37"/>
  <c r="AQ52" i="37"/>
  <c r="AO53" i="37"/>
  <c r="AQ53" i="37"/>
  <c r="AO54" i="37"/>
  <c r="AQ54" i="37"/>
  <c r="AO55" i="37"/>
  <c r="AQ55" i="37"/>
  <c r="AO56" i="37"/>
  <c r="AQ56" i="37"/>
  <c r="AO57" i="37"/>
  <c r="AQ57" i="37"/>
  <c r="AO58" i="37"/>
  <c r="AQ58" i="37"/>
  <c r="AO59" i="37"/>
  <c r="AQ59" i="37"/>
  <c r="AO60" i="37"/>
  <c r="AQ60" i="37"/>
  <c r="AO61" i="37"/>
  <c r="AQ61" i="37"/>
  <c r="AO62" i="37"/>
  <c r="AQ62" i="37"/>
  <c r="AO63" i="37"/>
  <c r="AQ63" i="37"/>
  <c r="AO64" i="37"/>
  <c r="AQ64" i="37"/>
  <c r="AO65" i="37"/>
  <c r="AQ65" i="37"/>
  <c r="AO66" i="37"/>
  <c r="AQ66" i="37"/>
  <c r="AO67" i="37"/>
  <c r="AQ67" i="37"/>
  <c r="AO68" i="37"/>
  <c r="AQ68" i="37"/>
  <c r="AO69" i="37"/>
  <c r="AQ69" i="37"/>
  <c r="AO70" i="37"/>
  <c r="AQ70" i="37"/>
  <c r="AO71" i="37"/>
  <c r="AQ71" i="37"/>
  <c r="AO72" i="37"/>
  <c r="AQ72" i="37"/>
  <c r="AO73" i="37"/>
  <c r="AQ73" i="37"/>
  <c r="AO74" i="37"/>
  <c r="AQ74" i="37"/>
  <c r="AO75" i="37"/>
  <c r="AQ75" i="37"/>
  <c r="AO76" i="37"/>
  <c r="AQ76" i="37"/>
  <c r="AO77" i="37"/>
  <c r="AQ77" i="37"/>
  <c r="AO78" i="37"/>
  <c r="AQ78" i="37"/>
  <c r="AO79" i="37"/>
  <c r="AQ79" i="37"/>
  <c r="AO80" i="37"/>
  <c r="AQ80" i="37"/>
  <c r="AO81" i="37"/>
  <c r="AQ81" i="37"/>
  <c r="AO82" i="37"/>
  <c r="AQ82" i="37"/>
  <c r="AO83" i="37"/>
  <c r="AQ83" i="37"/>
  <c r="AO84" i="37"/>
  <c r="AQ84" i="37"/>
  <c r="AO85" i="37"/>
  <c r="AQ85" i="37"/>
  <c r="AO86" i="37"/>
  <c r="AQ86" i="37"/>
  <c r="AO87" i="37"/>
  <c r="AQ87" i="37"/>
  <c r="AO88" i="37"/>
  <c r="AQ88" i="37"/>
  <c r="AO89" i="37"/>
  <c r="AQ89" i="37"/>
  <c r="AO90" i="37"/>
  <c r="AQ90" i="37"/>
  <c r="AO91" i="37"/>
  <c r="AQ91" i="37"/>
  <c r="AO92" i="37"/>
  <c r="AQ92" i="37"/>
  <c r="AO93" i="37"/>
  <c r="AQ93" i="37"/>
  <c r="AO94" i="37"/>
  <c r="AQ94" i="37"/>
  <c r="AO95" i="37"/>
  <c r="AQ95" i="37"/>
  <c r="AO96" i="37"/>
  <c r="AQ96" i="37"/>
  <c r="AO97" i="37"/>
  <c r="AQ97" i="37"/>
  <c r="AO98" i="37"/>
  <c r="AQ98" i="37"/>
  <c r="AO99" i="37"/>
  <c r="AQ99" i="37"/>
  <c r="AO100" i="37"/>
  <c r="AQ100" i="37"/>
  <c r="AO101" i="37"/>
  <c r="AQ101" i="37"/>
  <c r="AO102" i="37"/>
  <c r="AQ102" i="37"/>
  <c r="AO103" i="37"/>
  <c r="AQ103" i="37"/>
  <c r="AS103" i="37"/>
  <c r="AT103" i="37"/>
  <c r="AU103" i="37"/>
  <c r="AS102" i="37"/>
  <c r="AT102" i="37"/>
  <c r="AU102" i="37"/>
  <c r="AS101" i="37"/>
  <c r="AT101" i="37"/>
  <c r="AU101" i="37"/>
  <c r="AS100" i="37"/>
  <c r="AT100" i="37"/>
  <c r="AU100" i="37"/>
  <c r="AS99" i="37"/>
  <c r="AT99" i="37"/>
  <c r="AU99" i="37"/>
  <c r="AS98" i="37"/>
  <c r="AT98" i="37"/>
  <c r="AU98" i="37"/>
  <c r="AS97" i="37"/>
  <c r="AT97" i="37"/>
  <c r="AU97" i="37"/>
  <c r="AS96" i="37"/>
  <c r="AT96" i="37"/>
  <c r="AU96" i="37"/>
  <c r="AS95" i="37"/>
  <c r="AT95" i="37"/>
  <c r="AU95" i="37"/>
  <c r="AS94" i="37"/>
  <c r="AT94" i="37"/>
  <c r="AU94" i="37"/>
  <c r="AS93" i="37"/>
  <c r="AT93" i="37"/>
  <c r="AU93" i="37"/>
  <c r="AS92" i="37"/>
  <c r="AT92" i="37"/>
  <c r="AU92" i="37"/>
  <c r="AS91" i="37"/>
  <c r="AT91" i="37"/>
  <c r="AU91" i="37"/>
  <c r="AS90" i="37"/>
  <c r="AT90" i="37"/>
  <c r="AU90" i="37"/>
  <c r="AS89" i="37"/>
  <c r="AT89" i="37"/>
  <c r="AU89" i="37"/>
  <c r="AS88" i="37"/>
  <c r="AT88" i="37"/>
  <c r="AU88" i="37"/>
  <c r="AS87" i="37"/>
  <c r="AT87" i="37"/>
  <c r="AU87" i="37"/>
  <c r="AS86" i="37"/>
  <c r="AT86" i="37"/>
  <c r="AU86" i="37"/>
  <c r="AS85" i="37"/>
  <c r="AT85" i="37"/>
  <c r="AU85" i="37"/>
  <c r="AS84" i="37"/>
  <c r="AT84" i="37"/>
  <c r="AU84" i="37"/>
  <c r="AS83" i="37"/>
  <c r="AT83" i="37"/>
  <c r="AU83" i="37"/>
  <c r="AS82" i="37"/>
  <c r="AT82" i="37"/>
  <c r="AU82" i="37"/>
  <c r="AS81" i="37"/>
  <c r="AT81" i="37"/>
  <c r="AU81" i="37"/>
  <c r="AS80" i="37"/>
  <c r="AT80" i="37"/>
  <c r="AU80" i="37"/>
  <c r="AS79" i="37"/>
  <c r="AT79" i="37"/>
  <c r="AU79" i="37"/>
  <c r="AS78" i="37"/>
  <c r="AT78" i="37"/>
  <c r="AU78" i="37"/>
  <c r="AS77" i="37"/>
  <c r="AT77" i="37"/>
  <c r="AU77" i="37"/>
  <c r="AS76" i="37"/>
  <c r="AT76" i="37"/>
  <c r="AU76" i="37"/>
  <c r="AS75" i="37"/>
  <c r="AT75" i="37"/>
  <c r="AU75" i="37"/>
  <c r="AS74" i="37"/>
  <c r="AT74" i="37"/>
  <c r="AU74" i="37"/>
  <c r="AS73" i="37"/>
  <c r="AT73" i="37"/>
  <c r="AU73" i="37"/>
  <c r="AS72" i="37"/>
  <c r="AT72" i="37"/>
  <c r="AU72" i="37"/>
  <c r="AS71" i="37"/>
  <c r="AT71" i="37"/>
  <c r="AU71" i="37"/>
  <c r="AS70" i="37"/>
  <c r="AT70" i="37"/>
  <c r="AU70" i="37"/>
  <c r="AS69" i="37"/>
  <c r="AT69" i="37"/>
  <c r="AU69" i="37"/>
  <c r="AS68" i="37"/>
  <c r="AT68" i="37"/>
  <c r="AU68" i="37"/>
  <c r="AS67" i="37"/>
  <c r="AT67" i="37"/>
  <c r="AU67" i="37"/>
  <c r="AS66" i="37"/>
  <c r="AT66" i="37"/>
  <c r="AU66" i="37"/>
  <c r="AS65" i="37"/>
  <c r="AT65" i="37"/>
  <c r="AU65" i="37"/>
  <c r="AS64" i="37"/>
  <c r="AT64" i="37"/>
  <c r="AU64" i="37"/>
  <c r="AS63" i="37"/>
  <c r="AT63" i="37"/>
  <c r="AU63" i="37"/>
  <c r="AS62" i="37"/>
  <c r="AT62" i="37"/>
  <c r="AU62" i="37"/>
  <c r="AS61" i="37"/>
  <c r="AT61" i="37"/>
  <c r="AU61" i="37"/>
  <c r="AS60" i="37"/>
  <c r="AT60" i="37"/>
  <c r="AU60" i="37"/>
  <c r="AS59" i="37"/>
  <c r="AT59" i="37"/>
  <c r="AU59" i="37"/>
  <c r="AS58" i="37"/>
  <c r="AT58" i="37"/>
  <c r="AU58" i="37"/>
  <c r="AS57" i="37"/>
  <c r="AT57" i="37"/>
  <c r="AU57" i="37"/>
  <c r="AS56" i="37"/>
  <c r="AT56" i="37"/>
  <c r="AU56" i="37"/>
  <c r="AS55" i="37"/>
  <c r="AT55" i="37"/>
  <c r="AU55" i="37"/>
  <c r="AS54" i="37"/>
  <c r="AT54" i="37"/>
  <c r="AU54" i="37"/>
  <c r="AS53" i="37"/>
  <c r="AT53" i="37"/>
  <c r="AU53" i="37"/>
  <c r="AS52" i="37"/>
  <c r="AT52" i="37"/>
  <c r="AU52" i="37"/>
  <c r="AS51" i="37"/>
  <c r="AT51" i="37"/>
  <c r="AU51" i="37"/>
  <c r="AS50" i="37"/>
  <c r="AT50" i="37"/>
  <c r="AU50" i="37"/>
  <c r="AS49" i="37"/>
  <c r="AT49" i="37"/>
  <c r="AU49" i="37"/>
  <c r="AS48" i="37"/>
  <c r="AT48" i="37"/>
  <c r="AU48" i="37"/>
  <c r="AS47" i="37"/>
  <c r="AT47" i="37"/>
  <c r="AU47" i="37"/>
  <c r="AS46" i="37"/>
  <c r="AT46" i="37"/>
  <c r="AU46" i="37"/>
  <c r="AS45" i="37"/>
  <c r="AT45" i="37"/>
  <c r="AU45" i="37"/>
  <c r="AS44" i="37"/>
  <c r="AT44" i="37"/>
  <c r="AU44" i="37"/>
  <c r="AS43" i="37"/>
  <c r="AT43" i="37"/>
  <c r="AU43" i="37"/>
  <c r="AS42" i="37"/>
  <c r="AT42" i="37"/>
  <c r="AU42" i="37"/>
  <c r="AS41" i="37"/>
  <c r="AT41" i="37"/>
  <c r="AU41" i="37"/>
  <c r="AS40" i="37"/>
  <c r="AT40" i="37"/>
  <c r="AU40" i="37"/>
  <c r="AS39" i="37"/>
  <c r="AT39" i="37"/>
  <c r="AU39" i="37"/>
  <c r="AS38" i="37"/>
  <c r="AT38" i="37"/>
  <c r="AU38" i="37"/>
  <c r="AS37" i="37"/>
  <c r="AT37" i="37"/>
  <c r="AU37" i="37"/>
  <c r="AS36" i="37"/>
  <c r="AT36" i="37"/>
  <c r="AU36" i="37"/>
  <c r="AS35" i="37"/>
  <c r="AT35" i="37"/>
  <c r="AU35" i="37"/>
  <c r="AS34" i="37"/>
  <c r="AT34" i="37"/>
  <c r="AU34" i="37"/>
  <c r="AS33" i="37"/>
  <c r="AT33" i="37"/>
  <c r="AU33" i="37"/>
  <c r="AS32" i="37"/>
  <c r="AT32" i="37"/>
  <c r="AU32" i="37"/>
  <c r="AS31" i="37"/>
  <c r="AT31" i="37"/>
  <c r="AU31" i="37"/>
  <c r="AS30" i="37"/>
  <c r="AT30" i="37"/>
  <c r="AU30" i="37"/>
  <c r="AS29" i="37"/>
  <c r="AT29" i="37"/>
  <c r="AU29" i="37"/>
  <c r="AS28" i="37"/>
  <c r="AT28" i="37"/>
  <c r="AU28" i="37"/>
  <c r="AS27" i="37"/>
  <c r="AT27" i="37"/>
  <c r="AU27" i="37"/>
  <c r="AS26" i="37"/>
  <c r="AT26" i="37"/>
  <c r="AU26" i="37"/>
  <c r="AS25" i="37"/>
  <c r="AT25" i="37"/>
  <c r="AU25" i="37"/>
  <c r="AS24" i="37"/>
  <c r="AT24" i="37"/>
  <c r="AU24" i="37"/>
  <c r="AS23" i="37"/>
  <c r="AT23" i="37"/>
  <c r="AU23" i="37"/>
  <c r="AS22" i="37"/>
  <c r="AT22" i="37"/>
  <c r="AU22" i="37"/>
  <c r="AS21" i="37"/>
  <c r="AT21" i="37"/>
  <c r="AU21" i="37"/>
  <c r="AS20" i="37"/>
  <c r="AT20" i="37"/>
  <c r="AU20" i="37"/>
  <c r="AS19" i="37"/>
  <c r="AT19" i="37"/>
  <c r="AU19" i="37"/>
  <c r="AS18" i="37"/>
  <c r="AT18" i="37"/>
  <c r="AU18" i="37"/>
  <c r="AS17" i="37"/>
  <c r="AT17" i="37"/>
  <c r="AU17" i="37"/>
  <c r="AS16" i="37"/>
  <c r="AT16" i="37"/>
  <c r="AU16" i="37"/>
  <c r="AS15" i="37"/>
  <c r="AT15" i="37"/>
  <c r="AU15" i="37"/>
  <c r="AS14" i="37"/>
  <c r="AT14" i="37"/>
  <c r="AU14" i="37"/>
  <c r="AS13" i="37"/>
  <c r="AT13" i="37"/>
  <c r="AU13" i="37"/>
  <c r="AS12" i="37"/>
  <c r="AT12" i="37"/>
  <c r="AU12" i="37"/>
  <c r="AS11" i="37"/>
  <c r="AT11" i="37"/>
  <c r="AU11" i="37"/>
  <c r="AS10" i="37"/>
  <c r="AT10" i="37"/>
  <c r="AU10" i="37"/>
  <c r="AS9" i="37"/>
  <c r="AT9" i="37"/>
  <c r="AU9" i="37"/>
  <c r="AS8" i="37"/>
  <c r="AT8" i="37"/>
  <c r="AU8" i="37"/>
  <c r="AS7" i="37"/>
  <c r="AT7" i="37"/>
  <c r="AU7" i="37"/>
  <c r="AS6" i="37"/>
  <c r="AT6" i="37"/>
  <c r="AU6" i="37"/>
  <c r="AS5" i="37"/>
  <c r="AT5" i="37"/>
  <c r="AU5" i="37"/>
  <c r="AN5" i="37"/>
  <c r="AN6" i="37"/>
  <c r="AN7" i="37"/>
  <c r="AN8" i="37"/>
  <c r="AN9" i="37"/>
  <c r="AN10" i="37"/>
  <c r="AN11" i="37"/>
  <c r="AN12" i="37"/>
  <c r="AN13" i="37"/>
  <c r="AN14" i="37"/>
  <c r="AN15" i="37"/>
  <c r="AN16" i="37"/>
  <c r="AN17" i="37"/>
  <c r="AN18" i="37"/>
  <c r="AN19" i="37"/>
  <c r="AN20" i="37"/>
  <c r="AN21" i="37"/>
  <c r="AN22" i="37"/>
  <c r="AN23" i="37"/>
  <c r="AN24" i="37"/>
  <c r="AN25" i="37"/>
  <c r="AN26" i="37"/>
  <c r="AN27" i="37"/>
  <c r="AN28" i="37"/>
  <c r="AN29" i="37"/>
  <c r="AN30" i="37"/>
  <c r="AN31" i="37"/>
  <c r="AN32" i="37"/>
  <c r="AN33" i="37"/>
  <c r="AN34" i="37"/>
  <c r="AN35" i="37"/>
  <c r="AN36" i="37"/>
  <c r="AN37" i="37"/>
  <c r="AN38" i="37"/>
  <c r="AN39" i="37"/>
  <c r="AN40" i="37"/>
  <c r="AN41" i="37"/>
  <c r="AN42" i="37"/>
  <c r="AN43" i="37"/>
  <c r="AN44" i="37"/>
  <c r="AN45" i="37"/>
  <c r="AN46" i="37"/>
  <c r="AN47" i="37"/>
  <c r="AN48" i="37"/>
  <c r="AN49" i="37"/>
  <c r="AN50" i="37"/>
  <c r="AN51" i="37"/>
  <c r="AN52" i="37"/>
  <c r="AN53" i="37"/>
  <c r="AN54" i="37"/>
  <c r="AN55" i="37"/>
  <c r="AN56" i="37"/>
  <c r="AN57" i="37"/>
  <c r="AN58" i="37"/>
  <c r="AN59" i="37"/>
  <c r="AN60" i="37"/>
  <c r="AN61" i="37"/>
  <c r="AN62" i="37"/>
  <c r="AN63" i="37"/>
  <c r="AN64" i="37"/>
  <c r="AN65" i="37"/>
  <c r="AN66" i="37"/>
  <c r="AN67" i="37"/>
  <c r="AN68" i="37"/>
  <c r="AN69" i="37"/>
  <c r="AN70" i="37"/>
  <c r="AN71" i="37"/>
  <c r="AN72" i="37"/>
  <c r="AN73" i="37"/>
  <c r="AN74" i="37"/>
  <c r="AN75" i="37"/>
  <c r="AN76" i="37"/>
  <c r="AN77" i="37"/>
  <c r="AN78" i="37"/>
  <c r="AN79" i="37"/>
  <c r="AN80" i="37"/>
  <c r="AN81" i="37"/>
  <c r="AN82" i="37"/>
  <c r="AN83" i="37"/>
  <c r="AN84" i="37"/>
  <c r="AN85" i="37"/>
  <c r="AN86" i="37"/>
  <c r="AN87" i="37"/>
  <c r="AN88" i="37"/>
  <c r="AN89" i="37"/>
  <c r="AN90" i="37"/>
  <c r="AN91" i="37"/>
  <c r="AN92" i="37"/>
  <c r="AN93" i="37"/>
  <c r="AN94" i="37"/>
  <c r="AN95" i="37"/>
  <c r="AN96" i="37"/>
  <c r="AN97" i="37"/>
  <c r="AN98" i="37"/>
  <c r="AN99" i="37"/>
  <c r="AN100" i="37"/>
  <c r="AN101" i="37"/>
  <c r="AN102" i="37"/>
  <c r="AN103" i="37"/>
  <c r="AS4" i="37"/>
  <c r="AU4" i="37"/>
  <c r="AU104" i="37"/>
  <c r="AD17" i="38" a="1"/>
  <c r="AD17" i="38"/>
  <c r="AF17" i="38"/>
  <c r="AG17" i="38"/>
  <c r="AD22" i="38"/>
  <c r="AF22" i="38"/>
  <c r="AG22" i="38"/>
  <c r="AD21" i="38"/>
  <c r="AF21" i="38"/>
  <c r="AG21" i="38"/>
  <c r="AD20" i="38"/>
  <c r="AF20" i="38"/>
  <c r="AG20" i="38"/>
  <c r="AD19" i="38"/>
  <c r="AF19" i="38"/>
  <c r="AG19" i="38"/>
  <c r="AD18" i="38"/>
  <c r="AF18" i="38"/>
  <c r="AG18" i="38"/>
  <c r="AI18" i="38"/>
  <c r="AJ18" i="38"/>
  <c r="AJ22" i="38"/>
  <c r="AI22" i="38"/>
  <c r="AJ21" i="38"/>
  <c r="AI21" i="38"/>
  <c r="AJ20" i="38"/>
  <c r="AI20" i="38"/>
  <c r="AJ19" i="38"/>
  <c r="AI19" i="38"/>
  <c r="AH17" i="38"/>
  <c r="AH18" i="38"/>
  <c r="AK18" i="38"/>
  <c r="AH22" i="38"/>
  <c r="AK22" i="38"/>
  <c r="AH21" i="38"/>
  <c r="AK21" i="38"/>
  <c r="AH20" i="38"/>
  <c r="AK20" i="38"/>
  <c r="AH19" i="38"/>
  <c r="AK19" i="38"/>
</calcChain>
</file>

<file path=xl/sharedStrings.xml><?xml version="1.0" encoding="utf-8"?>
<sst xmlns="http://schemas.openxmlformats.org/spreadsheetml/2006/main" count="1389" uniqueCount="439">
  <si>
    <t>ID</t>
  </si>
  <si>
    <t>Measurement Scale</t>
  </si>
  <si>
    <t>Region</t>
  </si>
  <si>
    <t>Advertising</t>
  </si>
  <si>
    <t>Competitive Pricing</t>
  </si>
  <si>
    <t>Order &amp; Billing</t>
  </si>
  <si>
    <t>Price Flexibility</t>
  </si>
  <si>
    <t>Advert</t>
  </si>
  <si>
    <t>Short Description</t>
  </si>
  <si>
    <t>Extended Description</t>
  </si>
  <si>
    <t>Identification Number</t>
  </si>
  <si>
    <t>Customer location</t>
  </si>
  <si>
    <t>Perception that ordering and billing is handled efficiently and correctly</t>
  </si>
  <si>
    <t>A scale from 1 = Poor to 10 = Excellent</t>
  </si>
  <si>
    <t>Variable Label</t>
  </si>
  <si>
    <t>Q3</t>
  </si>
  <si>
    <t>Q4</t>
  </si>
  <si>
    <t>Q1</t>
  </si>
  <si>
    <t>Q2</t>
  </si>
  <si>
    <t>Quarter</t>
  </si>
  <si>
    <t>Year</t>
  </si>
  <si>
    <t>Financial Year</t>
  </si>
  <si>
    <t>Financial Quarter</t>
  </si>
  <si>
    <t>Quarter description</t>
  </si>
  <si>
    <t>Financial year description</t>
  </si>
  <si>
    <t>For further information see www.jeremydawson.co.uk/slopes.htm.</t>
  </si>
  <si>
    <t>Enter information from your regression in the shaded cells</t>
  </si>
  <si>
    <t>Variable names:</t>
  </si>
  <si>
    <t>Name of independent variable:</t>
  </si>
  <si>
    <t>IV</t>
  </si>
  <si>
    <t>Name of interacting variable (moderator):</t>
  </si>
  <si>
    <t>Regression Coefficients:</t>
  </si>
  <si>
    <t>Independent variable:</t>
  </si>
  <si>
    <t>Interacting variable (moderator):</t>
  </si>
  <si>
    <t>Interaction Term:</t>
  </si>
  <si>
    <t>Intercept / Constant:</t>
  </si>
  <si>
    <t>Means / SDs of variables:</t>
  </si>
  <si>
    <t>Mean of independent variable:</t>
  </si>
  <si>
    <t>SD of independent variable:</t>
  </si>
  <si>
    <t>Mean of moderator:</t>
  </si>
  <si>
    <t>SD of moderator:</t>
  </si>
  <si>
    <t>Do not type below this line</t>
  </si>
  <si>
    <t>This worksheet plots two-way interaction effects for a binary moderator. The moderator should have values 0 and 1. For further information see www.jeremydawson.co.uk/slopes.htm.</t>
  </si>
  <si>
    <t>Meaning of dummy variable value "0"</t>
  </si>
  <si>
    <t>Women</t>
  </si>
  <si>
    <t>Meaning of dummy variable value "1"</t>
  </si>
  <si>
    <t>Men</t>
  </si>
  <si>
    <t>Interacting variable:</t>
  </si>
  <si>
    <t>Cust_Type</t>
  </si>
  <si>
    <t>Dist_Channel</t>
  </si>
  <si>
    <t>Distribution Channel</t>
  </si>
  <si>
    <t>Quality</t>
  </si>
  <si>
    <t>Product Quality Perception</t>
  </si>
  <si>
    <t>A scale from 1 = Poor Quality to 10 = Excellent Quality</t>
  </si>
  <si>
    <t>SM_Presence</t>
  </si>
  <si>
    <t>Social Media Presence</t>
  </si>
  <si>
    <t>A scale from 1 = No Presence at all to 10 = Active Presence on SM platforms</t>
  </si>
  <si>
    <t>Brand_Image</t>
  </si>
  <si>
    <t>Brand Image Perception</t>
  </si>
  <si>
    <t>Comp_Pricing</t>
  </si>
  <si>
    <t>Flex_Price</t>
  </si>
  <si>
    <t>A scale from 1 = Not Flexible at all to 10 = Very Flexible</t>
  </si>
  <si>
    <t>0 = Through a Sales Representative; 1 = Directly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</si>
  <si>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</si>
  <si>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</si>
  <si>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</si>
  <si>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</si>
  <si>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</si>
  <si>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</si>
  <si>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</si>
  <si>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</si>
  <si>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</si>
  <si>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</si>
  <si>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</si>
  <si>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</si>
  <si>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</si>
  <si>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</si>
  <si>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</si>
  <si>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</si>
  <si>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</si>
  <si>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</si>
  <si>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</si>
  <si>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</si>
  <si>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</si>
  <si>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</si>
  <si>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</si>
  <si>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</si>
  <si>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</si>
  <si>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</si>
  <si>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</si>
  <si>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</si>
  <si>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</si>
  <si>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</si>
  <si>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</si>
  <si>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</si>
  <si>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</si>
  <si>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</si>
  <si>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</si>
  <si>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</si>
  <si>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</si>
  <si>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</si>
  <si>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</si>
  <si>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</si>
  <si>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</si>
  <si>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</si>
  <si>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</si>
  <si>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</si>
  <si>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</si>
  <si>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</si>
  <si>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</si>
  <si>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</si>
  <si>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</si>
  <si>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</si>
  <si>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</si>
  <si>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</si>
  <si>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</si>
  <si>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</si>
  <si>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</si>
  <si>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</si>
  <si>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</si>
  <si>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</si>
  <si>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</si>
  <si>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</si>
  <si>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</si>
  <si>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</si>
  <si>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</si>
  <si>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</si>
  <si>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</si>
  <si>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</si>
  <si>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</si>
  <si>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</si>
  <si>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</si>
  <si>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</si>
  <si>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</si>
  <si>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</si>
  <si>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</si>
  <si>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</si>
  <si>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</si>
  <si>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</si>
  <si>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</si>
  <si>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</si>
  <si>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</si>
  <si>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</si>
  <si>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</si>
  <si>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</si>
  <si>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</si>
  <si>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</si>
  <si>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</si>
  <si>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</si>
  <si>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</si>
  <si>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</si>
  <si>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</si>
  <si>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</si>
  <si>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</si>
  <si>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</si>
  <si>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</si>
  <si>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</si>
  <si>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</si>
  <si>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</si>
  <si>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</si>
  <si>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</si>
  <si>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</si>
  <si>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</si>
  <si>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</si>
  <si>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</si>
  <si>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</si>
  <si>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</si>
  <si>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</si>
  <si>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</si>
  <si>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</si>
  <si>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</si>
  <si>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</si>
  <si>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</si>
  <si>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</si>
  <si>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</si>
  <si>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</si>
  <si>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</si>
  <si>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</si>
  <si>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</si>
  <si>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</si>
  <si>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</si>
  <si>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</si>
  <si>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</si>
  <si>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</si>
  <si>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</si>
  <si>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</si>
  <si>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</si>
  <si>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</si>
  <si>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</si>
  <si>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</si>
  <si>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</si>
  <si>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</si>
  <si>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</si>
  <si>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</si>
  <si>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</si>
  <si>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</si>
  <si>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</si>
  <si>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</si>
  <si>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</si>
  <si>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</si>
  <si>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</si>
  <si>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</si>
  <si>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</si>
  <si>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</si>
  <si>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</si>
  <si>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</si>
  <si>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</si>
  <si>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</si>
  <si>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</si>
  <si>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</si>
  <si>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</si>
  <si>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</si>
  <si>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</si>
  <si>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</si>
  <si>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</si>
  <si>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</si>
  <si>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</si>
  <si>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</si>
  <si>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</si>
  <si>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</si>
  <si>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</si>
  <si>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</si>
  <si>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</si>
  <si>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</si>
  <si>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</si>
  <si>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</si>
  <si>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</si>
  <si>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</si>
  <si>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</si>
  <si>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</si>
  <si>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</si>
  <si>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</si>
  <si>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</si>
  <si>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</si>
  <si>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</si>
  <si>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</si>
  <si>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</si>
  <si>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</si>
  <si>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</si>
  <si>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</si>
  <si>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</si>
  <si>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</si>
  <si>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</si>
  <si>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</si>
  <si>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</si>
  <si>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</si>
  <si>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</si>
  <si>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</si>
  <si>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</si>
  <si>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</si>
  <si>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</si>
  <si>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</si>
  <si>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</si>
  <si>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</si>
  <si>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</si>
  <si>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</si>
  <si>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</si>
  <si>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</si>
  <si>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</si>
  <si>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</si>
  <si>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</si>
  <si>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</si>
  <si>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</si>
  <si>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Loyalty</t>
  </si>
  <si>
    <t>Order_Fulfillment</t>
  </si>
  <si>
    <t>A scale from 1 = Very Slow to 10 = Very Fast</t>
  </si>
  <si>
    <t>Shipping Speed</t>
  </si>
  <si>
    <t>Shipping Cost</t>
  </si>
  <si>
    <t>Shipping_Speed</t>
  </si>
  <si>
    <t>Shipping_Cost</t>
  </si>
  <si>
    <t>A scale from 1 = Not Affordable at All to 10 = Definitely Affordable</t>
  </si>
  <si>
    <t>A scale from 1 = Negative Image to 10 = Positive Image</t>
  </si>
  <si>
    <t>Perception of time it takes to deliver products once an order has been confirmed</t>
  </si>
  <si>
    <t>Perception of delivery costs</t>
  </si>
  <si>
    <t>Number of years</t>
  </si>
  <si>
    <t>Order_Qty</t>
  </si>
  <si>
    <t>Quantity_Ordered</t>
  </si>
  <si>
    <t>Length of Relationship with TPM</t>
  </si>
  <si>
    <t>Length of time a particular customer has been buying from TPM</t>
  </si>
  <si>
    <t>0 Magazine industry; 1 = Newspaper industry</t>
  </si>
  <si>
    <t>0 = Australia and New Zealand; 1 = Outside ANZ</t>
  </si>
  <si>
    <t>How paper products are sold to customers</t>
  </si>
  <si>
    <t>Perceived level of quality of TPM's products</t>
  </si>
  <si>
    <t>Overall perception of TPM's online presence, especially on social media platforms</t>
  </si>
  <si>
    <t>Perceptions of TPM's advertising campaigns</t>
  </si>
  <si>
    <t>Overall image of TPM's brand</t>
  </si>
  <si>
    <t xml:space="preserve">Extent to which customers believe TPM offers competitive pricing </t>
  </si>
  <si>
    <t>Perceived willingness of TPM to negotiate product prices</t>
  </si>
  <si>
    <t xml:space="preserve">Contract </t>
  </si>
  <si>
    <t>Contract with TPM</t>
  </si>
  <si>
    <t>0 = No Contract; 1 = Contract</t>
  </si>
  <si>
    <t>Paper Products</t>
  </si>
  <si>
    <t>Tonnes</t>
  </si>
  <si>
    <t>Prdct_Line</t>
  </si>
  <si>
    <t>Product Line</t>
  </si>
  <si>
    <t>Paper products ordered by  cusomer</t>
  </si>
  <si>
    <t>Total amount of paper products produced in tonnes</t>
  </si>
  <si>
    <t>Contract</t>
  </si>
  <si>
    <t>Customer Type</t>
  </si>
  <si>
    <t>Type of  customer that purchases TPM products</t>
  </si>
  <si>
    <t>Depth and breadth of TPM product line to meet customer needs</t>
  </si>
  <si>
    <t>Bins</t>
  </si>
  <si>
    <t>More</t>
  </si>
  <si>
    <t>Frequency</t>
  </si>
  <si>
    <t>Cumulative %</t>
  </si>
  <si>
    <t>Row Labels</t>
  </si>
  <si>
    <t>Grand Total</t>
  </si>
  <si>
    <t>NO</t>
  </si>
  <si>
    <t>YES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</si>
  <si>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</si>
  <si>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</si>
  <si>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</si>
  <si>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</si>
  <si>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</si>
  <si>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</si>
  <si>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</si>
  <si>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</si>
  <si>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</si>
  <si>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</si>
  <si>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</si>
  <si>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</si>
  <si>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</si>
  <si>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</si>
  <si>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</si>
  <si>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</si>
  <si>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</si>
  <si>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</si>
  <si>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</si>
  <si>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</si>
  <si>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</si>
  <si>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</si>
  <si>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</si>
  <si>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</si>
  <si>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 xml:space="preserve"> Order_Qty</t>
  </si>
  <si>
    <t>RESIDUAL OUTPUT</t>
  </si>
  <si>
    <t>Observation</t>
  </si>
  <si>
    <t>Predicted Order_Qty</t>
  </si>
  <si>
    <t>Residuals</t>
  </si>
  <si>
    <t>Standard Residuals</t>
  </si>
  <si>
    <t>PROBABILITY OUTPUT</t>
  </si>
  <si>
    <t>Percentile</t>
  </si>
  <si>
    <t>Quality*Brand_Image</t>
  </si>
  <si>
    <t>Product Quality</t>
  </si>
  <si>
    <t>Brand Image</t>
  </si>
  <si>
    <t>SD of Independent Variable</t>
  </si>
  <si>
    <t>SD of Moderator</t>
  </si>
  <si>
    <t>Mean of Moderator (Brand Image)</t>
  </si>
  <si>
    <t xml:space="preserve"> Mean of Independent Variable (Quality)</t>
  </si>
  <si>
    <t>Logistic Regression</t>
  </si>
  <si>
    <t>Success</t>
  </si>
  <si>
    <t>Failure</t>
  </si>
  <si>
    <t>p-Obs</t>
  </si>
  <si>
    <t>p-Pred</t>
  </si>
  <si>
    <t>Suc-Pred</t>
  </si>
  <si>
    <t>Fail-Pred</t>
  </si>
  <si>
    <t>LL</t>
  </si>
  <si>
    <t>% Correct</t>
  </si>
  <si>
    <t>HL Stat</t>
  </si>
  <si>
    <t>Coeff</t>
  </si>
  <si>
    <t>LL0</t>
  </si>
  <si>
    <t>LL1</t>
  </si>
  <si>
    <t>Chi-Sq</t>
  </si>
  <si>
    <t>p-value</t>
  </si>
  <si>
    <t>alpha</t>
  </si>
  <si>
    <t>sig</t>
  </si>
  <si>
    <t>R-Sq (L)</t>
  </si>
  <si>
    <t>R-Sq (CS)</t>
  </si>
  <si>
    <t>R-Sq (N)</t>
  </si>
  <si>
    <t>Hosmer</t>
  </si>
  <si>
    <t>Covariance Matrix</t>
  </si>
  <si>
    <t>coeff b</t>
  </si>
  <si>
    <t>s.e.</t>
  </si>
  <si>
    <t>Wald</t>
  </si>
  <si>
    <t>exp(b)</t>
  </si>
  <si>
    <t>lower</t>
  </si>
  <si>
    <t>upper</t>
  </si>
  <si>
    <t>Converge</t>
  </si>
  <si>
    <t>Classification Table</t>
  </si>
  <si>
    <t>Suc-Obs</t>
  </si>
  <si>
    <t>Fail-Obs</t>
  </si>
  <si>
    <t>Accuracy</t>
  </si>
  <si>
    <t>Cutoff</t>
  </si>
  <si>
    <t>ROC Table</t>
  </si>
  <si>
    <t>Fail-Cum</t>
  </si>
  <si>
    <t>Suc-Cum</t>
  </si>
  <si>
    <t>FPR</t>
  </si>
  <si>
    <t>TPR</t>
  </si>
  <si>
    <t>AUC</t>
  </si>
  <si>
    <t>Overall Model Fit</t>
  </si>
  <si>
    <t>Summary Output</t>
  </si>
  <si>
    <t xml:space="preserve">Overall Model Fit </t>
  </si>
  <si>
    <t>% change in odds</t>
  </si>
  <si>
    <t>Proportional Chance Criterion</t>
  </si>
  <si>
    <t>Standard</t>
  </si>
  <si>
    <t>Maximal Chance Criterion</t>
  </si>
  <si>
    <t>%change in odds</t>
  </si>
  <si>
    <t xml:space="preserve">5 Flex_Price </t>
  </si>
  <si>
    <t>5 Prdct_Line</t>
  </si>
  <si>
    <t>5 Brand_Image</t>
  </si>
  <si>
    <t>10 Flex_Price</t>
  </si>
  <si>
    <t>Predicted Probability</t>
  </si>
  <si>
    <t>Time Period</t>
  </si>
  <si>
    <t xml:space="preserve">Q4 </t>
  </si>
  <si>
    <t>4 MA</t>
  </si>
  <si>
    <t>4 Centered MA</t>
  </si>
  <si>
    <t>Ratio(Obs/MA)</t>
  </si>
  <si>
    <t>Y(t)</t>
  </si>
  <si>
    <t>Baseline</t>
  </si>
  <si>
    <t>S(t), I(t)</t>
  </si>
  <si>
    <t>S(t)</t>
  </si>
  <si>
    <t>Y(t)/S(t)</t>
  </si>
  <si>
    <t>T(t)</t>
  </si>
  <si>
    <t>S(t)*T(t)</t>
  </si>
  <si>
    <t>Index</t>
  </si>
  <si>
    <t>De-Seasonalised</t>
  </si>
  <si>
    <t>Trend</t>
  </si>
  <si>
    <t>Forecast</t>
  </si>
  <si>
    <t>Observed</t>
  </si>
  <si>
    <t>APE</t>
  </si>
  <si>
    <t>SUM</t>
  </si>
  <si>
    <t>Average</t>
  </si>
  <si>
    <t>Indices</t>
  </si>
  <si>
    <t>Predicted  Order_Qty</t>
  </si>
  <si>
    <t>MAPE</t>
  </si>
  <si>
    <t>Mean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</si>
  <si>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</si>
  <si>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</si>
  <si>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</si>
  <si>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</si>
  <si>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</si>
  <si>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</si>
  <si>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</si>
  <si>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</si>
  <si>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</si>
  <si>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</si>
  <si>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</si>
  <si>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InterQuartileRange</t>
  </si>
  <si>
    <t>Lower Fence Limit</t>
  </si>
  <si>
    <t>Upper Fence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</si>
</sst>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4" x14ac:knownFonts="1">
    <font>
      <sz val="10"/>
      <name val="Arial"/>
      <family val="2"/>
    </font>
    <font>
      <b/>
      <sz val="10"/>
      <name val="Arial"/>
      <family val="2"/>
    </font>
    <font>
      <b/>
      <sz val="10"/>
      <color indexed="18"/>
      <name val="Arial"/>
      <family val="2"/>
    </font>
    <font>
      <sz val="10"/>
      <color indexed="18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b/>
      <sz val="11"/>
      <name val="Calibri Light"/>
      <family val="2"/>
      <scheme val="major"/>
    </font>
    <font>
      <sz val="11"/>
      <name val="Calibri Light"/>
      <family val="2"/>
      <scheme val="major"/>
    </font>
    <font>
      <b/>
      <i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i/>
      <sz val="10"/>
      <color theme="1"/>
      <name val="Arial"/>
      <family val="2"/>
    </font>
    <font>
      <sz val="10"/>
      <color theme="0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160">
    <xf numFmtId="0" fontId="0" fillId="0" borderId="0" xfId="0"/>
    <xf numFmtId="0" fontId="0" fillId="0" borderId="0" xfId="0" applyFill="1"/>
    <xf numFmtId="0" fontId="1" fillId="0" borderId="0" xfId="0" applyFont="1"/>
    <xf numFmtId="0" fontId="1" fillId="2" borderId="0" xfId="0" applyFont="1" applyFill="1" applyAlignment="1">
      <alignment horizontal="left" wrapText="1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5" fillId="3" borderId="0" xfId="0" applyFont="1" applyFill="1"/>
    <xf numFmtId="0" fontId="0" fillId="3" borderId="0" xfId="0" applyFill="1"/>
    <xf numFmtId="0" fontId="6" fillId="0" borderId="0" xfId="0" applyFont="1"/>
    <xf numFmtId="0" fontId="6" fillId="0" borderId="0" xfId="0" applyFont="1" applyAlignment="1">
      <alignment horizontal="right"/>
    </xf>
    <xf numFmtId="0" fontId="4" fillId="0" borderId="0" xfId="0" applyFont="1" applyFill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8" fillId="0" borderId="0" xfId="0" applyFont="1"/>
    <xf numFmtId="0" fontId="7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0" xfId="0" quotePrefix="1" applyFill="1"/>
    <xf numFmtId="0" fontId="8" fillId="4" borderId="0" xfId="0" applyFont="1" applyFill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0" fillId="0" borderId="0" xfId="0"/>
    <xf numFmtId="0" fontId="8" fillId="0" borderId="0" xfId="0" applyFont="1" applyAlignment="1">
      <alignment horizontal="center" vertical="center"/>
    </xf>
    <xf numFmtId="0" fontId="8" fillId="5" borderId="0" xfId="0" applyFont="1" applyFill="1" applyAlignment="1">
      <alignment horizontal="left" vertical="center"/>
    </xf>
    <xf numFmtId="0" fontId="8" fillId="6" borderId="0" xfId="0" applyFont="1" applyFill="1" applyAlignment="1">
      <alignment horizontal="left" vertical="center"/>
    </xf>
    <xf numFmtId="0" fontId="8" fillId="6" borderId="1" xfId="0" applyFont="1" applyFill="1" applyBorder="1" applyAlignment="1">
      <alignment horizontal="left" vertical="center"/>
    </xf>
    <xf numFmtId="0" fontId="8" fillId="7" borderId="0" xfId="0" applyFont="1" applyFill="1" applyAlignment="1">
      <alignment horizontal="left" vertical="center"/>
    </xf>
    <xf numFmtId="0" fontId="8" fillId="7" borderId="0" xfId="0" applyFont="1" applyFill="1" applyBorder="1" applyAlignment="1">
      <alignment horizontal="left" vertical="center"/>
    </xf>
    <xf numFmtId="0" fontId="8" fillId="7" borderId="0" xfId="0" applyFont="1" applyFill="1"/>
    <xf numFmtId="0" fontId="8" fillId="7" borderId="1" xfId="0" applyFont="1" applyFill="1" applyBorder="1" applyAlignment="1">
      <alignment horizontal="left" vertical="center"/>
    </xf>
    <xf numFmtId="0" fontId="8" fillId="7" borderId="1" xfId="0" applyFont="1" applyFill="1" applyBorder="1" applyAlignment="1">
      <alignment horizontal="left"/>
    </xf>
    <xf numFmtId="0" fontId="8" fillId="7" borderId="1" xfId="0" quotePrefix="1" applyFont="1" applyFill="1" applyBorder="1"/>
    <xf numFmtId="164" fontId="8" fillId="0" borderId="0" xfId="0" applyNumberFormat="1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0" fontId="0" fillId="0" borderId="2" xfId="0" applyNumberFormat="1" applyFill="1" applyBorder="1" applyAlignment="1"/>
    <xf numFmtId="0" fontId="0" fillId="0" borderId="2" xfId="0" applyFill="1" applyBorder="1" applyAlignment="1"/>
    <xf numFmtId="10" fontId="0" fillId="0" borderId="2" xfId="0" applyNumberFormat="1" applyFill="1" applyBorder="1" applyAlignment="1"/>
    <xf numFmtId="0" fontId="1" fillId="8" borderId="2" xfId="0" applyFont="1" applyFill="1" applyBorder="1"/>
    <xf numFmtId="0" fontId="9" fillId="8" borderId="2" xfId="0" applyFont="1" applyFill="1" applyBorder="1" applyAlignment="1">
      <alignment horizontal="center"/>
    </xf>
    <xf numFmtId="0" fontId="1" fillId="0" borderId="2" xfId="0" applyFont="1" applyBorder="1"/>
    <xf numFmtId="0" fontId="0" fillId="0" borderId="2" xfId="0" applyBorder="1"/>
    <xf numFmtId="0" fontId="1" fillId="0" borderId="2" xfId="0" pivotButton="1" applyFont="1" applyBorder="1"/>
    <xf numFmtId="0" fontId="1" fillId="0" borderId="5" xfId="0" applyFont="1" applyBorder="1" applyAlignment="1">
      <alignment horizontal="left"/>
    </xf>
    <xf numFmtId="2" fontId="0" fillId="0" borderId="0" xfId="0" applyNumberFormat="1" applyFill="1" applyBorder="1" applyAlignment="1"/>
    <xf numFmtId="2" fontId="0" fillId="0" borderId="6" xfId="0" applyNumberFormat="1" applyFill="1" applyBorder="1" applyAlignment="1"/>
    <xf numFmtId="2" fontId="10" fillId="0" borderId="2" xfId="0" applyNumberFormat="1" applyFont="1" applyFill="1" applyBorder="1" applyAlignment="1">
      <alignment horizontal="center"/>
    </xf>
    <xf numFmtId="2" fontId="0" fillId="0" borderId="2" xfId="0" applyNumberFormat="1" applyFill="1" applyBorder="1" applyAlignment="1"/>
    <xf numFmtId="2" fontId="0" fillId="10" borderId="2" xfId="0" applyNumberFormat="1" applyFill="1" applyBorder="1" applyAlignment="1"/>
    <xf numFmtId="2" fontId="0" fillId="11" borderId="2" xfId="0" applyNumberFormat="1" applyFont="1" applyFill="1" applyBorder="1" applyAlignment="1"/>
    <xf numFmtId="2" fontId="0" fillId="12" borderId="2" xfId="0" applyNumberFormat="1" applyFill="1" applyBorder="1" applyAlignment="1"/>
    <xf numFmtId="2" fontId="0" fillId="9" borderId="2" xfId="0" applyNumberFormat="1" applyFill="1" applyBorder="1" applyAlignment="1"/>
    <xf numFmtId="2" fontId="0" fillId="11" borderId="2" xfId="0" applyNumberFormat="1" applyFill="1" applyBorder="1" applyAlignment="1"/>
    <xf numFmtId="2" fontId="9" fillId="8" borderId="2" xfId="0" applyNumberFormat="1" applyFont="1" applyFill="1" applyBorder="1" applyAlignment="1">
      <alignment horizontal="center"/>
    </xf>
    <xf numFmtId="2" fontId="1" fillId="8" borderId="2" xfId="0" applyNumberFormat="1" applyFont="1" applyFill="1" applyBorder="1" applyAlignment="1"/>
    <xf numFmtId="2" fontId="0" fillId="13" borderId="2" xfId="0" applyNumberFormat="1" applyFill="1" applyBorder="1" applyAlignment="1"/>
    <xf numFmtId="2" fontId="9" fillId="13" borderId="2" xfId="0" applyNumberFormat="1" applyFont="1" applyFill="1" applyBorder="1" applyAlignment="1">
      <alignment horizontal="center"/>
    </xf>
    <xf numFmtId="2" fontId="0" fillId="0" borderId="0" xfId="0" applyNumberFormat="1"/>
    <xf numFmtId="2" fontId="9" fillId="9" borderId="2" xfId="0" applyNumberFormat="1" applyFont="1" applyFill="1" applyBorder="1" applyAlignment="1">
      <alignment horizontal="center"/>
    </xf>
    <xf numFmtId="2" fontId="1" fillId="9" borderId="2" xfId="0" applyNumberFormat="1" applyFont="1" applyFill="1" applyBorder="1" applyAlignment="1"/>
    <xf numFmtId="2" fontId="0" fillId="9" borderId="2" xfId="0" applyNumberFormat="1" applyFont="1" applyFill="1" applyBorder="1" applyAlignment="1"/>
    <xf numFmtId="2" fontId="10" fillId="0" borderId="3" xfId="0" applyNumberFormat="1" applyFont="1" applyFill="1" applyBorder="1" applyAlignment="1">
      <alignment horizontal="center"/>
    </xf>
    <xf numFmtId="2" fontId="1" fillId="8" borderId="2" xfId="0" applyNumberFormat="1" applyFont="1" applyFill="1" applyBorder="1"/>
    <xf numFmtId="2" fontId="1" fillId="8" borderId="5" xfId="0" applyNumberFormat="1" applyFont="1" applyFill="1" applyBorder="1"/>
    <xf numFmtId="165" fontId="0" fillId="11" borderId="2" xfId="0" applyNumberFormat="1" applyFill="1" applyBorder="1" applyAlignment="1"/>
    <xf numFmtId="2" fontId="10" fillId="8" borderId="2" xfId="0" applyNumberFormat="1" applyFont="1" applyFill="1" applyBorder="1" applyAlignment="1">
      <alignment horizontal="center"/>
    </xf>
    <xf numFmtId="2" fontId="0" fillId="0" borderId="2" xfId="0" applyNumberFormat="1" applyBorder="1"/>
    <xf numFmtId="2" fontId="9" fillId="8" borderId="2" xfId="0" applyNumberFormat="1" applyFont="1" applyFill="1" applyBorder="1" applyAlignment="1">
      <alignment horizontal="centerContinuous"/>
    </xf>
    <xf numFmtId="2" fontId="0" fillId="0" borderId="2" xfId="0" applyNumberFormat="1" applyFont="1" applyFill="1" applyBorder="1" applyAlignment="1"/>
    <xf numFmtId="2" fontId="0" fillId="10" borderId="2" xfId="0" applyNumberFormat="1" applyFont="1" applyFill="1" applyBorder="1" applyAlignment="1"/>
    <xf numFmtId="2" fontId="4" fillId="2" borderId="0" xfId="0" applyNumberFormat="1" applyFont="1" applyFill="1"/>
    <xf numFmtId="0" fontId="1" fillId="8" borderId="4" xfId="0" applyFont="1" applyFill="1" applyBorder="1"/>
    <xf numFmtId="2" fontId="9" fillId="8" borderId="2" xfId="0" applyNumberFormat="1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8" borderId="2" xfId="0" applyFont="1" applyFill="1" applyBorder="1" applyAlignment="1">
      <alignment horizontal="center"/>
    </xf>
    <xf numFmtId="0" fontId="10" fillId="0" borderId="2" xfId="0" applyFont="1" applyBorder="1" applyAlignment="1">
      <alignment horizontal="center"/>
    </xf>
    <xf numFmtId="2" fontId="10" fillId="0" borderId="2" xfId="0" applyNumberFormat="1" applyFont="1" applyBorder="1" applyAlignment="1">
      <alignment horizontal="center"/>
    </xf>
    <xf numFmtId="2" fontId="0" fillId="11" borderId="2" xfId="0" applyNumberFormat="1" applyFill="1" applyBorder="1"/>
    <xf numFmtId="2" fontId="0" fillId="9" borderId="2" xfId="0" applyNumberFormat="1" applyFill="1" applyBorder="1"/>
    <xf numFmtId="0" fontId="0" fillId="0" borderId="20" xfId="0" applyBorder="1"/>
    <xf numFmtId="2" fontId="0" fillId="0" borderId="18" xfId="0" applyNumberFormat="1" applyBorder="1"/>
    <xf numFmtId="2" fontId="0" fillId="0" borderId="20" xfId="0" applyNumberFormat="1" applyBorder="1"/>
    <xf numFmtId="2" fontId="0" fillId="0" borderId="19" xfId="0" applyNumberFormat="1" applyBorder="1"/>
    <xf numFmtId="2" fontId="0" fillId="0" borderId="25" xfId="0" applyNumberFormat="1" applyBorder="1"/>
    <xf numFmtId="2" fontId="0" fillId="0" borderId="21" xfId="0" applyNumberFormat="1" applyBorder="1"/>
    <xf numFmtId="2" fontId="0" fillId="0" borderId="22" xfId="0" applyNumberFormat="1" applyBorder="1"/>
    <xf numFmtId="2" fontId="0" fillId="0" borderId="23" xfId="0" applyNumberFormat="1" applyBorder="1" applyAlignment="1">
      <alignment horizontal="right"/>
    </xf>
    <xf numFmtId="2" fontId="9" fillId="8" borderId="2" xfId="0" applyNumberFormat="1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2" fontId="9" fillId="8" borderId="2" xfId="0" applyNumberFormat="1" applyFont="1" applyFill="1" applyBorder="1" applyAlignment="1">
      <alignment horizontal="center"/>
    </xf>
    <xf numFmtId="2" fontId="1" fillId="8" borderId="2" xfId="0" applyNumberFormat="1" applyFont="1" applyFill="1" applyBorder="1" applyAlignment="1">
      <alignment horizontal="center"/>
    </xf>
    <xf numFmtId="0" fontId="1" fillId="0" borderId="0" xfId="0" applyFont="1" applyAlignment="1">
      <alignment horizontal="left" wrapText="1"/>
    </xf>
    <xf numFmtId="0" fontId="0" fillId="8" borderId="2" xfId="0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8" borderId="2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5" xfId="0" applyBorder="1"/>
    <xf numFmtId="0" fontId="0" fillId="0" borderId="27" xfId="0" applyBorder="1"/>
    <xf numFmtId="0" fontId="0" fillId="9" borderId="2" xfId="0" applyFill="1" applyBorder="1"/>
    <xf numFmtId="0" fontId="1" fillId="15" borderId="2" xfId="0" applyFont="1" applyFill="1" applyBorder="1"/>
    <xf numFmtId="2" fontId="0" fillId="12" borderId="2" xfId="0" applyNumberFormat="1" applyFill="1" applyBorder="1"/>
    <xf numFmtId="2" fontId="12" fillId="8" borderId="2" xfId="0" applyNumberFormat="1" applyFont="1" applyFill="1" applyBorder="1" applyAlignment="1">
      <alignment horizontal="center"/>
    </xf>
    <xf numFmtId="2" fontId="13" fillId="8" borderId="2" xfId="0" applyNumberFormat="1" applyFont="1" applyFill="1" applyBorder="1" applyAlignment="1"/>
    <xf numFmtId="2" fontId="10" fillId="0" borderId="29" xfId="0" applyNumberFormat="1" applyFont="1" applyFill="1" applyBorder="1" applyAlignment="1">
      <alignment horizontal="center"/>
    </xf>
    <xf numFmtId="2" fontId="0" fillId="7" borderId="2" xfId="0" applyNumberFormat="1" applyFill="1" applyBorder="1" applyAlignment="1"/>
    <xf numFmtId="2" fontId="0" fillId="14" borderId="2" xfId="0" applyNumberFormat="1" applyFill="1" applyBorder="1" applyAlignment="1"/>
    <xf numFmtId="2" fontId="0" fillId="16" borderId="2" xfId="0" applyNumberFormat="1" applyFill="1" applyBorder="1" applyAlignment="1"/>
    <xf numFmtId="2" fontId="9" fillId="8" borderId="4" xfId="0" applyNumberFormat="1" applyFont="1" applyFill="1" applyBorder="1" applyAlignment="1">
      <alignment horizontal="center"/>
    </xf>
    <xf numFmtId="2" fontId="9" fillId="8" borderId="24" xfId="0" applyNumberFormat="1" applyFont="1" applyFill="1" applyBorder="1" applyAlignment="1">
      <alignment horizontal="center"/>
    </xf>
    <xf numFmtId="2" fontId="1" fillId="8" borderId="4" xfId="0" applyNumberFormat="1" applyFont="1" applyFill="1" applyBorder="1" applyAlignment="1">
      <alignment horizontal="center"/>
    </xf>
    <xf numFmtId="2" fontId="1" fillId="8" borderId="24" xfId="0" applyNumberFormat="1" applyFont="1" applyFill="1" applyBorder="1" applyAlignment="1">
      <alignment horizontal="center"/>
    </xf>
    <xf numFmtId="2" fontId="0" fillId="0" borderId="2" xfId="0" applyNumberFormat="1" applyBorder="1" applyAlignment="1">
      <alignment horizontal="right"/>
    </xf>
    <xf numFmtId="2" fontId="0" fillId="0" borderId="9" xfId="0" applyNumberFormat="1" applyBorder="1"/>
    <xf numFmtId="2" fontId="0" fillId="0" borderId="0" xfId="0" applyNumberFormat="1" applyBorder="1"/>
    <xf numFmtId="2" fontId="0" fillId="0" borderId="7" xfId="0" applyNumberFormat="1" applyBorder="1"/>
    <xf numFmtId="2" fontId="0" fillId="0" borderId="8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2" fontId="0" fillId="0" borderId="12" xfId="0" applyNumberFormat="1" applyBorder="1"/>
    <xf numFmtId="2" fontId="0" fillId="0" borderId="13" xfId="0" applyNumberFormat="1" applyBorder="1"/>
    <xf numFmtId="0" fontId="1" fillId="7" borderId="4" xfId="0" applyFont="1" applyFill="1" applyBorder="1" applyAlignment="1">
      <alignment horizontal="center"/>
    </xf>
    <xf numFmtId="0" fontId="1" fillId="7" borderId="26" xfId="0" applyFont="1" applyFill="1" applyBorder="1" applyAlignment="1">
      <alignment horizontal="center"/>
    </xf>
    <xf numFmtId="0" fontId="1" fillId="7" borderId="24" xfId="0" applyFont="1" applyFill="1" applyBorder="1" applyAlignment="1">
      <alignment horizontal="center"/>
    </xf>
    <xf numFmtId="0" fontId="1" fillId="7" borderId="2" xfId="0" applyFont="1" applyFill="1" applyBorder="1"/>
    <xf numFmtId="9" fontId="0" fillId="14" borderId="2" xfId="1" applyFont="1" applyFill="1" applyBorder="1"/>
    <xf numFmtId="0" fontId="1" fillId="7" borderId="2" xfId="0" applyFont="1" applyFill="1" applyBorder="1" applyAlignment="1">
      <alignment horizontal="center"/>
    </xf>
    <xf numFmtId="2" fontId="0" fillId="14" borderId="2" xfId="0" applyNumberFormat="1" applyFill="1" applyBorder="1"/>
    <xf numFmtId="0" fontId="0" fillId="17" borderId="2" xfId="0" applyFill="1" applyBorder="1"/>
    <xf numFmtId="0" fontId="0" fillId="0" borderId="30" xfId="0" applyBorder="1"/>
    <xf numFmtId="0" fontId="1" fillId="8" borderId="24" xfId="0" applyFont="1" applyFill="1" applyBorder="1"/>
    <xf numFmtId="0" fontId="0" fillId="0" borderId="28" xfId="0" applyBorder="1"/>
    <xf numFmtId="0" fontId="1" fillId="18" borderId="2" xfId="0" applyFont="1" applyFill="1" applyBorder="1"/>
    <xf numFmtId="9" fontId="0" fillId="19" borderId="2" xfId="1" applyFont="1" applyFill="1" applyBorder="1"/>
    <xf numFmtId="0" fontId="0" fillId="20" borderId="2" xfId="0" applyFill="1" applyBorder="1"/>
    <xf numFmtId="0" fontId="0" fillId="9" borderId="28" xfId="0" applyFill="1" applyBorder="1"/>
    <xf numFmtId="0" fontId="0" fillId="10" borderId="2" xfId="0" applyFill="1" applyBorder="1"/>
    <xf numFmtId="0" fontId="9" fillId="8" borderId="2" xfId="0" applyFont="1" applyFill="1" applyBorder="1" applyAlignment="1">
      <alignment horizontal="center"/>
    </xf>
    <xf numFmtId="0" fontId="0" fillId="9" borderId="2" xfId="0" applyFill="1" applyBorder="1" applyAlignment="1"/>
    <xf numFmtId="10" fontId="0" fillId="0" borderId="2" xfId="0" applyNumberFormat="1" applyBorder="1" applyAlignment="1">
      <alignment horizontal="center"/>
    </xf>
    <xf numFmtId="10" fontId="1" fillId="0" borderId="2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35">
    <dxf>
      <numFmt numFmtId="14" formatCode="0.00%"/>
    </dxf>
    <dxf>
      <alignment vertical="bottom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font>
        <b/>
      </font>
    </dxf>
    <dxf>
      <font>
        <b/>
      </font>
    </dxf>
    <dxf>
      <font>
        <b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</font>
    </dxf>
    <dxf>
      <font>
        <b/>
      </font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vertical="botto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[A2_219608443.xlsx]Task 1!PivotTable1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Contract</a:t>
            </a:r>
            <a:r>
              <a:rPr lang="en-US" baseline="0"/>
              <a:t> with TPM</a:t>
            </a:r>
            <a:endParaRPr lang="en-US"/>
          </a:p>
        </c:rich>
      </c:tx>
      <c:layout>
        <c:manualLayout>
          <c:xMode val="edge"/>
          <c:yMode val="edge"/>
          <c:x val="0.25329390016106906"/>
          <c:y val="5.76605792063801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'Task 1'!$O$1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C09-478E-8A05-103184D7040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C09-478E-8A05-103184D7040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'Task 1'!$N$2:$N$4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'Task 1'!$O$2:$O$4</c:f>
              <c:numCache>
                <c:formatCode>0.00%</c:formatCode>
                <c:ptCount val="2"/>
                <c:pt idx="0">
                  <c:v>0.505</c:v>
                </c:pt>
                <c:pt idx="1">
                  <c:v>0.495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54-4D4F-86BA-9B70C4C3715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Distribution of Ordered Quantity</a:t>
            </a:r>
          </a:p>
        </c:rich>
      </c:tx>
      <c:layout>
        <c:manualLayout>
          <c:xMode val="edge"/>
          <c:yMode val="edge"/>
          <c:x val="0.15964404654056827"/>
          <c:y val="3.6952342668854415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'Task 1'!$D$2:$D$7</c:f>
              <c:strCache>
                <c:ptCount val="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More</c:v>
                </c:pt>
              </c:strCache>
            </c:strRef>
          </c:cat>
          <c:val>
            <c:numRef>
              <c:f>'Task 1'!$E$2:$E$7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8</c:v>
                </c:pt>
                <c:pt idx="3">
                  <c:v>127</c:v>
                </c:pt>
                <c:pt idx="4">
                  <c:v>65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F8D-4696-B6A0-6AADF25F16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84017416"/>
        <c:axId val="784013152"/>
      </c:barChart>
      <c:lineChart>
        <c:grouping val="standard"/>
        <c:varyColors val="0"/>
        <c:ser>
          <c:idx val="1"/>
          <c:order val="1"/>
          <c:tx>
            <c:v>Cumulative %</c:v>
          </c:tx>
          <c:cat>
            <c:strRef>
              <c:f>'Task 1'!$D$2:$D$7</c:f>
              <c:strCache>
                <c:ptCount val="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More</c:v>
                </c:pt>
              </c:strCache>
            </c:strRef>
          </c:cat>
          <c:val>
            <c:numRef>
              <c:f>'Task 1'!$F$2:$F$7</c:f>
              <c:numCache>
                <c:formatCode>0.00%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0.04</c:v>
                </c:pt>
                <c:pt idx="3">
                  <c:v>0.67500000000000004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8D-4696-B6A0-6AADF25F16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4010856"/>
        <c:axId val="784012824"/>
      </c:lineChart>
      <c:catAx>
        <c:axId val="784017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Ordered</a:t>
                </a:r>
                <a:r>
                  <a:rPr lang="en-IN" baseline="0"/>
                  <a:t> Quantity (in Tonnes)</a:t>
                </a:r>
                <a:endParaRPr lang="en-IN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84013152"/>
        <c:crosses val="autoZero"/>
        <c:auto val="1"/>
        <c:lblAlgn val="ctr"/>
        <c:lblOffset val="100"/>
        <c:noMultiLvlLbl val="0"/>
      </c:catAx>
      <c:valAx>
        <c:axId val="7840131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84017416"/>
        <c:crosses val="autoZero"/>
        <c:crossBetween val="between"/>
      </c:valAx>
      <c:valAx>
        <c:axId val="784012824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784010856"/>
        <c:crosses val="max"/>
        <c:crossBetween val="between"/>
      </c:valAx>
      <c:catAx>
        <c:axId val="7840108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84012824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Contract v.</a:t>
            </a:r>
            <a:r>
              <a:rPr lang="en-US" baseline="0"/>
              <a:t> </a:t>
            </a:r>
            <a:r>
              <a:rPr lang="en-US"/>
              <a:t>Ordered</a:t>
            </a:r>
            <a:r>
              <a:rPr lang="en-US" baseline="0"/>
              <a:t> </a:t>
            </a:r>
            <a:r>
              <a:rPr lang="en-US"/>
              <a:t>Qty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'Task 2.1'!$Q$1</c:f>
              <c:strCache>
                <c:ptCount val="1"/>
                <c:pt idx="0">
                  <c:v>Order_Qty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rgbClr val="FFFF00">
                    <a:alpha val="50000"/>
                  </a:srgb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167147856517936"/>
                  <c:y val="-0.294152814231554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25400" cap="rnd">
                <a:solidFill>
                  <a:srgbClr val="FFFF00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rgbClr val="FFFF00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rgbClr val="FFFF00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'Task 2.1'!$P$2:$P$201</c:f>
              <c:numCache>
                <c:formatCode>General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1</c:v>
                </c:pt>
                <c:pt idx="79">
                  <c:v>0</c:v>
                </c:pt>
                <c:pt idx="80">
                  <c:v>1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1</c:v>
                </c:pt>
                <c:pt idx="90">
                  <c:v>1</c:v>
                </c:pt>
                <c:pt idx="91">
                  <c:v>0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1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1</c:v>
                </c:pt>
                <c:pt idx="143">
                  <c:v>0</c:v>
                </c:pt>
                <c:pt idx="144">
                  <c:v>1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</c:numCache>
            </c:numRef>
          </c:xVal>
          <c:yVal>
            <c:numRef>
              <c:f>'Task 2.1'!$Q$2:$Q$201</c:f>
              <c:numCache>
                <c:formatCode>General</c:formatCode>
                <c:ptCount val="200"/>
                <c:pt idx="0">
                  <c:v>8.4</c:v>
                </c:pt>
                <c:pt idx="1">
                  <c:v>7.5</c:v>
                </c:pt>
                <c:pt idx="2">
                  <c:v>9</c:v>
                </c:pt>
                <c:pt idx="3">
                  <c:v>7.2</c:v>
                </c:pt>
                <c:pt idx="4">
                  <c:v>9</c:v>
                </c:pt>
                <c:pt idx="5">
                  <c:v>6.1</c:v>
                </c:pt>
                <c:pt idx="6">
                  <c:v>7.2</c:v>
                </c:pt>
                <c:pt idx="7">
                  <c:v>7.7</c:v>
                </c:pt>
                <c:pt idx="8">
                  <c:v>8.1999999999999993</c:v>
                </c:pt>
                <c:pt idx="9">
                  <c:v>6.7</c:v>
                </c:pt>
                <c:pt idx="10">
                  <c:v>8.4</c:v>
                </c:pt>
                <c:pt idx="11">
                  <c:v>6.6</c:v>
                </c:pt>
                <c:pt idx="12">
                  <c:v>7.9</c:v>
                </c:pt>
                <c:pt idx="13">
                  <c:v>8.1999999999999993</c:v>
                </c:pt>
                <c:pt idx="14">
                  <c:v>7.6</c:v>
                </c:pt>
                <c:pt idx="15">
                  <c:v>7.1</c:v>
                </c:pt>
                <c:pt idx="16">
                  <c:v>7.2</c:v>
                </c:pt>
                <c:pt idx="17">
                  <c:v>8.1999999999999993</c:v>
                </c:pt>
                <c:pt idx="18">
                  <c:v>7.9</c:v>
                </c:pt>
                <c:pt idx="19">
                  <c:v>8.8000000000000007</c:v>
                </c:pt>
                <c:pt idx="20">
                  <c:v>7</c:v>
                </c:pt>
                <c:pt idx="21">
                  <c:v>9.9</c:v>
                </c:pt>
                <c:pt idx="22">
                  <c:v>8.1</c:v>
                </c:pt>
                <c:pt idx="23">
                  <c:v>8</c:v>
                </c:pt>
                <c:pt idx="24">
                  <c:v>5.5</c:v>
                </c:pt>
                <c:pt idx="25">
                  <c:v>7</c:v>
                </c:pt>
                <c:pt idx="26">
                  <c:v>7</c:v>
                </c:pt>
                <c:pt idx="27">
                  <c:v>5.6</c:v>
                </c:pt>
                <c:pt idx="28">
                  <c:v>7.2</c:v>
                </c:pt>
                <c:pt idx="29">
                  <c:v>6.2</c:v>
                </c:pt>
                <c:pt idx="30">
                  <c:v>7.1</c:v>
                </c:pt>
                <c:pt idx="31">
                  <c:v>6.2</c:v>
                </c:pt>
                <c:pt idx="32">
                  <c:v>7.6</c:v>
                </c:pt>
                <c:pt idx="33">
                  <c:v>9</c:v>
                </c:pt>
                <c:pt idx="34">
                  <c:v>6.7</c:v>
                </c:pt>
                <c:pt idx="35">
                  <c:v>7.1</c:v>
                </c:pt>
                <c:pt idx="36">
                  <c:v>7.2</c:v>
                </c:pt>
                <c:pt idx="37">
                  <c:v>9.9</c:v>
                </c:pt>
                <c:pt idx="38">
                  <c:v>7.6</c:v>
                </c:pt>
                <c:pt idx="39">
                  <c:v>5.8</c:v>
                </c:pt>
                <c:pt idx="40">
                  <c:v>8.4</c:v>
                </c:pt>
                <c:pt idx="41">
                  <c:v>7.9</c:v>
                </c:pt>
                <c:pt idx="42">
                  <c:v>7.6</c:v>
                </c:pt>
                <c:pt idx="43">
                  <c:v>8.4</c:v>
                </c:pt>
                <c:pt idx="44">
                  <c:v>6.5</c:v>
                </c:pt>
                <c:pt idx="45">
                  <c:v>7.7</c:v>
                </c:pt>
                <c:pt idx="46">
                  <c:v>8</c:v>
                </c:pt>
                <c:pt idx="47">
                  <c:v>7.1</c:v>
                </c:pt>
                <c:pt idx="48">
                  <c:v>8.5</c:v>
                </c:pt>
                <c:pt idx="49">
                  <c:v>7.6</c:v>
                </c:pt>
                <c:pt idx="50">
                  <c:v>7.2</c:v>
                </c:pt>
                <c:pt idx="51">
                  <c:v>8.1999999999999993</c:v>
                </c:pt>
                <c:pt idx="52">
                  <c:v>9</c:v>
                </c:pt>
                <c:pt idx="53">
                  <c:v>7.2</c:v>
                </c:pt>
                <c:pt idx="54">
                  <c:v>8.1</c:v>
                </c:pt>
                <c:pt idx="55">
                  <c:v>8.9</c:v>
                </c:pt>
                <c:pt idx="56">
                  <c:v>8.8000000000000007</c:v>
                </c:pt>
                <c:pt idx="57">
                  <c:v>7.5</c:v>
                </c:pt>
                <c:pt idx="58">
                  <c:v>7</c:v>
                </c:pt>
                <c:pt idx="59">
                  <c:v>8.5</c:v>
                </c:pt>
                <c:pt idx="60">
                  <c:v>7.2</c:v>
                </c:pt>
                <c:pt idx="61">
                  <c:v>8.8000000000000007</c:v>
                </c:pt>
                <c:pt idx="62">
                  <c:v>8</c:v>
                </c:pt>
                <c:pt idx="63">
                  <c:v>8.1</c:v>
                </c:pt>
                <c:pt idx="64">
                  <c:v>7.1</c:v>
                </c:pt>
                <c:pt idx="65">
                  <c:v>9</c:v>
                </c:pt>
                <c:pt idx="66">
                  <c:v>6.2</c:v>
                </c:pt>
                <c:pt idx="67">
                  <c:v>8.1999999999999993</c:v>
                </c:pt>
                <c:pt idx="68">
                  <c:v>5.8</c:v>
                </c:pt>
                <c:pt idx="69">
                  <c:v>8</c:v>
                </c:pt>
                <c:pt idx="70">
                  <c:v>7.7</c:v>
                </c:pt>
                <c:pt idx="71">
                  <c:v>7</c:v>
                </c:pt>
                <c:pt idx="72">
                  <c:v>7.9</c:v>
                </c:pt>
                <c:pt idx="73">
                  <c:v>9.8000000000000007</c:v>
                </c:pt>
                <c:pt idx="74">
                  <c:v>8.4</c:v>
                </c:pt>
                <c:pt idx="75">
                  <c:v>8.9</c:v>
                </c:pt>
                <c:pt idx="76">
                  <c:v>7.5</c:v>
                </c:pt>
                <c:pt idx="77">
                  <c:v>8</c:v>
                </c:pt>
                <c:pt idx="78">
                  <c:v>8.1</c:v>
                </c:pt>
                <c:pt idx="79">
                  <c:v>7.6</c:v>
                </c:pt>
                <c:pt idx="80">
                  <c:v>8.8000000000000007</c:v>
                </c:pt>
                <c:pt idx="81">
                  <c:v>8</c:v>
                </c:pt>
                <c:pt idx="82">
                  <c:v>8.5</c:v>
                </c:pt>
                <c:pt idx="83">
                  <c:v>6.5</c:v>
                </c:pt>
                <c:pt idx="84">
                  <c:v>7.7</c:v>
                </c:pt>
                <c:pt idx="85">
                  <c:v>7.2</c:v>
                </c:pt>
                <c:pt idx="86">
                  <c:v>6</c:v>
                </c:pt>
                <c:pt idx="87">
                  <c:v>8.1999999999999993</c:v>
                </c:pt>
                <c:pt idx="88">
                  <c:v>7.4</c:v>
                </c:pt>
                <c:pt idx="89">
                  <c:v>9.3000000000000007</c:v>
                </c:pt>
                <c:pt idx="90">
                  <c:v>7.9</c:v>
                </c:pt>
                <c:pt idx="91">
                  <c:v>6.5</c:v>
                </c:pt>
                <c:pt idx="92">
                  <c:v>8.6</c:v>
                </c:pt>
                <c:pt idx="93">
                  <c:v>8.9</c:v>
                </c:pt>
                <c:pt idx="94">
                  <c:v>8.4</c:v>
                </c:pt>
                <c:pt idx="95">
                  <c:v>8.1</c:v>
                </c:pt>
                <c:pt idx="96">
                  <c:v>7.2</c:v>
                </c:pt>
                <c:pt idx="97">
                  <c:v>7.7</c:v>
                </c:pt>
                <c:pt idx="98">
                  <c:v>7.4</c:v>
                </c:pt>
                <c:pt idx="99">
                  <c:v>7</c:v>
                </c:pt>
                <c:pt idx="100">
                  <c:v>6.1</c:v>
                </c:pt>
                <c:pt idx="101">
                  <c:v>7.1</c:v>
                </c:pt>
                <c:pt idx="102">
                  <c:v>7.6</c:v>
                </c:pt>
                <c:pt idx="103">
                  <c:v>9</c:v>
                </c:pt>
                <c:pt idx="104">
                  <c:v>8.9</c:v>
                </c:pt>
                <c:pt idx="105">
                  <c:v>7.5</c:v>
                </c:pt>
                <c:pt idx="106">
                  <c:v>9.3000000000000007</c:v>
                </c:pt>
                <c:pt idx="107">
                  <c:v>8</c:v>
                </c:pt>
                <c:pt idx="108">
                  <c:v>7.6</c:v>
                </c:pt>
                <c:pt idx="109">
                  <c:v>7.1</c:v>
                </c:pt>
                <c:pt idx="110">
                  <c:v>8.1</c:v>
                </c:pt>
                <c:pt idx="111">
                  <c:v>7.9</c:v>
                </c:pt>
                <c:pt idx="112">
                  <c:v>7.2</c:v>
                </c:pt>
                <c:pt idx="113">
                  <c:v>7.7</c:v>
                </c:pt>
                <c:pt idx="114">
                  <c:v>7.9</c:v>
                </c:pt>
                <c:pt idx="115">
                  <c:v>6.9</c:v>
                </c:pt>
                <c:pt idx="116">
                  <c:v>9.5</c:v>
                </c:pt>
                <c:pt idx="117">
                  <c:v>7.5</c:v>
                </c:pt>
                <c:pt idx="118">
                  <c:v>8</c:v>
                </c:pt>
                <c:pt idx="119">
                  <c:v>7.1</c:v>
                </c:pt>
                <c:pt idx="120">
                  <c:v>8.8000000000000007</c:v>
                </c:pt>
                <c:pt idx="121">
                  <c:v>8</c:v>
                </c:pt>
                <c:pt idx="122">
                  <c:v>7.7</c:v>
                </c:pt>
                <c:pt idx="123">
                  <c:v>8.1999999999999993</c:v>
                </c:pt>
                <c:pt idx="124">
                  <c:v>6.5</c:v>
                </c:pt>
                <c:pt idx="125">
                  <c:v>8.1</c:v>
                </c:pt>
                <c:pt idx="126">
                  <c:v>8.1</c:v>
                </c:pt>
                <c:pt idx="127">
                  <c:v>6.9</c:v>
                </c:pt>
                <c:pt idx="128">
                  <c:v>9.3000000000000007</c:v>
                </c:pt>
                <c:pt idx="129">
                  <c:v>6.2</c:v>
                </c:pt>
                <c:pt idx="130">
                  <c:v>8</c:v>
                </c:pt>
                <c:pt idx="131">
                  <c:v>7.1</c:v>
                </c:pt>
                <c:pt idx="132">
                  <c:v>6.5</c:v>
                </c:pt>
                <c:pt idx="133">
                  <c:v>7.1</c:v>
                </c:pt>
                <c:pt idx="134">
                  <c:v>8.1999999999999993</c:v>
                </c:pt>
                <c:pt idx="135">
                  <c:v>7</c:v>
                </c:pt>
                <c:pt idx="136">
                  <c:v>6.7</c:v>
                </c:pt>
                <c:pt idx="137">
                  <c:v>7.5</c:v>
                </c:pt>
                <c:pt idx="138">
                  <c:v>7.4</c:v>
                </c:pt>
                <c:pt idx="139">
                  <c:v>7.4</c:v>
                </c:pt>
                <c:pt idx="140">
                  <c:v>7.9</c:v>
                </c:pt>
                <c:pt idx="141">
                  <c:v>8</c:v>
                </c:pt>
                <c:pt idx="142">
                  <c:v>8</c:v>
                </c:pt>
                <c:pt idx="143">
                  <c:v>8.4</c:v>
                </c:pt>
                <c:pt idx="144">
                  <c:v>8.8000000000000007</c:v>
                </c:pt>
                <c:pt idx="145">
                  <c:v>7.9</c:v>
                </c:pt>
                <c:pt idx="146">
                  <c:v>6</c:v>
                </c:pt>
                <c:pt idx="147">
                  <c:v>8.1999999999999993</c:v>
                </c:pt>
                <c:pt idx="148">
                  <c:v>8.4</c:v>
                </c:pt>
                <c:pt idx="149">
                  <c:v>7.4</c:v>
                </c:pt>
                <c:pt idx="150">
                  <c:v>8</c:v>
                </c:pt>
                <c:pt idx="151">
                  <c:v>6.6</c:v>
                </c:pt>
                <c:pt idx="152">
                  <c:v>7.6</c:v>
                </c:pt>
                <c:pt idx="153">
                  <c:v>7.5</c:v>
                </c:pt>
                <c:pt idx="154">
                  <c:v>7.1</c:v>
                </c:pt>
                <c:pt idx="155">
                  <c:v>7.9</c:v>
                </c:pt>
                <c:pt idx="156">
                  <c:v>7.6</c:v>
                </c:pt>
                <c:pt idx="157">
                  <c:v>7.1</c:v>
                </c:pt>
                <c:pt idx="158">
                  <c:v>7.6</c:v>
                </c:pt>
                <c:pt idx="159">
                  <c:v>8.1999999999999993</c:v>
                </c:pt>
                <c:pt idx="160">
                  <c:v>6.9</c:v>
                </c:pt>
                <c:pt idx="161">
                  <c:v>8.1</c:v>
                </c:pt>
                <c:pt idx="162">
                  <c:v>7.6</c:v>
                </c:pt>
                <c:pt idx="163">
                  <c:v>8.4</c:v>
                </c:pt>
                <c:pt idx="164">
                  <c:v>7.4</c:v>
                </c:pt>
                <c:pt idx="165">
                  <c:v>7.9</c:v>
                </c:pt>
                <c:pt idx="166">
                  <c:v>7.2</c:v>
                </c:pt>
                <c:pt idx="167">
                  <c:v>7.6</c:v>
                </c:pt>
                <c:pt idx="168">
                  <c:v>6.7</c:v>
                </c:pt>
                <c:pt idx="169">
                  <c:v>7.4</c:v>
                </c:pt>
                <c:pt idx="170">
                  <c:v>6.2</c:v>
                </c:pt>
                <c:pt idx="171">
                  <c:v>7.5</c:v>
                </c:pt>
                <c:pt idx="172">
                  <c:v>7.4</c:v>
                </c:pt>
                <c:pt idx="173">
                  <c:v>7.9</c:v>
                </c:pt>
                <c:pt idx="174">
                  <c:v>6.5</c:v>
                </c:pt>
                <c:pt idx="175">
                  <c:v>8.6</c:v>
                </c:pt>
                <c:pt idx="176">
                  <c:v>8.6</c:v>
                </c:pt>
                <c:pt idx="177">
                  <c:v>8</c:v>
                </c:pt>
                <c:pt idx="178">
                  <c:v>8.1</c:v>
                </c:pt>
                <c:pt idx="179">
                  <c:v>8.1999999999999993</c:v>
                </c:pt>
                <c:pt idx="180">
                  <c:v>7.2</c:v>
                </c:pt>
                <c:pt idx="181">
                  <c:v>8.4</c:v>
                </c:pt>
                <c:pt idx="182">
                  <c:v>9.4</c:v>
                </c:pt>
                <c:pt idx="183">
                  <c:v>9.4</c:v>
                </c:pt>
                <c:pt idx="184">
                  <c:v>7.5</c:v>
                </c:pt>
                <c:pt idx="185">
                  <c:v>6.6</c:v>
                </c:pt>
                <c:pt idx="186">
                  <c:v>4.3</c:v>
                </c:pt>
                <c:pt idx="187">
                  <c:v>6.6</c:v>
                </c:pt>
                <c:pt idx="188">
                  <c:v>7.4</c:v>
                </c:pt>
                <c:pt idx="189">
                  <c:v>7.1</c:v>
                </c:pt>
                <c:pt idx="190">
                  <c:v>6.7</c:v>
                </c:pt>
                <c:pt idx="191">
                  <c:v>6.7</c:v>
                </c:pt>
                <c:pt idx="192">
                  <c:v>7.2</c:v>
                </c:pt>
                <c:pt idx="193">
                  <c:v>7.1</c:v>
                </c:pt>
                <c:pt idx="194">
                  <c:v>6</c:v>
                </c:pt>
                <c:pt idx="195">
                  <c:v>8.4</c:v>
                </c:pt>
                <c:pt idx="196">
                  <c:v>8.6</c:v>
                </c:pt>
                <c:pt idx="197">
                  <c:v>7.9</c:v>
                </c:pt>
                <c:pt idx="198">
                  <c:v>7.6</c:v>
                </c:pt>
                <c:pt idx="199">
                  <c:v>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AE-472A-ADB0-5873F48A93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5192760"/>
        <c:axId val="705193088"/>
      </c:scatterChart>
      <c:valAx>
        <c:axId val="705192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Contract with TPM</a:t>
                </a:r>
                <a:r>
                  <a:rPr lang="en-IN" baseline="0"/>
                  <a:t> (0=No Contract, 1=Contract)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193088"/>
        <c:crosses val="autoZero"/>
        <c:crossBetween val="midCat"/>
      </c:valAx>
      <c:valAx>
        <c:axId val="705193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Ordered Quantity (Tonnes)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192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Shipping Cost v. Order_Qty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'Task 2.1'!$Q$1</c:f>
              <c:strCache>
                <c:ptCount val="1"/>
                <c:pt idx="0">
                  <c:v>Order_Qty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288363954505686"/>
                  <c:y val="-0.2204024496937882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25400" cap="rnd">
                <a:solidFill>
                  <a:schemeClr val="accent4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rgbClr val="FFFF00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rgbClr val="FFFF00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'Task 2.1'!$O$2:$O$201</c:f>
              <c:numCache>
                <c:formatCode>General</c:formatCode>
                <c:ptCount val="200"/>
                <c:pt idx="0">
                  <c:v>5.9</c:v>
                </c:pt>
                <c:pt idx="1">
                  <c:v>7.2</c:v>
                </c:pt>
                <c:pt idx="2">
                  <c:v>5.6</c:v>
                </c:pt>
                <c:pt idx="3">
                  <c:v>3.7</c:v>
                </c:pt>
                <c:pt idx="4">
                  <c:v>6.9</c:v>
                </c:pt>
                <c:pt idx="5">
                  <c:v>4.0999999999999996</c:v>
                </c:pt>
                <c:pt idx="6">
                  <c:v>2.6</c:v>
                </c:pt>
                <c:pt idx="7">
                  <c:v>4.8</c:v>
                </c:pt>
                <c:pt idx="8">
                  <c:v>6.7</c:v>
                </c:pt>
                <c:pt idx="9">
                  <c:v>6.1</c:v>
                </c:pt>
                <c:pt idx="10">
                  <c:v>4.8</c:v>
                </c:pt>
                <c:pt idx="11">
                  <c:v>3.9</c:v>
                </c:pt>
                <c:pt idx="12">
                  <c:v>6.9</c:v>
                </c:pt>
                <c:pt idx="13">
                  <c:v>5.5</c:v>
                </c:pt>
                <c:pt idx="14">
                  <c:v>6.9</c:v>
                </c:pt>
                <c:pt idx="15">
                  <c:v>6.8</c:v>
                </c:pt>
                <c:pt idx="16">
                  <c:v>6</c:v>
                </c:pt>
                <c:pt idx="17">
                  <c:v>7.2</c:v>
                </c:pt>
                <c:pt idx="18">
                  <c:v>6.4</c:v>
                </c:pt>
                <c:pt idx="19">
                  <c:v>6</c:v>
                </c:pt>
                <c:pt idx="20">
                  <c:v>5.2</c:v>
                </c:pt>
                <c:pt idx="21">
                  <c:v>7.7</c:v>
                </c:pt>
                <c:pt idx="22">
                  <c:v>5.0999999999999996</c:v>
                </c:pt>
                <c:pt idx="23">
                  <c:v>7.2</c:v>
                </c:pt>
                <c:pt idx="24">
                  <c:v>4.7</c:v>
                </c:pt>
                <c:pt idx="25">
                  <c:v>6.1</c:v>
                </c:pt>
                <c:pt idx="26">
                  <c:v>5.8</c:v>
                </c:pt>
                <c:pt idx="27">
                  <c:v>5.5</c:v>
                </c:pt>
                <c:pt idx="28">
                  <c:v>6</c:v>
                </c:pt>
                <c:pt idx="29">
                  <c:v>4</c:v>
                </c:pt>
                <c:pt idx="30">
                  <c:v>4.3</c:v>
                </c:pt>
                <c:pt idx="31">
                  <c:v>4.5</c:v>
                </c:pt>
                <c:pt idx="32">
                  <c:v>5.3</c:v>
                </c:pt>
                <c:pt idx="33">
                  <c:v>5.7</c:v>
                </c:pt>
                <c:pt idx="34">
                  <c:v>5</c:v>
                </c:pt>
                <c:pt idx="35">
                  <c:v>4.3</c:v>
                </c:pt>
                <c:pt idx="36">
                  <c:v>4.5999999999999996</c:v>
                </c:pt>
                <c:pt idx="37">
                  <c:v>8.1</c:v>
                </c:pt>
                <c:pt idx="38">
                  <c:v>6.2</c:v>
                </c:pt>
                <c:pt idx="39">
                  <c:v>4.8</c:v>
                </c:pt>
                <c:pt idx="40">
                  <c:v>5.5</c:v>
                </c:pt>
                <c:pt idx="41">
                  <c:v>5.4</c:v>
                </c:pt>
                <c:pt idx="42">
                  <c:v>6.8</c:v>
                </c:pt>
                <c:pt idx="43">
                  <c:v>6.9</c:v>
                </c:pt>
                <c:pt idx="44">
                  <c:v>6.5</c:v>
                </c:pt>
                <c:pt idx="45">
                  <c:v>5.9</c:v>
                </c:pt>
                <c:pt idx="46">
                  <c:v>6.3</c:v>
                </c:pt>
                <c:pt idx="47">
                  <c:v>7.5</c:v>
                </c:pt>
                <c:pt idx="48">
                  <c:v>6.1</c:v>
                </c:pt>
                <c:pt idx="49">
                  <c:v>5.8</c:v>
                </c:pt>
                <c:pt idx="50">
                  <c:v>4.2</c:v>
                </c:pt>
                <c:pt idx="51">
                  <c:v>7.4</c:v>
                </c:pt>
                <c:pt idx="52">
                  <c:v>6.1</c:v>
                </c:pt>
                <c:pt idx="53">
                  <c:v>4.4000000000000004</c:v>
                </c:pt>
                <c:pt idx="54">
                  <c:v>5.8</c:v>
                </c:pt>
                <c:pt idx="55">
                  <c:v>5.7</c:v>
                </c:pt>
                <c:pt idx="56">
                  <c:v>7.7</c:v>
                </c:pt>
                <c:pt idx="57">
                  <c:v>5.8</c:v>
                </c:pt>
                <c:pt idx="58">
                  <c:v>3.7</c:v>
                </c:pt>
                <c:pt idx="59">
                  <c:v>6.9</c:v>
                </c:pt>
                <c:pt idx="60">
                  <c:v>6.1</c:v>
                </c:pt>
                <c:pt idx="61">
                  <c:v>5</c:v>
                </c:pt>
                <c:pt idx="62">
                  <c:v>5.0999999999999996</c:v>
                </c:pt>
                <c:pt idx="63">
                  <c:v>4.5</c:v>
                </c:pt>
                <c:pt idx="64">
                  <c:v>4.0999999999999996</c:v>
                </c:pt>
                <c:pt idx="65">
                  <c:v>6.7</c:v>
                </c:pt>
                <c:pt idx="66">
                  <c:v>5.5</c:v>
                </c:pt>
                <c:pt idx="67">
                  <c:v>5.4</c:v>
                </c:pt>
                <c:pt idx="68">
                  <c:v>3.5</c:v>
                </c:pt>
                <c:pt idx="69">
                  <c:v>5.3</c:v>
                </c:pt>
                <c:pt idx="70">
                  <c:v>5.9</c:v>
                </c:pt>
                <c:pt idx="71">
                  <c:v>3.7</c:v>
                </c:pt>
                <c:pt idx="72">
                  <c:v>6.6</c:v>
                </c:pt>
                <c:pt idx="73">
                  <c:v>7.6</c:v>
                </c:pt>
                <c:pt idx="74">
                  <c:v>5.5</c:v>
                </c:pt>
                <c:pt idx="75">
                  <c:v>5</c:v>
                </c:pt>
                <c:pt idx="76">
                  <c:v>4.5999999999999996</c:v>
                </c:pt>
                <c:pt idx="77">
                  <c:v>6.2</c:v>
                </c:pt>
                <c:pt idx="78">
                  <c:v>7.6</c:v>
                </c:pt>
                <c:pt idx="79">
                  <c:v>4.0999999999999996</c:v>
                </c:pt>
                <c:pt idx="80">
                  <c:v>4.8</c:v>
                </c:pt>
                <c:pt idx="81">
                  <c:v>4.9000000000000004</c:v>
                </c:pt>
                <c:pt idx="82">
                  <c:v>3.9</c:v>
                </c:pt>
                <c:pt idx="83">
                  <c:v>3.6</c:v>
                </c:pt>
                <c:pt idx="84">
                  <c:v>6.6</c:v>
                </c:pt>
                <c:pt idx="85">
                  <c:v>4.5</c:v>
                </c:pt>
                <c:pt idx="86">
                  <c:v>3</c:v>
                </c:pt>
                <c:pt idx="87">
                  <c:v>6.7</c:v>
                </c:pt>
                <c:pt idx="88">
                  <c:v>5.4</c:v>
                </c:pt>
                <c:pt idx="89">
                  <c:v>7</c:v>
                </c:pt>
                <c:pt idx="90">
                  <c:v>4.0999999999999996</c:v>
                </c:pt>
                <c:pt idx="91">
                  <c:v>2.6</c:v>
                </c:pt>
                <c:pt idx="92">
                  <c:v>5.3</c:v>
                </c:pt>
                <c:pt idx="93">
                  <c:v>7</c:v>
                </c:pt>
                <c:pt idx="94">
                  <c:v>4.5999999999999996</c:v>
                </c:pt>
                <c:pt idx="95">
                  <c:v>5.3</c:v>
                </c:pt>
                <c:pt idx="96">
                  <c:v>5</c:v>
                </c:pt>
                <c:pt idx="97">
                  <c:v>3.2</c:v>
                </c:pt>
                <c:pt idx="98">
                  <c:v>5.3</c:v>
                </c:pt>
                <c:pt idx="99">
                  <c:v>5.0999999999999996</c:v>
                </c:pt>
                <c:pt idx="100">
                  <c:v>4.9000000000000004</c:v>
                </c:pt>
                <c:pt idx="101">
                  <c:v>5.2</c:v>
                </c:pt>
                <c:pt idx="102">
                  <c:v>4.7</c:v>
                </c:pt>
                <c:pt idx="103">
                  <c:v>5.5</c:v>
                </c:pt>
                <c:pt idx="104">
                  <c:v>6.8</c:v>
                </c:pt>
                <c:pt idx="105">
                  <c:v>5.9</c:v>
                </c:pt>
                <c:pt idx="106">
                  <c:v>6.5</c:v>
                </c:pt>
                <c:pt idx="107">
                  <c:v>8.6999999999999993</c:v>
                </c:pt>
                <c:pt idx="108">
                  <c:v>5.5</c:v>
                </c:pt>
                <c:pt idx="109">
                  <c:v>5.5</c:v>
                </c:pt>
                <c:pt idx="110">
                  <c:v>7.1</c:v>
                </c:pt>
                <c:pt idx="111">
                  <c:v>6.6</c:v>
                </c:pt>
                <c:pt idx="112">
                  <c:v>5.2</c:v>
                </c:pt>
                <c:pt idx="113">
                  <c:v>5.6</c:v>
                </c:pt>
                <c:pt idx="114">
                  <c:v>4.9000000000000004</c:v>
                </c:pt>
                <c:pt idx="115">
                  <c:v>5.4</c:v>
                </c:pt>
                <c:pt idx="116">
                  <c:v>7.7</c:v>
                </c:pt>
                <c:pt idx="117">
                  <c:v>4.0999999999999996</c:v>
                </c:pt>
                <c:pt idx="118">
                  <c:v>4.2</c:v>
                </c:pt>
                <c:pt idx="119">
                  <c:v>3.9</c:v>
                </c:pt>
                <c:pt idx="120">
                  <c:v>7</c:v>
                </c:pt>
                <c:pt idx="121">
                  <c:v>6.2</c:v>
                </c:pt>
                <c:pt idx="122">
                  <c:v>3.4</c:v>
                </c:pt>
                <c:pt idx="123">
                  <c:v>7</c:v>
                </c:pt>
                <c:pt idx="124">
                  <c:v>4.2</c:v>
                </c:pt>
                <c:pt idx="125">
                  <c:v>4</c:v>
                </c:pt>
                <c:pt idx="126">
                  <c:v>6.6</c:v>
                </c:pt>
                <c:pt idx="127">
                  <c:v>4</c:v>
                </c:pt>
                <c:pt idx="128">
                  <c:v>6.2</c:v>
                </c:pt>
                <c:pt idx="129">
                  <c:v>2.6</c:v>
                </c:pt>
                <c:pt idx="130">
                  <c:v>6.1</c:v>
                </c:pt>
                <c:pt idx="131">
                  <c:v>6.9</c:v>
                </c:pt>
                <c:pt idx="132">
                  <c:v>3.6</c:v>
                </c:pt>
                <c:pt idx="133">
                  <c:v>6.3</c:v>
                </c:pt>
                <c:pt idx="134">
                  <c:v>6</c:v>
                </c:pt>
                <c:pt idx="135">
                  <c:v>5.6</c:v>
                </c:pt>
                <c:pt idx="136">
                  <c:v>3.1</c:v>
                </c:pt>
                <c:pt idx="137">
                  <c:v>5.7</c:v>
                </c:pt>
                <c:pt idx="138">
                  <c:v>3.3</c:v>
                </c:pt>
                <c:pt idx="139">
                  <c:v>4.8</c:v>
                </c:pt>
                <c:pt idx="140">
                  <c:v>6.3</c:v>
                </c:pt>
                <c:pt idx="141">
                  <c:v>5.8</c:v>
                </c:pt>
                <c:pt idx="142">
                  <c:v>6.9</c:v>
                </c:pt>
                <c:pt idx="143">
                  <c:v>5.0999999999999996</c:v>
                </c:pt>
                <c:pt idx="144">
                  <c:v>5.4</c:v>
                </c:pt>
                <c:pt idx="145">
                  <c:v>4.0999999999999996</c:v>
                </c:pt>
                <c:pt idx="146">
                  <c:v>4.7</c:v>
                </c:pt>
                <c:pt idx="147">
                  <c:v>4.7</c:v>
                </c:pt>
                <c:pt idx="148">
                  <c:v>6.2</c:v>
                </c:pt>
                <c:pt idx="149">
                  <c:v>5.8</c:v>
                </c:pt>
                <c:pt idx="150">
                  <c:v>5.7</c:v>
                </c:pt>
                <c:pt idx="151">
                  <c:v>5.4</c:v>
                </c:pt>
                <c:pt idx="152">
                  <c:v>3.8</c:v>
                </c:pt>
                <c:pt idx="153">
                  <c:v>5.4</c:v>
                </c:pt>
                <c:pt idx="154">
                  <c:v>5.3</c:v>
                </c:pt>
                <c:pt idx="155">
                  <c:v>5.8</c:v>
                </c:pt>
                <c:pt idx="156">
                  <c:v>4.4000000000000004</c:v>
                </c:pt>
                <c:pt idx="157">
                  <c:v>4.3</c:v>
                </c:pt>
                <c:pt idx="158">
                  <c:v>5.7</c:v>
                </c:pt>
                <c:pt idx="159">
                  <c:v>4.8</c:v>
                </c:pt>
                <c:pt idx="160">
                  <c:v>4.9000000000000004</c:v>
                </c:pt>
                <c:pt idx="161">
                  <c:v>6.4</c:v>
                </c:pt>
                <c:pt idx="162">
                  <c:v>4.9000000000000004</c:v>
                </c:pt>
                <c:pt idx="163">
                  <c:v>4</c:v>
                </c:pt>
                <c:pt idx="164">
                  <c:v>4</c:v>
                </c:pt>
                <c:pt idx="165">
                  <c:v>4.4000000000000004</c:v>
                </c:pt>
                <c:pt idx="166">
                  <c:v>3.7</c:v>
                </c:pt>
                <c:pt idx="167">
                  <c:v>3.4</c:v>
                </c:pt>
                <c:pt idx="168">
                  <c:v>4</c:v>
                </c:pt>
                <c:pt idx="169">
                  <c:v>4.3</c:v>
                </c:pt>
                <c:pt idx="170">
                  <c:v>5.6</c:v>
                </c:pt>
                <c:pt idx="171">
                  <c:v>5.8</c:v>
                </c:pt>
                <c:pt idx="172">
                  <c:v>5.3</c:v>
                </c:pt>
                <c:pt idx="173">
                  <c:v>4.2</c:v>
                </c:pt>
                <c:pt idx="174">
                  <c:v>4.7</c:v>
                </c:pt>
                <c:pt idx="175">
                  <c:v>4.2</c:v>
                </c:pt>
                <c:pt idx="176">
                  <c:v>5.8</c:v>
                </c:pt>
                <c:pt idx="177">
                  <c:v>5.8</c:v>
                </c:pt>
                <c:pt idx="178">
                  <c:v>5.3</c:v>
                </c:pt>
                <c:pt idx="179">
                  <c:v>6.1</c:v>
                </c:pt>
                <c:pt idx="180">
                  <c:v>6.3</c:v>
                </c:pt>
                <c:pt idx="181">
                  <c:v>6.4</c:v>
                </c:pt>
                <c:pt idx="182">
                  <c:v>6.7</c:v>
                </c:pt>
                <c:pt idx="183">
                  <c:v>5.8</c:v>
                </c:pt>
                <c:pt idx="184">
                  <c:v>5.0999999999999996</c:v>
                </c:pt>
                <c:pt idx="185">
                  <c:v>6.3</c:v>
                </c:pt>
                <c:pt idx="186">
                  <c:v>3.3</c:v>
                </c:pt>
                <c:pt idx="187">
                  <c:v>4</c:v>
                </c:pt>
                <c:pt idx="188">
                  <c:v>6.6</c:v>
                </c:pt>
                <c:pt idx="189">
                  <c:v>5.6</c:v>
                </c:pt>
                <c:pt idx="190">
                  <c:v>4.2</c:v>
                </c:pt>
                <c:pt idx="191">
                  <c:v>5.8</c:v>
                </c:pt>
                <c:pt idx="192">
                  <c:v>3.2</c:v>
                </c:pt>
                <c:pt idx="193">
                  <c:v>4.7</c:v>
                </c:pt>
                <c:pt idx="194">
                  <c:v>4</c:v>
                </c:pt>
                <c:pt idx="195">
                  <c:v>5.2</c:v>
                </c:pt>
                <c:pt idx="196">
                  <c:v>6</c:v>
                </c:pt>
                <c:pt idx="197">
                  <c:v>6.3</c:v>
                </c:pt>
                <c:pt idx="198">
                  <c:v>6.6</c:v>
                </c:pt>
                <c:pt idx="199">
                  <c:v>5.9</c:v>
                </c:pt>
              </c:numCache>
            </c:numRef>
          </c:xVal>
          <c:yVal>
            <c:numRef>
              <c:f>'Task 2.1'!$Q$2:$Q$201</c:f>
              <c:numCache>
                <c:formatCode>General</c:formatCode>
                <c:ptCount val="200"/>
                <c:pt idx="0">
                  <c:v>8.4</c:v>
                </c:pt>
                <c:pt idx="1">
                  <c:v>7.5</c:v>
                </c:pt>
                <c:pt idx="2">
                  <c:v>9</c:v>
                </c:pt>
                <c:pt idx="3">
                  <c:v>7.2</c:v>
                </c:pt>
                <c:pt idx="4">
                  <c:v>9</c:v>
                </c:pt>
                <c:pt idx="5">
                  <c:v>6.1</c:v>
                </c:pt>
                <c:pt idx="6">
                  <c:v>7.2</c:v>
                </c:pt>
                <c:pt idx="7">
                  <c:v>7.7</c:v>
                </c:pt>
                <c:pt idx="8">
                  <c:v>8.1999999999999993</c:v>
                </c:pt>
                <c:pt idx="9">
                  <c:v>6.7</c:v>
                </c:pt>
                <c:pt idx="10">
                  <c:v>8.4</c:v>
                </c:pt>
                <c:pt idx="11">
                  <c:v>6.6</c:v>
                </c:pt>
                <c:pt idx="12">
                  <c:v>7.9</c:v>
                </c:pt>
                <c:pt idx="13">
                  <c:v>8.1999999999999993</c:v>
                </c:pt>
                <c:pt idx="14">
                  <c:v>7.6</c:v>
                </c:pt>
                <c:pt idx="15">
                  <c:v>7.1</c:v>
                </c:pt>
                <c:pt idx="16">
                  <c:v>7.2</c:v>
                </c:pt>
                <c:pt idx="17">
                  <c:v>8.1999999999999993</c:v>
                </c:pt>
                <c:pt idx="18">
                  <c:v>7.9</c:v>
                </c:pt>
                <c:pt idx="19">
                  <c:v>8.8000000000000007</c:v>
                </c:pt>
                <c:pt idx="20">
                  <c:v>7</c:v>
                </c:pt>
                <c:pt idx="21">
                  <c:v>9.9</c:v>
                </c:pt>
                <c:pt idx="22">
                  <c:v>8.1</c:v>
                </c:pt>
                <c:pt idx="23">
                  <c:v>8</c:v>
                </c:pt>
                <c:pt idx="24">
                  <c:v>5.5</c:v>
                </c:pt>
                <c:pt idx="25">
                  <c:v>7</c:v>
                </c:pt>
                <c:pt idx="26">
                  <c:v>7</c:v>
                </c:pt>
                <c:pt idx="27">
                  <c:v>5.6</c:v>
                </c:pt>
                <c:pt idx="28">
                  <c:v>7.2</c:v>
                </c:pt>
                <c:pt idx="29">
                  <c:v>6.2</c:v>
                </c:pt>
                <c:pt idx="30">
                  <c:v>7.1</c:v>
                </c:pt>
                <c:pt idx="31">
                  <c:v>6.2</c:v>
                </c:pt>
                <c:pt idx="32">
                  <c:v>7.6</c:v>
                </c:pt>
                <c:pt idx="33">
                  <c:v>9</c:v>
                </c:pt>
                <c:pt idx="34">
                  <c:v>6.7</c:v>
                </c:pt>
                <c:pt idx="35">
                  <c:v>7.1</c:v>
                </c:pt>
                <c:pt idx="36">
                  <c:v>7.2</c:v>
                </c:pt>
                <c:pt idx="37">
                  <c:v>9.9</c:v>
                </c:pt>
                <c:pt idx="38">
                  <c:v>7.6</c:v>
                </c:pt>
                <c:pt idx="39">
                  <c:v>5.8</c:v>
                </c:pt>
                <c:pt idx="40">
                  <c:v>8.4</c:v>
                </c:pt>
                <c:pt idx="41">
                  <c:v>7.9</c:v>
                </c:pt>
                <c:pt idx="42">
                  <c:v>7.6</c:v>
                </c:pt>
                <c:pt idx="43">
                  <c:v>8.4</c:v>
                </c:pt>
                <c:pt idx="44">
                  <c:v>6.5</c:v>
                </c:pt>
                <c:pt idx="45">
                  <c:v>7.7</c:v>
                </c:pt>
                <c:pt idx="46">
                  <c:v>8</c:v>
                </c:pt>
                <c:pt idx="47">
                  <c:v>7.1</c:v>
                </c:pt>
                <c:pt idx="48">
                  <c:v>8.5</c:v>
                </c:pt>
                <c:pt idx="49">
                  <c:v>7.6</c:v>
                </c:pt>
                <c:pt idx="50">
                  <c:v>7.2</c:v>
                </c:pt>
                <c:pt idx="51">
                  <c:v>8.1999999999999993</c:v>
                </c:pt>
                <c:pt idx="52">
                  <c:v>9</c:v>
                </c:pt>
                <c:pt idx="53">
                  <c:v>7.2</c:v>
                </c:pt>
                <c:pt idx="54">
                  <c:v>8.1</c:v>
                </c:pt>
                <c:pt idx="55">
                  <c:v>8.9</c:v>
                </c:pt>
                <c:pt idx="56">
                  <c:v>8.8000000000000007</c:v>
                </c:pt>
                <c:pt idx="57">
                  <c:v>7.5</c:v>
                </c:pt>
                <c:pt idx="58">
                  <c:v>7</c:v>
                </c:pt>
                <c:pt idx="59">
                  <c:v>8.5</c:v>
                </c:pt>
                <c:pt idx="60">
                  <c:v>7.2</c:v>
                </c:pt>
                <c:pt idx="61">
                  <c:v>8.8000000000000007</c:v>
                </c:pt>
                <c:pt idx="62">
                  <c:v>8</c:v>
                </c:pt>
                <c:pt idx="63">
                  <c:v>8.1</c:v>
                </c:pt>
                <c:pt idx="64">
                  <c:v>7.1</c:v>
                </c:pt>
                <c:pt idx="65">
                  <c:v>9</c:v>
                </c:pt>
                <c:pt idx="66">
                  <c:v>6.2</c:v>
                </c:pt>
                <c:pt idx="67">
                  <c:v>8.1999999999999993</c:v>
                </c:pt>
                <c:pt idx="68">
                  <c:v>5.8</c:v>
                </c:pt>
                <c:pt idx="69">
                  <c:v>8</c:v>
                </c:pt>
                <c:pt idx="70">
                  <c:v>7.7</c:v>
                </c:pt>
                <c:pt idx="71">
                  <c:v>7</c:v>
                </c:pt>
                <c:pt idx="72">
                  <c:v>7.9</c:v>
                </c:pt>
                <c:pt idx="73">
                  <c:v>9.8000000000000007</c:v>
                </c:pt>
                <c:pt idx="74">
                  <c:v>8.4</c:v>
                </c:pt>
                <c:pt idx="75">
                  <c:v>8.9</c:v>
                </c:pt>
                <c:pt idx="76">
                  <c:v>7.5</c:v>
                </c:pt>
                <c:pt idx="77">
                  <c:v>8</c:v>
                </c:pt>
                <c:pt idx="78">
                  <c:v>8.1</c:v>
                </c:pt>
                <c:pt idx="79">
                  <c:v>7.6</c:v>
                </c:pt>
                <c:pt idx="80">
                  <c:v>8.8000000000000007</c:v>
                </c:pt>
                <c:pt idx="81">
                  <c:v>8</c:v>
                </c:pt>
                <c:pt idx="82">
                  <c:v>8.5</c:v>
                </c:pt>
                <c:pt idx="83">
                  <c:v>6.5</c:v>
                </c:pt>
                <c:pt idx="84">
                  <c:v>7.7</c:v>
                </c:pt>
                <c:pt idx="85">
                  <c:v>7.2</c:v>
                </c:pt>
                <c:pt idx="86">
                  <c:v>6</c:v>
                </c:pt>
                <c:pt idx="87">
                  <c:v>8.1999999999999993</c:v>
                </c:pt>
                <c:pt idx="88">
                  <c:v>7.4</c:v>
                </c:pt>
                <c:pt idx="89">
                  <c:v>9.3000000000000007</c:v>
                </c:pt>
                <c:pt idx="90">
                  <c:v>7.9</c:v>
                </c:pt>
                <c:pt idx="91">
                  <c:v>6.5</c:v>
                </c:pt>
                <c:pt idx="92">
                  <c:v>8.6</c:v>
                </c:pt>
                <c:pt idx="93">
                  <c:v>8.9</c:v>
                </c:pt>
                <c:pt idx="94">
                  <c:v>8.4</c:v>
                </c:pt>
                <c:pt idx="95">
                  <c:v>8.1</c:v>
                </c:pt>
                <c:pt idx="96">
                  <c:v>7.2</c:v>
                </c:pt>
                <c:pt idx="97">
                  <c:v>7.7</c:v>
                </c:pt>
                <c:pt idx="98">
                  <c:v>7.4</c:v>
                </c:pt>
                <c:pt idx="99">
                  <c:v>7</c:v>
                </c:pt>
                <c:pt idx="100">
                  <c:v>6.1</c:v>
                </c:pt>
                <c:pt idx="101">
                  <c:v>7.1</c:v>
                </c:pt>
                <c:pt idx="102">
                  <c:v>7.6</c:v>
                </c:pt>
                <c:pt idx="103">
                  <c:v>9</c:v>
                </c:pt>
                <c:pt idx="104">
                  <c:v>8.9</c:v>
                </c:pt>
                <c:pt idx="105">
                  <c:v>7.5</c:v>
                </c:pt>
                <c:pt idx="106">
                  <c:v>9.3000000000000007</c:v>
                </c:pt>
                <c:pt idx="107">
                  <c:v>8</c:v>
                </c:pt>
                <c:pt idx="108">
                  <c:v>7.6</c:v>
                </c:pt>
                <c:pt idx="109">
                  <c:v>7.1</c:v>
                </c:pt>
                <c:pt idx="110">
                  <c:v>8.1</c:v>
                </c:pt>
                <c:pt idx="111">
                  <c:v>7.9</c:v>
                </c:pt>
                <c:pt idx="112">
                  <c:v>7.2</c:v>
                </c:pt>
                <c:pt idx="113">
                  <c:v>7.7</c:v>
                </c:pt>
                <c:pt idx="114">
                  <c:v>7.9</c:v>
                </c:pt>
                <c:pt idx="115">
                  <c:v>6.9</c:v>
                </c:pt>
                <c:pt idx="116">
                  <c:v>9.5</c:v>
                </c:pt>
                <c:pt idx="117">
                  <c:v>7.5</c:v>
                </c:pt>
                <c:pt idx="118">
                  <c:v>8</c:v>
                </c:pt>
                <c:pt idx="119">
                  <c:v>7.1</c:v>
                </c:pt>
                <c:pt idx="120">
                  <c:v>8.8000000000000007</c:v>
                </c:pt>
                <c:pt idx="121">
                  <c:v>8</c:v>
                </c:pt>
                <c:pt idx="122">
                  <c:v>7.7</c:v>
                </c:pt>
                <c:pt idx="123">
                  <c:v>8.1999999999999993</c:v>
                </c:pt>
                <c:pt idx="124">
                  <c:v>6.5</c:v>
                </c:pt>
                <c:pt idx="125">
                  <c:v>8.1</c:v>
                </c:pt>
                <c:pt idx="126">
                  <c:v>8.1</c:v>
                </c:pt>
                <c:pt idx="127">
                  <c:v>6.9</c:v>
                </c:pt>
                <c:pt idx="128">
                  <c:v>9.3000000000000007</c:v>
                </c:pt>
                <c:pt idx="129">
                  <c:v>6.2</c:v>
                </c:pt>
                <c:pt idx="130">
                  <c:v>8</c:v>
                </c:pt>
                <c:pt idx="131">
                  <c:v>7.1</c:v>
                </c:pt>
                <c:pt idx="132">
                  <c:v>6.5</c:v>
                </c:pt>
                <c:pt idx="133">
                  <c:v>7.1</c:v>
                </c:pt>
                <c:pt idx="134">
                  <c:v>8.1999999999999993</c:v>
                </c:pt>
                <c:pt idx="135">
                  <c:v>7</c:v>
                </c:pt>
                <c:pt idx="136">
                  <c:v>6.7</c:v>
                </c:pt>
                <c:pt idx="137">
                  <c:v>7.5</c:v>
                </c:pt>
                <c:pt idx="138">
                  <c:v>7.4</c:v>
                </c:pt>
                <c:pt idx="139">
                  <c:v>7.4</c:v>
                </c:pt>
                <c:pt idx="140">
                  <c:v>7.9</c:v>
                </c:pt>
                <c:pt idx="141">
                  <c:v>8</c:v>
                </c:pt>
                <c:pt idx="142">
                  <c:v>8</c:v>
                </c:pt>
                <c:pt idx="143">
                  <c:v>8.4</c:v>
                </c:pt>
                <c:pt idx="144">
                  <c:v>8.8000000000000007</c:v>
                </c:pt>
                <c:pt idx="145">
                  <c:v>7.9</c:v>
                </c:pt>
                <c:pt idx="146">
                  <c:v>6</c:v>
                </c:pt>
                <c:pt idx="147">
                  <c:v>8.1999999999999993</c:v>
                </c:pt>
                <c:pt idx="148">
                  <c:v>8.4</c:v>
                </c:pt>
                <c:pt idx="149">
                  <c:v>7.4</c:v>
                </c:pt>
                <c:pt idx="150">
                  <c:v>8</c:v>
                </c:pt>
                <c:pt idx="151">
                  <c:v>6.6</c:v>
                </c:pt>
                <c:pt idx="152">
                  <c:v>7.6</c:v>
                </c:pt>
                <c:pt idx="153">
                  <c:v>7.5</c:v>
                </c:pt>
                <c:pt idx="154">
                  <c:v>7.1</c:v>
                </c:pt>
                <c:pt idx="155">
                  <c:v>7.9</c:v>
                </c:pt>
                <c:pt idx="156">
                  <c:v>7.6</c:v>
                </c:pt>
                <c:pt idx="157">
                  <c:v>7.1</c:v>
                </c:pt>
                <c:pt idx="158">
                  <c:v>7.6</c:v>
                </c:pt>
                <c:pt idx="159">
                  <c:v>8.1999999999999993</c:v>
                </c:pt>
                <c:pt idx="160">
                  <c:v>6.9</c:v>
                </c:pt>
                <c:pt idx="161">
                  <c:v>8.1</c:v>
                </c:pt>
                <c:pt idx="162">
                  <c:v>7.6</c:v>
                </c:pt>
                <c:pt idx="163">
                  <c:v>8.4</c:v>
                </c:pt>
                <c:pt idx="164">
                  <c:v>7.4</c:v>
                </c:pt>
                <c:pt idx="165">
                  <c:v>7.9</c:v>
                </c:pt>
                <c:pt idx="166">
                  <c:v>7.2</c:v>
                </c:pt>
                <c:pt idx="167">
                  <c:v>7.6</c:v>
                </c:pt>
                <c:pt idx="168">
                  <c:v>6.7</c:v>
                </c:pt>
                <c:pt idx="169">
                  <c:v>7.4</c:v>
                </c:pt>
                <c:pt idx="170">
                  <c:v>6.2</c:v>
                </c:pt>
                <c:pt idx="171">
                  <c:v>7.5</c:v>
                </c:pt>
                <c:pt idx="172">
                  <c:v>7.4</c:v>
                </c:pt>
                <c:pt idx="173">
                  <c:v>7.9</c:v>
                </c:pt>
                <c:pt idx="174">
                  <c:v>6.5</c:v>
                </c:pt>
                <c:pt idx="175">
                  <c:v>8.6</c:v>
                </c:pt>
                <c:pt idx="176">
                  <c:v>8.6</c:v>
                </c:pt>
                <c:pt idx="177">
                  <c:v>8</c:v>
                </c:pt>
                <c:pt idx="178">
                  <c:v>8.1</c:v>
                </c:pt>
                <c:pt idx="179">
                  <c:v>8.1999999999999993</c:v>
                </c:pt>
                <c:pt idx="180">
                  <c:v>7.2</c:v>
                </c:pt>
                <c:pt idx="181">
                  <c:v>8.4</c:v>
                </c:pt>
                <c:pt idx="182">
                  <c:v>9.4</c:v>
                </c:pt>
                <c:pt idx="183">
                  <c:v>9.4</c:v>
                </c:pt>
                <c:pt idx="184">
                  <c:v>7.5</c:v>
                </c:pt>
                <c:pt idx="185">
                  <c:v>6.6</c:v>
                </c:pt>
                <c:pt idx="186">
                  <c:v>4.3</c:v>
                </c:pt>
                <c:pt idx="187">
                  <c:v>6.6</c:v>
                </c:pt>
                <c:pt idx="188">
                  <c:v>7.4</c:v>
                </c:pt>
                <c:pt idx="189">
                  <c:v>7.1</c:v>
                </c:pt>
                <c:pt idx="190">
                  <c:v>6.7</c:v>
                </c:pt>
                <c:pt idx="191">
                  <c:v>6.7</c:v>
                </c:pt>
                <c:pt idx="192">
                  <c:v>7.2</c:v>
                </c:pt>
                <c:pt idx="193">
                  <c:v>7.1</c:v>
                </c:pt>
                <c:pt idx="194">
                  <c:v>6</c:v>
                </c:pt>
                <c:pt idx="195">
                  <c:v>8.4</c:v>
                </c:pt>
                <c:pt idx="196">
                  <c:v>8.6</c:v>
                </c:pt>
                <c:pt idx="197">
                  <c:v>7.9</c:v>
                </c:pt>
                <c:pt idx="198">
                  <c:v>7.6</c:v>
                </c:pt>
                <c:pt idx="199">
                  <c:v>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67-4815-BEE0-1607E1ACB4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4232192"/>
        <c:axId val="544232520"/>
      </c:scatterChart>
      <c:valAx>
        <c:axId val="544232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algn="l"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/>
                  <a:t>                                                   Shipping Cost                                                                                 (</a:t>
                </a:r>
                <a:r>
                  <a:rPr lang="en-IN" sz="900" b="0" i="0" u="none" strike="noStrike" baseline="0">
                    <a:effectLst/>
                  </a:rPr>
                  <a:t>A scale from 1 = Not Affordable at All to 10 = Definitely Affordable)</a:t>
                </a:r>
                <a:endParaRPr lang="en-US" b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l"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232520"/>
        <c:crosses val="autoZero"/>
        <c:crossBetween val="midCat"/>
      </c:valAx>
      <c:valAx>
        <c:axId val="544232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Ordered Quantity (Tonnes)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232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 line v. Order_Qty</a:t>
            </a:r>
          </a:p>
        </c:rich>
      </c:tx>
      <c:layout>
        <c:manualLayout>
          <c:xMode val="edge"/>
          <c:yMode val="edge"/>
          <c:x val="0.28905555555555557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'Task 2.1'!$Q$1</c:f>
              <c:strCache>
                <c:ptCount val="1"/>
                <c:pt idx="0">
                  <c:v>Order_Qty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rgbClr val="FFFF00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3553805774278215E-2"/>
                  <c:y val="-0.2614402887139107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25400" cap="rnd">
                <a:solidFill>
                  <a:srgbClr val="FFFF00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'Task 2.1'!$I$2:$I$201</c:f>
              <c:numCache>
                <c:formatCode>General</c:formatCode>
                <c:ptCount val="200"/>
                <c:pt idx="0">
                  <c:v>4.9000000000000004</c:v>
                </c:pt>
                <c:pt idx="1">
                  <c:v>7.9</c:v>
                </c:pt>
                <c:pt idx="2">
                  <c:v>7.4</c:v>
                </c:pt>
                <c:pt idx="3">
                  <c:v>4.7</c:v>
                </c:pt>
                <c:pt idx="4">
                  <c:v>6</c:v>
                </c:pt>
                <c:pt idx="5">
                  <c:v>4.3</c:v>
                </c:pt>
                <c:pt idx="6">
                  <c:v>2.2999999999999998</c:v>
                </c:pt>
                <c:pt idx="7">
                  <c:v>3.6</c:v>
                </c:pt>
                <c:pt idx="8">
                  <c:v>5.9</c:v>
                </c:pt>
                <c:pt idx="9">
                  <c:v>5.7</c:v>
                </c:pt>
                <c:pt idx="10">
                  <c:v>6.8</c:v>
                </c:pt>
                <c:pt idx="11">
                  <c:v>3.9</c:v>
                </c:pt>
                <c:pt idx="12">
                  <c:v>6.9</c:v>
                </c:pt>
                <c:pt idx="13">
                  <c:v>8.4</c:v>
                </c:pt>
                <c:pt idx="14">
                  <c:v>6.8</c:v>
                </c:pt>
                <c:pt idx="15">
                  <c:v>7.8</c:v>
                </c:pt>
                <c:pt idx="16">
                  <c:v>5.5</c:v>
                </c:pt>
                <c:pt idx="17">
                  <c:v>6.4</c:v>
                </c:pt>
                <c:pt idx="18">
                  <c:v>5.7</c:v>
                </c:pt>
                <c:pt idx="19">
                  <c:v>5.3</c:v>
                </c:pt>
                <c:pt idx="20">
                  <c:v>4.3</c:v>
                </c:pt>
                <c:pt idx="21">
                  <c:v>8.3000000000000007</c:v>
                </c:pt>
                <c:pt idx="22">
                  <c:v>7.3</c:v>
                </c:pt>
                <c:pt idx="23">
                  <c:v>7.2</c:v>
                </c:pt>
                <c:pt idx="24">
                  <c:v>5.3</c:v>
                </c:pt>
                <c:pt idx="25">
                  <c:v>3.9</c:v>
                </c:pt>
                <c:pt idx="26">
                  <c:v>7.6</c:v>
                </c:pt>
                <c:pt idx="27">
                  <c:v>4.8</c:v>
                </c:pt>
                <c:pt idx="28">
                  <c:v>7.6</c:v>
                </c:pt>
                <c:pt idx="29">
                  <c:v>4.2</c:v>
                </c:pt>
                <c:pt idx="30">
                  <c:v>6.4</c:v>
                </c:pt>
                <c:pt idx="31">
                  <c:v>5.0999999999999996</c:v>
                </c:pt>
                <c:pt idx="32">
                  <c:v>5.0999999999999996</c:v>
                </c:pt>
                <c:pt idx="33">
                  <c:v>4.5999999999999996</c:v>
                </c:pt>
                <c:pt idx="34">
                  <c:v>5.4</c:v>
                </c:pt>
                <c:pt idx="35">
                  <c:v>6.1</c:v>
                </c:pt>
                <c:pt idx="36">
                  <c:v>6</c:v>
                </c:pt>
                <c:pt idx="37">
                  <c:v>7.7</c:v>
                </c:pt>
                <c:pt idx="38">
                  <c:v>4.9000000000000004</c:v>
                </c:pt>
                <c:pt idx="39">
                  <c:v>3.9</c:v>
                </c:pt>
                <c:pt idx="40">
                  <c:v>4.5999999999999996</c:v>
                </c:pt>
                <c:pt idx="41">
                  <c:v>6.5</c:v>
                </c:pt>
                <c:pt idx="42">
                  <c:v>6.6</c:v>
                </c:pt>
                <c:pt idx="43">
                  <c:v>5.4</c:v>
                </c:pt>
                <c:pt idx="44">
                  <c:v>7.7</c:v>
                </c:pt>
                <c:pt idx="45">
                  <c:v>6.4</c:v>
                </c:pt>
                <c:pt idx="46">
                  <c:v>5.4</c:v>
                </c:pt>
                <c:pt idx="47">
                  <c:v>5.7</c:v>
                </c:pt>
                <c:pt idx="48">
                  <c:v>7</c:v>
                </c:pt>
                <c:pt idx="49">
                  <c:v>6.9</c:v>
                </c:pt>
                <c:pt idx="50">
                  <c:v>4.7</c:v>
                </c:pt>
                <c:pt idx="51">
                  <c:v>7.9</c:v>
                </c:pt>
                <c:pt idx="52">
                  <c:v>7.3</c:v>
                </c:pt>
                <c:pt idx="53">
                  <c:v>6.4</c:v>
                </c:pt>
                <c:pt idx="54">
                  <c:v>4.5999999999999996</c:v>
                </c:pt>
                <c:pt idx="55">
                  <c:v>6.4</c:v>
                </c:pt>
                <c:pt idx="56">
                  <c:v>7.2</c:v>
                </c:pt>
                <c:pt idx="57">
                  <c:v>6.6</c:v>
                </c:pt>
                <c:pt idx="58">
                  <c:v>5.4</c:v>
                </c:pt>
                <c:pt idx="59">
                  <c:v>5.8</c:v>
                </c:pt>
                <c:pt idx="60">
                  <c:v>7.8</c:v>
                </c:pt>
                <c:pt idx="61">
                  <c:v>4.7</c:v>
                </c:pt>
                <c:pt idx="62">
                  <c:v>4.7</c:v>
                </c:pt>
                <c:pt idx="63">
                  <c:v>4.7</c:v>
                </c:pt>
                <c:pt idx="64">
                  <c:v>4.7</c:v>
                </c:pt>
                <c:pt idx="65">
                  <c:v>5.7</c:v>
                </c:pt>
                <c:pt idx="66">
                  <c:v>5.5</c:v>
                </c:pt>
                <c:pt idx="67">
                  <c:v>5.3</c:v>
                </c:pt>
                <c:pt idx="68">
                  <c:v>4.0999999999999996</c:v>
                </c:pt>
                <c:pt idx="69">
                  <c:v>3.9</c:v>
                </c:pt>
                <c:pt idx="70">
                  <c:v>5.3</c:v>
                </c:pt>
                <c:pt idx="71">
                  <c:v>6.3</c:v>
                </c:pt>
                <c:pt idx="72">
                  <c:v>6.3</c:v>
                </c:pt>
                <c:pt idx="73">
                  <c:v>7</c:v>
                </c:pt>
                <c:pt idx="74">
                  <c:v>4.9000000000000004</c:v>
                </c:pt>
                <c:pt idx="75">
                  <c:v>5.9</c:v>
                </c:pt>
                <c:pt idx="76">
                  <c:v>4.5999999999999996</c:v>
                </c:pt>
                <c:pt idx="77">
                  <c:v>6.5</c:v>
                </c:pt>
                <c:pt idx="78">
                  <c:v>7.5</c:v>
                </c:pt>
                <c:pt idx="79">
                  <c:v>5</c:v>
                </c:pt>
                <c:pt idx="80">
                  <c:v>5.9</c:v>
                </c:pt>
                <c:pt idx="81">
                  <c:v>6.8</c:v>
                </c:pt>
                <c:pt idx="82">
                  <c:v>5.6</c:v>
                </c:pt>
                <c:pt idx="83">
                  <c:v>2.9</c:v>
                </c:pt>
                <c:pt idx="84">
                  <c:v>7.2</c:v>
                </c:pt>
                <c:pt idx="85">
                  <c:v>4.0999999999999996</c:v>
                </c:pt>
                <c:pt idx="86">
                  <c:v>4.2</c:v>
                </c:pt>
                <c:pt idx="87">
                  <c:v>7.2</c:v>
                </c:pt>
                <c:pt idx="88">
                  <c:v>6.2</c:v>
                </c:pt>
                <c:pt idx="89">
                  <c:v>5.7</c:v>
                </c:pt>
                <c:pt idx="90">
                  <c:v>6.3</c:v>
                </c:pt>
                <c:pt idx="91">
                  <c:v>3.3</c:v>
                </c:pt>
                <c:pt idx="92">
                  <c:v>8.4</c:v>
                </c:pt>
                <c:pt idx="93">
                  <c:v>7.5</c:v>
                </c:pt>
                <c:pt idx="94">
                  <c:v>6.4</c:v>
                </c:pt>
                <c:pt idx="95">
                  <c:v>6</c:v>
                </c:pt>
                <c:pt idx="96">
                  <c:v>4.4000000000000004</c:v>
                </c:pt>
                <c:pt idx="97">
                  <c:v>6.1</c:v>
                </c:pt>
                <c:pt idx="98">
                  <c:v>5.3</c:v>
                </c:pt>
                <c:pt idx="99">
                  <c:v>4.2</c:v>
                </c:pt>
                <c:pt idx="100">
                  <c:v>4.2</c:v>
                </c:pt>
                <c:pt idx="101">
                  <c:v>6.5</c:v>
                </c:pt>
                <c:pt idx="102">
                  <c:v>5.2</c:v>
                </c:pt>
                <c:pt idx="103">
                  <c:v>6.9</c:v>
                </c:pt>
                <c:pt idx="104">
                  <c:v>6.3</c:v>
                </c:pt>
                <c:pt idx="105">
                  <c:v>4.5999999999999996</c:v>
                </c:pt>
                <c:pt idx="106">
                  <c:v>7.7</c:v>
                </c:pt>
                <c:pt idx="107">
                  <c:v>5.9</c:v>
                </c:pt>
                <c:pt idx="108">
                  <c:v>7.4</c:v>
                </c:pt>
                <c:pt idx="109">
                  <c:v>6.3</c:v>
                </c:pt>
                <c:pt idx="110">
                  <c:v>7.5</c:v>
                </c:pt>
                <c:pt idx="111">
                  <c:v>8.1</c:v>
                </c:pt>
                <c:pt idx="112">
                  <c:v>4.9000000000000004</c:v>
                </c:pt>
                <c:pt idx="113">
                  <c:v>5.0999999999999996</c:v>
                </c:pt>
                <c:pt idx="114">
                  <c:v>4.7</c:v>
                </c:pt>
                <c:pt idx="115">
                  <c:v>5.2</c:v>
                </c:pt>
                <c:pt idx="116">
                  <c:v>6.5</c:v>
                </c:pt>
                <c:pt idx="117">
                  <c:v>5.2</c:v>
                </c:pt>
                <c:pt idx="118">
                  <c:v>4.8</c:v>
                </c:pt>
                <c:pt idx="119">
                  <c:v>5.0999999999999996</c:v>
                </c:pt>
                <c:pt idx="120">
                  <c:v>7.2</c:v>
                </c:pt>
                <c:pt idx="121">
                  <c:v>4.2</c:v>
                </c:pt>
                <c:pt idx="122">
                  <c:v>4.7</c:v>
                </c:pt>
                <c:pt idx="123">
                  <c:v>7.3</c:v>
                </c:pt>
                <c:pt idx="124">
                  <c:v>3.4</c:v>
                </c:pt>
                <c:pt idx="125">
                  <c:v>6.1</c:v>
                </c:pt>
                <c:pt idx="126">
                  <c:v>6.9</c:v>
                </c:pt>
                <c:pt idx="127">
                  <c:v>5.2</c:v>
                </c:pt>
                <c:pt idx="128">
                  <c:v>8.1999999999999993</c:v>
                </c:pt>
                <c:pt idx="129">
                  <c:v>5.7</c:v>
                </c:pt>
                <c:pt idx="130">
                  <c:v>7.3</c:v>
                </c:pt>
                <c:pt idx="131">
                  <c:v>7.7</c:v>
                </c:pt>
                <c:pt idx="132">
                  <c:v>2.9</c:v>
                </c:pt>
                <c:pt idx="133">
                  <c:v>5.3</c:v>
                </c:pt>
                <c:pt idx="134">
                  <c:v>7.1</c:v>
                </c:pt>
                <c:pt idx="135">
                  <c:v>7.8</c:v>
                </c:pt>
                <c:pt idx="136">
                  <c:v>5.7</c:v>
                </c:pt>
                <c:pt idx="137">
                  <c:v>5.3</c:v>
                </c:pt>
                <c:pt idx="138">
                  <c:v>3.3</c:v>
                </c:pt>
                <c:pt idx="139">
                  <c:v>4.5999999999999996</c:v>
                </c:pt>
                <c:pt idx="140">
                  <c:v>5.7</c:v>
                </c:pt>
                <c:pt idx="141">
                  <c:v>5.8</c:v>
                </c:pt>
                <c:pt idx="142">
                  <c:v>7.4</c:v>
                </c:pt>
                <c:pt idx="143">
                  <c:v>7.5</c:v>
                </c:pt>
                <c:pt idx="144">
                  <c:v>5.4</c:v>
                </c:pt>
                <c:pt idx="145">
                  <c:v>5.4</c:v>
                </c:pt>
                <c:pt idx="146">
                  <c:v>5.3</c:v>
                </c:pt>
                <c:pt idx="147">
                  <c:v>6.3</c:v>
                </c:pt>
                <c:pt idx="148">
                  <c:v>5.4</c:v>
                </c:pt>
                <c:pt idx="149">
                  <c:v>5.3</c:v>
                </c:pt>
                <c:pt idx="150">
                  <c:v>5.0999999999999996</c:v>
                </c:pt>
                <c:pt idx="151">
                  <c:v>3.6</c:v>
                </c:pt>
                <c:pt idx="152">
                  <c:v>3.4</c:v>
                </c:pt>
                <c:pt idx="153">
                  <c:v>8.1</c:v>
                </c:pt>
                <c:pt idx="154">
                  <c:v>4.0999999999999996</c:v>
                </c:pt>
                <c:pt idx="155">
                  <c:v>5.7</c:v>
                </c:pt>
                <c:pt idx="156">
                  <c:v>4.2</c:v>
                </c:pt>
                <c:pt idx="157">
                  <c:v>4.4000000000000004</c:v>
                </c:pt>
                <c:pt idx="158">
                  <c:v>5.3</c:v>
                </c:pt>
                <c:pt idx="159">
                  <c:v>6.2</c:v>
                </c:pt>
                <c:pt idx="160">
                  <c:v>5.0999999999999996</c:v>
                </c:pt>
                <c:pt idx="161">
                  <c:v>6.8</c:v>
                </c:pt>
                <c:pt idx="162">
                  <c:v>6.1</c:v>
                </c:pt>
                <c:pt idx="163">
                  <c:v>6</c:v>
                </c:pt>
                <c:pt idx="164">
                  <c:v>6</c:v>
                </c:pt>
                <c:pt idx="165">
                  <c:v>4.8</c:v>
                </c:pt>
                <c:pt idx="166">
                  <c:v>5</c:v>
                </c:pt>
                <c:pt idx="167">
                  <c:v>2.2999999999999998</c:v>
                </c:pt>
                <c:pt idx="168">
                  <c:v>5.6</c:v>
                </c:pt>
                <c:pt idx="169">
                  <c:v>5.4</c:v>
                </c:pt>
                <c:pt idx="170">
                  <c:v>4.8</c:v>
                </c:pt>
                <c:pt idx="171">
                  <c:v>5.6</c:v>
                </c:pt>
                <c:pt idx="172">
                  <c:v>7</c:v>
                </c:pt>
                <c:pt idx="173">
                  <c:v>6</c:v>
                </c:pt>
                <c:pt idx="174">
                  <c:v>4.0999999999999996</c:v>
                </c:pt>
                <c:pt idx="175">
                  <c:v>7</c:v>
                </c:pt>
                <c:pt idx="176">
                  <c:v>7.2</c:v>
                </c:pt>
                <c:pt idx="177">
                  <c:v>7.5</c:v>
                </c:pt>
                <c:pt idx="178">
                  <c:v>5.6</c:v>
                </c:pt>
                <c:pt idx="179">
                  <c:v>8.3000000000000007</c:v>
                </c:pt>
                <c:pt idx="180">
                  <c:v>7.1</c:v>
                </c:pt>
                <c:pt idx="181">
                  <c:v>7.8</c:v>
                </c:pt>
                <c:pt idx="182">
                  <c:v>8.1999999999999993</c:v>
                </c:pt>
                <c:pt idx="183">
                  <c:v>6.6</c:v>
                </c:pt>
                <c:pt idx="184">
                  <c:v>5.7</c:v>
                </c:pt>
                <c:pt idx="185">
                  <c:v>7.5</c:v>
                </c:pt>
                <c:pt idx="186">
                  <c:v>4.3</c:v>
                </c:pt>
                <c:pt idx="187">
                  <c:v>4.7</c:v>
                </c:pt>
                <c:pt idx="188">
                  <c:v>5.9</c:v>
                </c:pt>
                <c:pt idx="189">
                  <c:v>7.4</c:v>
                </c:pt>
                <c:pt idx="190">
                  <c:v>4.7</c:v>
                </c:pt>
                <c:pt idx="191">
                  <c:v>5.7</c:v>
                </c:pt>
                <c:pt idx="192">
                  <c:v>4.7</c:v>
                </c:pt>
                <c:pt idx="193">
                  <c:v>4.3</c:v>
                </c:pt>
                <c:pt idx="194">
                  <c:v>4.7</c:v>
                </c:pt>
                <c:pt idx="195">
                  <c:v>6.6</c:v>
                </c:pt>
                <c:pt idx="196">
                  <c:v>5.9</c:v>
                </c:pt>
                <c:pt idx="197">
                  <c:v>7.6</c:v>
                </c:pt>
                <c:pt idx="198">
                  <c:v>5.7</c:v>
                </c:pt>
                <c:pt idx="199">
                  <c:v>7.6</c:v>
                </c:pt>
              </c:numCache>
            </c:numRef>
          </c:xVal>
          <c:yVal>
            <c:numRef>
              <c:f>'Task 2.1'!$Q$2:$Q$201</c:f>
              <c:numCache>
                <c:formatCode>General</c:formatCode>
                <c:ptCount val="200"/>
                <c:pt idx="0">
                  <c:v>8.4</c:v>
                </c:pt>
                <c:pt idx="1">
                  <c:v>7.5</c:v>
                </c:pt>
                <c:pt idx="2">
                  <c:v>9</c:v>
                </c:pt>
                <c:pt idx="3">
                  <c:v>7.2</c:v>
                </c:pt>
                <c:pt idx="4">
                  <c:v>9</c:v>
                </c:pt>
                <c:pt idx="5">
                  <c:v>6.1</c:v>
                </c:pt>
                <c:pt idx="6">
                  <c:v>7.2</c:v>
                </c:pt>
                <c:pt idx="7">
                  <c:v>7.7</c:v>
                </c:pt>
                <c:pt idx="8">
                  <c:v>8.1999999999999993</c:v>
                </c:pt>
                <c:pt idx="9">
                  <c:v>6.7</c:v>
                </c:pt>
                <c:pt idx="10">
                  <c:v>8.4</c:v>
                </c:pt>
                <c:pt idx="11">
                  <c:v>6.6</c:v>
                </c:pt>
                <c:pt idx="12">
                  <c:v>7.9</c:v>
                </c:pt>
                <c:pt idx="13">
                  <c:v>8.1999999999999993</c:v>
                </c:pt>
                <c:pt idx="14">
                  <c:v>7.6</c:v>
                </c:pt>
                <c:pt idx="15">
                  <c:v>7.1</c:v>
                </c:pt>
                <c:pt idx="16">
                  <c:v>7.2</c:v>
                </c:pt>
                <c:pt idx="17">
                  <c:v>8.1999999999999993</c:v>
                </c:pt>
                <c:pt idx="18">
                  <c:v>7.9</c:v>
                </c:pt>
                <c:pt idx="19">
                  <c:v>8.8000000000000007</c:v>
                </c:pt>
                <c:pt idx="20">
                  <c:v>7</c:v>
                </c:pt>
                <c:pt idx="21">
                  <c:v>9.9</c:v>
                </c:pt>
                <c:pt idx="22">
                  <c:v>8.1</c:v>
                </c:pt>
                <c:pt idx="23">
                  <c:v>8</c:v>
                </c:pt>
                <c:pt idx="24">
                  <c:v>5.5</c:v>
                </c:pt>
                <c:pt idx="25">
                  <c:v>7</c:v>
                </c:pt>
                <c:pt idx="26">
                  <c:v>7</c:v>
                </c:pt>
                <c:pt idx="27">
                  <c:v>5.6</c:v>
                </c:pt>
                <c:pt idx="28">
                  <c:v>7.2</c:v>
                </c:pt>
                <c:pt idx="29">
                  <c:v>6.2</c:v>
                </c:pt>
                <c:pt idx="30">
                  <c:v>7.1</c:v>
                </c:pt>
                <c:pt idx="31">
                  <c:v>6.2</c:v>
                </c:pt>
                <c:pt idx="32">
                  <c:v>7.6</c:v>
                </c:pt>
                <c:pt idx="33">
                  <c:v>9</c:v>
                </c:pt>
                <c:pt idx="34">
                  <c:v>6.7</c:v>
                </c:pt>
                <c:pt idx="35">
                  <c:v>7.1</c:v>
                </c:pt>
                <c:pt idx="36">
                  <c:v>7.2</c:v>
                </c:pt>
                <c:pt idx="37">
                  <c:v>9.9</c:v>
                </c:pt>
                <c:pt idx="38">
                  <c:v>7.6</c:v>
                </c:pt>
                <c:pt idx="39">
                  <c:v>5.8</c:v>
                </c:pt>
                <c:pt idx="40">
                  <c:v>8.4</c:v>
                </c:pt>
                <c:pt idx="41">
                  <c:v>7.9</c:v>
                </c:pt>
                <c:pt idx="42">
                  <c:v>7.6</c:v>
                </c:pt>
                <c:pt idx="43">
                  <c:v>8.4</c:v>
                </c:pt>
                <c:pt idx="44">
                  <c:v>6.5</c:v>
                </c:pt>
                <c:pt idx="45">
                  <c:v>7.7</c:v>
                </c:pt>
                <c:pt idx="46">
                  <c:v>8</c:v>
                </c:pt>
                <c:pt idx="47">
                  <c:v>7.1</c:v>
                </c:pt>
                <c:pt idx="48">
                  <c:v>8.5</c:v>
                </c:pt>
                <c:pt idx="49">
                  <c:v>7.6</c:v>
                </c:pt>
                <c:pt idx="50">
                  <c:v>7.2</c:v>
                </c:pt>
                <c:pt idx="51">
                  <c:v>8.1999999999999993</c:v>
                </c:pt>
                <c:pt idx="52">
                  <c:v>9</c:v>
                </c:pt>
                <c:pt idx="53">
                  <c:v>7.2</c:v>
                </c:pt>
                <c:pt idx="54">
                  <c:v>8.1</c:v>
                </c:pt>
                <c:pt idx="55">
                  <c:v>8.9</c:v>
                </c:pt>
                <c:pt idx="56">
                  <c:v>8.8000000000000007</c:v>
                </c:pt>
                <c:pt idx="57">
                  <c:v>7.5</c:v>
                </c:pt>
                <c:pt idx="58">
                  <c:v>7</c:v>
                </c:pt>
                <c:pt idx="59">
                  <c:v>8.5</c:v>
                </c:pt>
                <c:pt idx="60">
                  <c:v>7.2</c:v>
                </c:pt>
                <c:pt idx="61">
                  <c:v>8.8000000000000007</c:v>
                </c:pt>
                <c:pt idx="62">
                  <c:v>8</c:v>
                </c:pt>
                <c:pt idx="63">
                  <c:v>8.1</c:v>
                </c:pt>
                <c:pt idx="64">
                  <c:v>7.1</c:v>
                </c:pt>
                <c:pt idx="65">
                  <c:v>9</c:v>
                </c:pt>
                <c:pt idx="66">
                  <c:v>6.2</c:v>
                </c:pt>
                <c:pt idx="67">
                  <c:v>8.1999999999999993</c:v>
                </c:pt>
                <c:pt idx="68">
                  <c:v>5.8</c:v>
                </c:pt>
                <c:pt idx="69">
                  <c:v>8</c:v>
                </c:pt>
                <c:pt idx="70">
                  <c:v>7.7</c:v>
                </c:pt>
                <c:pt idx="71">
                  <c:v>7</c:v>
                </c:pt>
                <c:pt idx="72">
                  <c:v>7.9</c:v>
                </c:pt>
                <c:pt idx="73">
                  <c:v>9.8000000000000007</c:v>
                </c:pt>
                <c:pt idx="74">
                  <c:v>8.4</c:v>
                </c:pt>
                <c:pt idx="75">
                  <c:v>8.9</c:v>
                </c:pt>
                <c:pt idx="76">
                  <c:v>7.5</c:v>
                </c:pt>
                <c:pt idx="77">
                  <c:v>8</c:v>
                </c:pt>
                <c:pt idx="78">
                  <c:v>8.1</c:v>
                </c:pt>
                <c:pt idx="79">
                  <c:v>7.6</c:v>
                </c:pt>
                <c:pt idx="80">
                  <c:v>8.8000000000000007</c:v>
                </c:pt>
                <c:pt idx="81">
                  <c:v>8</c:v>
                </c:pt>
                <c:pt idx="82">
                  <c:v>8.5</c:v>
                </c:pt>
                <c:pt idx="83">
                  <c:v>6.5</c:v>
                </c:pt>
                <c:pt idx="84">
                  <c:v>7.7</c:v>
                </c:pt>
                <c:pt idx="85">
                  <c:v>7.2</c:v>
                </c:pt>
                <c:pt idx="86">
                  <c:v>6</c:v>
                </c:pt>
                <c:pt idx="87">
                  <c:v>8.1999999999999993</c:v>
                </c:pt>
                <c:pt idx="88">
                  <c:v>7.4</c:v>
                </c:pt>
                <c:pt idx="89">
                  <c:v>9.3000000000000007</c:v>
                </c:pt>
                <c:pt idx="90">
                  <c:v>7.9</c:v>
                </c:pt>
                <c:pt idx="91">
                  <c:v>6.5</c:v>
                </c:pt>
                <c:pt idx="92">
                  <c:v>8.6</c:v>
                </c:pt>
                <c:pt idx="93">
                  <c:v>8.9</c:v>
                </c:pt>
                <c:pt idx="94">
                  <c:v>8.4</c:v>
                </c:pt>
                <c:pt idx="95">
                  <c:v>8.1</c:v>
                </c:pt>
                <c:pt idx="96">
                  <c:v>7.2</c:v>
                </c:pt>
                <c:pt idx="97">
                  <c:v>7.7</c:v>
                </c:pt>
                <c:pt idx="98">
                  <c:v>7.4</c:v>
                </c:pt>
                <c:pt idx="99">
                  <c:v>7</c:v>
                </c:pt>
                <c:pt idx="100">
                  <c:v>6.1</c:v>
                </c:pt>
                <c:pt idx="101">
                  <c:v>7.1</c:v>
                </c:pt>
                <c:pt idx="102">
                  <c:v>7.6</c:v>
                </c:pt>
                <c:pt idx="103">
                  <c:v>9</c:v>
                </c:pt>
                <c:pt idx="104">
                  <c:v>8.9</c:v>
                </c:pt>
                <c:pt idx="105">
                  <c:v>7.5</c:v>
                </c:pt>
                <c:pt idx="106">
                  <c:v>9.3000000000000007</c:v>
                </c:pt>
                <c:pt idx="107">
                  <c:v>8</c:v>
                </c:pt>
                <c:pt idx="108">
                  <c:v>7.6</c:v>
                </c:pt>
                <c:pt idx="109">
                  <c:v>7.1</c:v>
                </c:pt>
                <c:pt idx="110">
                  <c:v>8.1</c:v>
                </c:pt>
                <c:pt idx="111">
                  <c:v>7.9</c:v>
                </c:pt>
                <c:pt idx="112">
                  <c:v>7.2</c:v>
                </c:pt>
                <c:pt idx="113">
                  <c:v>7.7</c:v>
                </c:pt>
                <c:pt idx="114">
                  <c:v>7.9</c:v>
                </c:pt>
                <c:pt idx="115">
                  <c:v>6.9</c:v>
                </c:pt>
                <c:pt idx="116">
                  <c:v>9.5</c:v>
                </c:pt>
                <c:pt idx="117">
                  <c:v>7.5</c:v>
                </c:pt>
                <c:pt idx="118">
                  <c:v>8</c:v>
                </c:pt>
                <c:pt idx="119">
                  <c:v>7.1</c:v>
                </c:pt>
                <c:pt idx="120">
                  <c:v>8.8000000000000007</c:v>
                </c:pt>
                <c:pt idx="121">
                  <c:v>8</c:v>
                </c:pt>
                <c:pt idx="122">
                  <c:v>7.7</c:v>
                </c:pt>
                <c:pt idx="123">
                  <c:v>8.1999999999999993</c:v>
                </c:pt>
                <c:pt idx="124">
                  <c:v>6.5</c:v>
                </c:pt>
                <c:pt idx="125">
                  <c:v>8.1</c:v>
                </c:pt>
                <c:pt idx="126">
                  <c:v>8.1</c:v>
                </c:pt>
                <c:pt idx="127">
                  <c:v>6.9</c:v>
                </c:pt>
                <c:pt idx="128">
                  <c:v>9.3000000000000007</c:v>
                </c:pt>
                <c:pt idx="129">
                  <c:v>6.2</c:v>
                </c:pt>
                <c:pt idx="130">
                  <c:v>8</c:v>
                </c:pt>
                <c:pt idx="131">
                  <c:v>7.1</c:v>
                </c:pt>
                <c:pt idx="132">
                  <c:v>6.5</c:v>
                </c:pt>
                <c:pt idx="133">
                  <c:v>7.1</c:v>
                </c:pt>
                <c:pt idx="134">
                  <c:v>8.1999999999999993</c:v>
                </c:pt>
                <c:pt idx="135">
                  <c:v>7</c:v>
                </c:pt>
                <c:pt idx="136">
                  <c:v>6.7</c:v>
                </c:pt>
                <c:pt idx="137">
                  <c:v>7.5</c:v>
                </c:pt>
                <c:pt idx="138">
                  <c:v>7.4</c:v>
                </c:pt>
                <c:pt idx="139">
                  <c:v>7.4</c:v>
                </c:pt>
                <c:pt idx="140">
                  <c:v>7.9</c:v>
                </c:pt>
                <c:pt idx="141">
                  <c:v>8</c:v>
                </c:pt>
                <c:pt idx="142">
                  <c:v>8</c:v>
                </c:pt>
                <c:pt idx="143">
                  <c:v>8.4</c:v>
                </c:pt>
                <c:pt idx="144">
                  <c:v>8.8000000000000007</c:v>
                </c:pt>
                <c:pt idx="145">
                  <c:v>7.9</c:v>
                </c:pt>
                <c:pt idx="146">
                  <c:v>6</c:v>
                </c:pt>
                <c:pt idx="147">
                  <c:v>8.1999999999999993</c:v>
                </c:pt>
                <c:pt idx="148">
                  <c:v>8.4</c:v>
                </c:pt>
                <c:pt idx="149">
                  <c:v>7.4</c:v>
                </c:pt>
                <c:pt idx="150">
                  <c:v>8</c:v>
                </c:pt>
                <c:pt idx="151">
                  <c:v>6.6</c:v>
                </c:pt>
                <c:pt idx="152">
                  <c:v>7.6</c:v>
                </c:pt>
                <c:pt idx="153">
                  <c:v>7.5</c:v>
                </c:pt>
                <c:pt idx="154">
                  <c:v>7.1</c:v>
                </c:pt>
                <c:pt idx="155">
                  <c:v>7.9</c:v>
                </c:pt>
                <c:pt idx="156">
                  <c:v>7.6</c:v>
                </c:pt>
                <c:pt idx="157">
                  <c:v>7.1</c:v>
                </c:pt>
                <c:pt idx="158">
                  <c:v>7.6</c:v>
                </c:pt>
                <c:pt idx="159">
                  <c:v>8.1999999999999993</c:v>
                </c:pt>
                <c:pt idx="160">
                  <c:v>6.9</c:v>
                </c:pt>
                <c:pt idx="161">
                  <c:v>8.1</c:v>
                </c:pt>
                <c:pt idx="162">
                  <c:v>7.6</c:v>
                </c:pt>
                <c:pt idx="163">
                  <c:v>8.4</c:v>
                </c:pt>
                <c:pt idx="164">
                  <c:v>7.4</c:v>
                </c:pt>
                <c:pt idx="165">
                  <c:v>7.9</c:v>
                </c:pt>
                <c:pt idx="166">
                  <c:v>7.2</c:v>
                </c:pt>
                <c:pt idx="167">
                  <c:v>7.6</c:v>
                </c:pt>
                <c:pt idx="168">
                  <c:v>6.7</c:v>
                </c:pt>
                <c:pt idx="169">
                  <c:v>7.4</c:v>
                </c:pt>
                <c:pt idx="170">
                  <c:v>6.2</c:v>
                </c:pt>
                <c:pt idx="171">
                  <c:v>7.5</c:v>
                </c:pt>
                <c:pt idx="172">
                  <c:v>7.4</c:v>
                </c:pt>
                <c:pt idx="173">
                  <c:v>7.9</c:v>
                </c:pt>
                <c:pt idx="174">
                  <c:v>6.5</c:v>
                </c:pt>
                <c:pt idx="175">
                  <c:v>8.6</c:v>
                </c:pt>
                <c:pt idx="176">
                  <c:v>8.6</c:v>
                </c:pt>
                <c:pt idx="177">
                  <c:v>8</c:v>
                </c:pt>
                <c:pt idx="178">
                  <c:v>8.1</c:v>
                </c:pt>
                <c:pt idx="179">
                  <c:v>8.1999999999999993</c:v>
                </c:pt>
                <c:pt idx="180">
                  <c:v>7.2</c:v>
                </c:pt>
                <c:pt idx="181">
                  <c:v>8.4</c:v>
                </c:pt>
                <c:pt idx="182">
                  <c:v>9.4</c:v>
                </c:pt>
                <c:pt idx="183">
                  <c:v>9.4</c:v>
                </c:pt>
                <c:pt idx="184">
                  <c:v>7.5</c:v>
                </c:pt>
                <c:pt idx="185">
                  <c:v>6.6</c:v>
                </c:pt>
                <c:pt idx="186">
                  <c:v>4.3</c:v>
                </c:pt>
                <c:pt idx="187">
                  <c:v>6.6</c:v>
                </c:pt>
                <c:pt idx="188">
                  <c:v>7.4</c:v>
                </c:pt>
                <c:pt idx="189">
                  <c:v>7.1</c:v>
                </c:pt>
                <c:pt idx="190">
                  <c:v>6.7</c:v>
                </c:pt>
                <c:pt idx="191">
                  <c:v>6.7</c:v>
                </c:pt>
                <c:pt idx="192">
                  <c:v>7.2</c:v>
                </c:pt>
                <c:pt idx="193">
                  <c:v>7.1</c:v>
                </c:pt>
                <c:pt idx="194">
                  <c:v>6</c:v>
                </c:pt>
                <c:pt idx="195">
                  <c:v>8.4</c:v>
                </c:pt>
                <c:pt idx="196">
                  <c:v>8.6</c:v>
                </c:pt>
                <c:pt idx="197">
                  <c:v>7.9</c:v>
                </c:pt>
                <c:pt idx="198">
                  <c:v>7.6</c:v>
                </c:pt>
                <c:pt idx="199">
                  <c:v>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D8-4378-B2E8-88E9181093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448768"/>
        <c:axId val="536445160"/>
      </c:scatterChart>
      <c:valAx>
        <c:axId val="536448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Product</a:t>
                </a:r>
                <a:r>
                  <a:rPr lang="en-IN" baseline="0"/>
                  <a:t> Line (</a:t>
                </a:r>
                <a:r>
                  <a:rPr lang="en-IN" sz="900" b="0" i="0" u="none" strike="noStrike" baseline="0">
                    <a:effectLst/>
                  </a:rPr>
                  <a:t>A scale from 1 = Poor to 10 = Excellent</a:t>
                </a:r>
                <a:r>
                  <a:rPr lang="en-IN" sz="900" b="1" i="0" u="none" strike="noStrike" baseline="0"/>
                  <a:t> 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445160"/>
        <c:crosses val="autoZero"/>
        <c:crossBetween val="midCat"/>
      </c:valAx>
      <c:valAx>
        <c:axId val="536445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Ordered Quantity (Tonnes)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448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Quality v. Order_Qty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'Task 2.1'!$Q$1</c:f>
              <c:strCache>
                <c:ptCount val="1"/>
                <c:pt idx="0">
                  <c:v>Order_Qty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rgbClr val="FFFF00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03263306661566"/>
                  <c:y val="-0.268375619714202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'Task 2.1'!$F$2:$F$201</c:f>
              <c:numCache>
                <c:formatCode>General</c:formatCode>
                <c:ptCount val="200"/>
                <c:pt idx="0">
                  <c:v>8.5</c:v>
                </c:pt>
                <c:pt idx="1">
                  <c:v>8.1999999999999993</c:v>
                </c:pt>
                <c:pt idx="2">
                  <c:v>9.1999999999999993</c:v>
                </c:pt>
                <c:pt idx="3">
                  <c:v>6.4</c:v>
                </c:pt>
                <c:pt idx="4">
                  <c:v>9</c:v>
                </c:pt>
                <c:pt idx="5">
                  <c:v>6.5</c:v>
                </c:pt>
                <c:pt idx="6">
                  <c:v>6.9</c:v>
                </c:pt>
                <c:pt idx="7">
                  <c:v>6.2</c:v>
                </c:pt>
                <c:pt idx="8">
                  <c:v>5.8</c:v>
                </c:pt>
                <c:pt idx="9">
                  <c:v>6.4</c:v>
                </c:pt>
                <c:pt idx="10">
                  <c:v>8.6999999999999993</c:v>
                </c:pt>
                <c:pt idx="11">
                  <c:v>6.1</c:v>
                </c:pt>
                <c:pt idx="12">
                  <c:v>9.5</c:v>
                </c:pt>
                <c:pt idx="13">
                  <c:v>9.1999999999999993</c:v>
                </c:pt>
                <c:pt idx="14">
                  <c:v>6.3</c:v>
                </c:pt>
                <c:pt idx="15">
                  <c:v>8.6999999999999993</c:v>
                </c:pt>
                <c:pt idx="16">
                  <c:v>5.7</c:v>
                </c:pt>
                <c:pt idx="17">
                  <c:v>5.9</c:v>
                </c:pt>
                <c:pt idx="18">
                  <c:v>5.6</c:v>
                </c:pt>
                <c:pt idx="19">
                  <c:v>9.1</c:v>
                </c:pt>
                <c:pt idx="20">
                  <c:v>5.2</c:v>
                </c:pt>
                <c:pt idx="21">
                  <c:v>9.6</c:v>
                </c:pt>
                <c:pt idx="22">
                  <c:v>8.6</c:v>
                </c:pt>
                <c:pt idx="23">
                  <c:v>9.3000000000000007</c:v>
                </c:pt>
                <c:pt idx="24">
                  <c:v>6</c:v>
                </c:pt>
                <c:pt idx="25">
                  <c:v>6.4</c:v>
                </c:pt>
                <c:pt idx="26">
                  <c:v>8.5</c:v>
                </c:pt>
                <c:pt idx="27">
                  <c:v>7</c:v>
                </c:pt>
                <c:pt idx="28">
                  <c:v>8.5</c:v>
                </c:pt>
                <c:pt idx="29">
                  <c:v>7.6</c:v>
                </c:pt>
                <c:pt idx="30">
                  <c:v>6.9</c:v>
                </c:pt>
                <c:pt idx="31">
                  <c:v>8.1</c:v>
                </c:pt>
                <c:pt idx="32">
                  <c:v>6.7</c:v>
                </c:pt>
                <c:pt idx="33">
                  <c:v>8</c:v>
                </c:pt>
                <c:pt idx="34">
                  <c:v>6.7</c:v>
                </c:pt>
                <c:pt idx="35">
                  <c:v>8.6999999999999993</c:v>
                </c:pt>
                <c:pt idx="36">
                  <c:v>9</c:v>
                </c:pt>
                <c:pt idx="37">
                  <c:v>9.6</c:v>
                </c:pt>
                <c:pt idx="38">
                  <c:v>8.1999999999999993</c:v>
                </c:pt>
                <c:pt idx="39">
                  <c:v>6.1</c:v>
                </c:pt>
                <c:pt idx="40">
                  <c:v>8.3000000000000007</c:v>
                </c:pt>
                <c:pt idx="41">
                  <c:v>9.4</c:v>
                </c:pt>
                <c:pt idx="42">
                  <c:v>9.3000000000000007</c:v>
                </c:pt>
                <c:pt idx="43">
                  <c:v>5.0999999999999996</c:v>
                </c:pt>
                <c:pt idx="44">
                  <c:v>8</c:v>
                </c:pt>
                <c:pt idx="45">
                  <c:v>5.9</c:v>
                </c:pt>
                <c:pt idx="46">
                  <c:v>10</c:v>
                </c:pt>
                <c:pt idx="47">
                  <c:v>5.7</c:v>
                </c:pt>
                <c:pt idx="48">
                  <c:v>9.9</c:v>
                </c:pt>
                <c:pt idx="49">
                  <c:v>7.9</c:v>
                </c:pt>
                <c:pt idx="50">
                  <c:v>6.7</c:v>
                </c:pt>
                <c:pt idx="51">
                  <c:v>8.1999999999999993</c:v>
                </c:pt>
                <c:pt idx="52">
                  <c:v>9.4</c:v>
                </c:pt>
                <c:pt idx="53">
                  <c:v>6.9</c:v>
                </c:pt>
                <c:pt idx="54">
                  <c:v>8</c:v>
                </c:pt>
                <c:pt idx="55">
                  <c:v>9.3000000000000007</c:v>
                </c:pt>
                <c:pt idx="56">
                  <c:v>7.4</c:v>
                </c:pt>
                <c:pt idx="57">
                  <c:v>7.6</c:v>
                </c:pt>
                <c:pt idx="58">
                  <c:v>10</c:v>
                </c:pt>
                <c:pt idx="59">
                  <c:v>9.9</c:v>
                </c:pt>
                <c:pt idx="60">
                  <c:v>8.6999999999999993</c:v>
                </c:pt>
                <c:pt idx="61">
                  <c:v>8.4</c:v>
                </c:pt>
                <c:pt idx="62">
                  <c:v>8.8000000000000007</c:v>
                </c:pt>
                <c:pt idx="63">
                  <c:v>7.7</c:v>
                </c:pt>
                <c:pt idx="64">
                  <c:v>6.6</c:v>
                </c:pt>
                <c:pt idx="65">
                  <c:v>5.7</c:v>
                </c:pt>
                <c:pt idx="66">
                  <c:v>5.7</c:v>
                </c:pt>
                <c:pt idx="67">
                  <c:v>5.5</c:v>
                </c:pt>
                <c:pt idx="68">
                  <c:v>7.5</c:v>
                </c:pt>
                <c:pt idx="69">
                  <c:v>6.4</c:v>
                </c:pt>
                <c:pt idx="70">
                  <c:v>9.1</c:v>
                </c:pt>
                <c:pt idx="71">
                  <c:v>6.7</c:v>
                </c:pt>
                <c:pt idx="72">
                  <c:v>6.5</c:v>
                </c:pt>
                <c:pt idx="73">
                  <c:v>9.9</c:v>
                </c:pt>
                <c:pt idx="74">
                  <c:v>8.5</c:v>
                </c:pt>
                <c:pt idx="75">
                  <c:v>9.9</c:v>
                </c:pt>
                <c:pt idx="76">
                  <c:v>7.6</c:v>
                </c:pt>
                <c:pt idx="77">
                  <c:v>9.4</c:v>
                </c:pt>
                <c:pt idx="78">
                  <c:v>9.3000000000000007</c:v>
                </c:pt>
                <c:pt idx="79">
                  <c:v>7.1</c:v>
                </c:pt>
                <c:pt idx="80">
                  <c:v>9.9</c:v>
                </c:pt>
                <c:pt idx="81">
                  <c:v>8.6999999999999993</c:v>
                </c:pt>
                <c:pt idx="82">
                  <c:v>8.6</c:v>
                </c:pt>
                <c:pt idx="83">
                  <c:v>6.4</c:v>
                </c:pt>
                <c:pt idx="84">
                  <c:v>7.7</c:v>
                </c:pt>
                <c:pt idx="85">
                  <c:v>7.5</c:v>
                </c:pt>
                <c:pt idx="86">
                  <c:v>5</c:v>
                </c:pt>
                <c:pt idx="87">
                  <c:v>7.7</c:v>
                </c:pt>
                <c:pt idx="88">
                  <c:v>9.1</c:v>
                </c:pt>
                <c:pt idx="89">
                  <c:v>5.5</c:v>
                </c:pt>
                <c:pt idx="90">
                  <c:v>9.1</c:v>
                </c:pt>
                <c:pt idx="91">
                  <c:v>7.1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9.3000000000000007</c:v>
                </c:pt>
                <c:pt idx="95">
                  <c:v>8.6</c:v>
                </c:pt>
                <c:pt idx="96">
                  <c:v>7.4</c:v>
                </c:pt>
                <c:pt idx="97">
                  <c:v>8.6999999999999993</c:v>
                </c:pt>
                <c:pt idx="98">
                  <c:v>7.8</c:v>
                </c:pt>
                <c:pt idx="99">
                  <c:v>7.9</c:v>
                </c:pt>
                <c:pt idx="100">
                  <c:v>7.6</c:v>
                </c:pt>
                <c:pt idx="101">
                  <c:v>9.1999999999999993</c:v>
                </c:pt>
                <c:pt idx="102">
                  <c:v>7.7</c:v>
                </c:pt>
                <c:pt idx="103">
                  <c:v>9.5</c:v>
                </c:pt>
                <c:pt idx="104">
                  <c:v>6.5</c:v>
                </c:pt>
                <c:pt idx="105">
                  <c:v>8.3000000000000007</c:v>
                </c:pt>
                <c:pt idx="106">
                  <c:v>9.6</c:v>
                </c:pt>
                <c:pt idx="107">
                  <c:v>5.9</c:v>
                </c:pt>
                <c:pt idx="108">
                  <c:v>8.6999999999999993</c:v>
                </c:pt>
                <c:pt idx="109">
                  <c:v>6.7</c:v>
                </c:pt>
                <c:pt idx="110">
                  <c:v>9.6999999999999993</c:v>
                </c:pt>
                <c:pt idx="111">
                  <c:v>8.8000000000000007</c:v>
                </c:pt>
                <c:pt idx="112">
                  <c:v>8.1999999999999993</c:v>
                </c:pt>
                <c:pt idx="113">
                  <c:v>8.9</c:v>
                </c:pt>
                <c:pt idx="114">
                  <c:v>8.4</c:v>
                </c:pt>
                <c:pt idx="115">
                  <c:v>7.7</c:v>
                </c:pt>
                <c:pt idx="116">
                  <c:v>9.1999999999999993</c:v>
                </c:pt>
                <c:pt idx="117">
                  <c:v>7.3</c:v>
                </c:pt>
                <c:pt idx="118">
                  <c:v>9</c:v>
                </c:pt>
                <c:pt idx="119">
                  <c:v>8.1</c:v>
                </c:pt>
                <c:pt idx="120">
                  <c:v>7.4</c:v>
                </c:pt>
                <c:pt idx="121">
                  <c:v>7.9</c:v>
                </c:pt>
                <c:pt idx="122">
                  <c:v>7.7</c:v>
                </c:pt>
                <c:pt idx="123">
                  <c:v>9.4</c:v>
                </c:pt>
                <c:pt idx="124">
                  <c:v>7.2</c:v>
                </c:pt>
                <c:pt idx="125">
                  <c:v>8.3000000000000007</c:v>
                </c:pt>
                <c:pt idx="126">
                  <c:v>7.9</c:v>
                </c:pt>
                <c:pt idx="127">
                  <c:v>7.3</c:v>
                </c:pt>
                <c:pt idx="128">
                  <c:v>9.6</c:v>
                </c:pt>
                <c:pt idx="129">
                  <c:v>8.3000000000000007</c:v>
                </c:pt>
                <c:pt idx="130">
                  <c:v>8.6</c:v>
                </c:pt>
                <c:pt idx="131">
                  <c:v>8</c:v>
                </c:pt>
                <c:pt idx="132">
                  <c:v>6.4</c:v>
                </c:pt>
                <c:pt idx="133">
                  <c:v>6.6</c:v>
                </c:pt>
                <c:pt idx="134">
                  <c:v>7.6</c:v>
                </c:pt>
                <c:pt idx="135">
                  <c:v>9.4</c:v>
                </c:pt>
                <c:pt idx="136">
                  <c:v>8.3000000000000007</c:v>
                </c:pt>
                <c:pt idx="137">
                  <c:v>7.8</c:v>
                </c:pt>
                <c:pt idx="138">
                  <c:v>7.1</c:v>
                </c:pt>
                <c:pt idx="139">
                  <c:v>7.6</c:v>
                </c:pt>
                <c:pt idx="140">
                  <c:v>5.6</c:v>
                </c:pt>
                <c:pt idx="141">
                  <c:v>9.9</c:v>
                </c:pt>
                <c:pt idx="142">
                  <c:v>9.1999999999999993</c:v>
                </c:pt>
                <c:pt idx="143">
                  <c:v>9.1</c:v>
                </c:pt>
                <c:pt idx="144">
                  <c:v>9.9</c:v>
                </c:pt>
                <c:pt idx="145">
                  <c:v>9.9</c:v>
                </c:pt>
                <c:pt idx="146">
                  <c:v>6.6</c:v>
                </c:pt>
                <c:pt idx="147">
                  <c:v>9.1</c:v>
                </c:pt>
                <c:pt idx="148">
                  <c:v>5.0999999999999996</c:v>
                </c:pt>
                <c:pt idx="149">
                  <c:v>6</c:v>
                </c:pt>
                <c:pt idx="150">
                  <c:v>8.9</c:v>
                </c:pt>
                <c:pt idx="151">
                  <c:v>6.2</c:v>
                </c:pt>
                <c:pt idx="152">
                  <c:v>7.2</c:v>
                </c:pt>
                <c:pt idx="153">
                  <c:v>8.8000000000000007</c:v>
                </c:pt>
                <c:pt idx="154">
                  <c:v>6.3</c:v>
                </c:pt>
                <c:pt idx="155">
                  <c:v>9.6999999999999993</c:v>
                </c:pt>
                <c:pt idx="156">
                  <c:v>5</c:v>
                </c:pt>
                <c:pt idx="157">
                  <c:v>7.4</c:v>
                </c:pt>
                <c:pt idx="158">
                  <c:v>5.5</c:v>
                </c:pt>
                <c:pt idx="159">
                  <c:v>9.1</c:v>
                </c:pt>
                <c:pt idx="160">
                  <c:v>6.7</c:v>
                </c:pt>
                <c:pt idx="161">
                  <c:v>6.3</c:v>
                </c:pt>
                <c:pt idx="162">
                  <c:v>8.3000000000000007</c:v>
                </c:pt>
                <c:pt idx="163">
                  <c:v>8.1999999999999993</c:v>
                </c:pt>
                <c:pt idx="164">
                  <c:v>8.1999999999999993</c:v>
                </c:pt>
                <c:pt idx="165">
                  <c:v>9</c:v>
                </c:pt>
                <c:pt idx="166">
                  <c:v>7.1</c:v>
                </c:pt>
                <c:pt idx="167">
                  <c:v>6.9</c:v>
                </c:pt>
                <c:pt idx="168">
                  <c:v>8.6</c:v>
                </c:pt>
                <c:pt idx="169">
                  <c:v>6.7</c:v>
                </c:pt>
                <c:pt idx="170">
                  <c:v>7</c:v>
                </c:pt>
                <c:pt idx="171">
                  <c:v>9.6999999999999993</c:v>
                </c:pt>
                <c:pt idx="172">
                  <c:v>9.9</c:v>
                </c:pt>
                <c:pt idx="173">
                  <c:v>8.6</c:v>
                </c:pt>
                <c:pt idx="174">
                  <c:v>6.3</c:v>
                </c:pt>
                <c:pt idx="175">
                  <c:v>9.9</c:v>
                </c:pt>
                <c:pt idx="176">
                  <c:v>9.3000000000000007</c:v>
                </c:pt>
                <c:pt idx="177">
                  <c:v>9.6999999999999993</c:v>
                </c:pt>
                <c:pt idx="178">
                  <c:v>9.6999999999999993</c:v>
                </c:pt>
                <c:pt idx="179">
                  <c:v>9.6</c:v>
                </c:pt>
                <c:pt idx="180">
                  <c:v>7.6</c:v>
                </c:pt>
                <c:pt idx="181">
                  <c:v>9.4</c:v>
                </c:pt>
                <c:pt idx="182">
                  <c:v>9.6</c:v>
                </c:pt>
                <c:pt idx="183">
                  <c:v>9.3000000000000007</c:v>
                </c:pt>
                <c:pt idx="184">
                  <c:v>9.6999999999999993</c:v>
                </c:pt>
                <c:pt idx="185">
                  <c:v>9.1</c:v>
                </c:pt>
                <c:pt idx="186">
                  <c:v>6.5</c:v>
                </c:pt>
                <c:pt idx="187">
                  <c:v>6.6</c:v>
                </c:pt>
                <c:pt idx="188">
                  <c:v>5.8</c:v>
                </c:pt>
                <c:pt idx="189">
                  <c:v>8.6999999999999993</c:v>
                </c:pt>
                <c:pt idx="190">
                  <c:v>8.8000000000000007</c:v>
                </c:pt>
                <c:pt idx="191">
                  <c:v>6.4</c:v>
                </c:pt>
                <c:pt idx="192">
                  <c:v>6.7</c:v>
                </c:pt>
                <c:pt idx="193">
                  <c:v>5.2</c:v>
                </c:pt>
                <c:pt idx="194">
                  <c:v>6.4</c:v>
                </c:pt>
                <c:pt idx="195">
                  <c:v>7.6</c:v>
                </c:pt>
                <c:pt idx="196">
                  <c:v>5.9</c:v>
                </c:pt>
                <c:pt idx="197">
                  <c:v>9.6999999999999993</c:v>
                </c:pt>
                <c:pt idx="198">
                  <c:v>5.5</c:v>
                </c:pt>
                <c:pt idx="199">
                  <c:v>9.6999999999999993</c:v>
                </c:pt>
              </c:numCache>
            </c:numRef>
          </c:xVal>
          <c:yVal>
            <c:numRef>
              <c:f>'Task 2.1'!$Q$2:$Q$201</c:f>
              <c:numCache>
                <c:formatCode>General</c:formatCode>
                <c:ptCount val="200"/>
                <c:pt idx="0">
                  <c:v>8.4</c:v>
                </c:pt>
                <c:pt idx="1">
                  <c:v>7.5</c:v>
                </c:pt>
                <c:pt idx="2">
                  <c:v>9</c:v>
                </c:pt>
                <c:pt idx="3">
                  <c:v>7.2</c:v>
                </c:pt>
                <c:pt idx="4">
                  <c:v>9</c:v>
                </c:pt>
                <c:pt idx="5">
                  <c:v>6.1</c:v>
                </c:pt>
                <c:pt idx="6">
                  <c:v>7.2</c:v>
                </c:pt>
                <c:pt idx="7">
                  <c:v>7.7</c:v>
                </c:pt>
                <c:pt idx="8">
                  <c:v>8.1999999999999993</c:v>
                </c:pt>
                <c:pt idx="9">
                  <c:v>6.7</c:v>
                </c:pt>
                <c:pt idx="10">
                  <c:v>8.4</c:v>
                </c:pt>
                <c:pt idx="11">
                  <c:v>6.6</c:v>
                </c:pt>
                <c:pt idx="12">
                  <c:v>7.9</c:v>
                </c:pt>
                <c:pt idx="13">
                  <c:v>8.1999999999999993</c:v>
                </c:pt>
                <c:pt idx="14">
                  <c:v>7.6</c:v>
                </c:pt>
                <c:pt idx="15">
                  <c:v>7.1</c:v>
                </c:pt>
                <c:pt idx="16">
                  <c:v>7.2</c:v>
                </c:pt>
                <c:pt idx="17">
                  <c:v>8.1999999999999993</c:v>
                </c:pt>
                <c:pt idx="18">
                  <c:v>7.9</c:v>
                </c:pt>
                <c:pt idx="19">
                  <c:v>8.8000000000000007</c:v>
                </c:pt>
                <c:pt idx="20">
                  <c:v>7</c:v>
                </c:pt>
                <c:pt idx="21">
                  <c:v>9.9</c:v>
                </c:pt>
                <c:pt idx="22">
                  <c:v>8.1</c:v>
                </c:pt>
                <c:pt idx="23">
                  <c:v>8</c:v>
                </c:pt>
                <c:pt idx="24">
                  <c:v>5.5</c:v>
                </c:pt>
                <c:pt idx="25">
                  <c:v>7</c:v>
                </c:pt>
                <c:pt idx="26">
                  <c:v>7</c:v>
                </c:pt>
                <c:pt idx="27">
                  <c:v>5.6</c:v>
                </c:pt>
                <c:pt idx="28">
                  <c:v>7.2</c:v>
                </c:pt>
                <c:pt idx="29">
                  <c:v>6.2</c:v>
                </c:pt>
                <c:pt idx="30">
                  <c:v>7.1</c:v>
                </c:pt>
                <c:pt idx="31">
                  <c:v>6.2</c:v>
                </c:pt>
                <c:pt idx="32">
                  <c:v>7.6</c:v>
                </c:pt>
                <c:pt idx="33">
                  <c:v>9</c:v>
                </c:pt>
                <c:pt idx="34">
                  <c:v>6.7</c:v>
                </c:pt>
                <c:pt idx="35">
                  <c:v>7.1</c:v>
                </c:pt>
                <c:pt idx="36">
                  <c:v>7.2</c:v>
                </c:pt>
                <c:pt idx="37">
                  <c:v>9.9</c:v>
                </c:pt>
                <c:pt idx="38">
                  <c:v>7.6</c:v>
                </c:pt>
                <c:pt idx="39">
                  <c:v>5.8</c:v>
                </c:pt>
                <c:pt idx="40">
                  <c:v>8.4</c:v>
                </c:pt>
                <c:pt idx="41">
                  <c:v>7.9</c:v>
                </c:pt>
                <c:pt idx="42">
                  <c:v>7.6</c:v>
                </c:pt>
                <c:pt idx="43">
                  <c:v>8.4</c:v>
                </c:pt>
                <c:pt idx="44">
                  <c:v>6.5</c:v>
                </c:pt>
                <c:pt idx="45">
                  <c:v>7.7</c:v>
                </c:pt>
                <c:pt idx="46">
                  <c:v>8</c:v>
                </c:pt>
                <c:pt idx="47">
                  <c:v>7.1</c:v>
                </c:pt>
                <c:pt idx="48">
                  <c:v>8.5</c:v>
                </c:pt>
                <c:pt idx="49">
                  <c:v>7.6</c:v>
                </c:pt>
                <c:pt idx="50">
                  <c:v>7.2</c:v>
                </c:pt>
                <c:pt idx="51">
                  <c:v>8.1999999999999993</c:v>
                </c:pt>
                <c:pt idx="52">
                  <c:v>9</c:v>
                </c:pt>
                <c:pt idx="53">
                  <c:v>7.2</c:v>
                </c:pt>
                <c:pt idx="54">
                  <c:v>8.1</c:v>
                </c:pt>
                <c:pt idx="55">
                  <c:v>8.9</c:v>
                </c:pt>
                <c:pt idx="56">
                  <c:v>8.8000000000000007</c:v>
                </c:pt>
                <c:pt idx="57">
                  <c:v>7.5</c:v>
                </c:pt>
                <c:pt idx="58">
                  <c:v>7</c:v>
                </c:pt>
                <c:pt idx="59">
                  <c:v>8.5</c:v>
                </c:pt>
                <c:pt idx="60">
                  <c:v>7.2</c:v>
                </c:pt>
                <c:pt idx="61">
                  <c:v>8.8000000000000007</c:v>
                </c:pt>
                <c:pt idx="62">
                  <c:v>8</c:v>
                </c:pt>
                <c:pt idx="63">
                  <c:v>8.1</c:v>
                </c:pt>
                <c:pt idx="64">
                  <c:v>7.1</c:v>
                </c:pt>
                <c:pt idx="65">
                  <c:v>9</c:v>
                </c:pt>
                <c:pt idx="66">
                  <c:v>6.2</c:v>
                </c:pt>
                <c:pt idx="67">
                  <c:v>8.1999999999999993</c:v>
                </c:pt>
                <c:pt idx="68">
                  <c:v>5.8</c:v>
                </c:pt>
                <c:pt idx="69">
                  <c:v>8</c:v>
                </c:pt>
                <c:pt idx="70">
                  <c:v>7.7</c:v>
                </c:pt>
                <c:pt idx="71">
                  <c:v>7</c:v>
                </c:pt>
                <c:pt idx="72">
                  <c:v>7.9</c:v>
                </c:pt>
                <c:pt idx="73">
                  <c:v>9.8000000000000007</c:v>
                </c:pt>
                <c:pt idx="74">
                  <c:v>8.4</c:v>
                </c:pt>
                <c:pt idx="75">
                  <c:v>8.9</c:v>
                </c:pt>
                <c:pt idx="76">
                  <c:v>7.5</c:v>
                </c:pt>
                <c:pt idx="77">
                  <c:v>8</c:v>
                </c:pt>
                <c:pt idx="78">
                  <c:v>8.1</c:v>
                </c:pt>
                <c:pt idx="79">
                  <c:v>7.6</c:v>
                </c:pt>
                <c:pt idx="80">
                  <c:v>8.8000000000000007</c:v>
                </c:pt>
                <c:pt idx="81">
                  <c:v>8</c:v>
                </c:pt>
                <c:pt idx="82">
                  <c:v>8.5</c:v>
                </c:pt>
                <c:pt idx="83">
                  <c:v>6.5</c:v>
                </c:pt>
                <c:pt idx="84">
                  <c:v>7.7</c:v>
                </c:pt>
                <c:pt idx="85">
                  <c:v>7.2</c:v>
                </c:pt>
                <c:pt idx="86">
                  <c:v>6</c:v>
                </c:pt>
                <c:pt idx="87">
                  <c:v>8.1999999999999993</c:v>
                </c:pt>
                <c:pt idx="88">
                  <c:v>7.4</c:v>
                </c:pt>
                <c:pt idx="89">
                  <c:v>9.3000000000000007</c:v>
                </c:pt>
                <c:pt idx="90">
                  <c:v>7.9</c:v>
                </c:pt>
                <c:pt idx="91">
                  <c:v>6.5</c:v>
                </c:pt>
                <c:pt idx="92">
                  <c:v>8.6</c:v>
                </c:pt>
                <c:pt idx="93">
                  <c:v>8.9</c:v>
                </c:pt>
                <c:pt idx="94">
                  <c:v>8.4</c:v>
                </c:pt>
                <c:pt idx="95">
                  <c:v>8.1</c:v>
                </c:pt>
                <c:pt idx="96">
                  <c:v>7.2</c:v>
                </c:pt>
                <c:pt idx="97">
                  <c:v>7.7</c:v>
                </c:pt>
                <c:pt idx="98">
                  <c:v>7.4</c:v>
                </c:pt>
                <c:pt idx="99">
                  <c:v>7</c:v>
                </c:pt>
                <c:pt idx="100">
                  <c:v>6.1</c:v>
                </c:pt>
                <c:pt idx="101">
                  <c:v>7.1</c:v>
                </c:pt>
                <c:pt idx="102">
                  <c:v>7.6</c:v>
                </c:pt>
                <c:pt idx="103">
                  <c:v>9</c:v>
                </c:pt>
                <c:pt idx="104">
                  <c:v>8.9</c:v>
                </c:pt>
                <c:pt idx="105">
                  <c:v>7.5</c:v>
                </c:pt>
                <c:pt idx="106">
                  <c:v>9.3000000000000007</c:v>
                </c:pt>
                <c:pt idx="107">
                  <c:v>8</c:v>
                </c:pt>
                <c:pt idx="108">
                  <c:v>7.6</c:v>
                </c:pt>
                <c:pt idx="109">
                  <c:v>7.1</c:v>
                </c:pt>
                <c:pt idx="110">
                  <c:v>8.1</c:v>
                </c:pt>
                <c:pt idx="111">
                  <c:v>7.9</c:v>
                </c:pt>
                <c:pt idx="112">
                  <c:v>7.2</c:v>
                </c:pt>
                <c:pt idx="113">
                  <c:v>7.7</c:v>
                </c:pt>
                <c:pt idx="114">
                  <c:v>7.9</c:v>
                </c:pt>
                <c:pt idx="115">
                  <c:v>6.9</c:v>
                </c:pt>
                <c:pt idx="116">
                  <c:v>9.5</c:v>
                </c:pt>
                <c:pt idx="117">
                  <c:v>7.5</c:v>
                </c:pt>
                <c:pt idx="118">
                  <c:v>8</c:v>
                </c:pt>
                <c:pt idx="119">
                  <c:v>7.1</c:v>
                </c:pt>
                <c:pt idx="120">
                  <c:v>8.8000000000000007</c:v>
                </c:pt>
                <c:pt idx="121">
                  <c:v>8</c:v>
                </c:pt>
                <c:pt idx="122">
                  <c:v>7.7</c:v>
                </c:pt>
                <c:pt idx="123">
                  <c:v>8.1999999999999993</c:v>
                </c:pt>
                <c:pt idx="124">
                  <c:v>6.5</c:v>
                </c:pt>
                <c:pt idx="125">
                  <c:v>8.1</c:v>
                </c:pt>
                <c:pt idx="126">
                  <c:v>8.1</c:v>
                </c:pt>
                <c:pt idx="127">
                  <c:v>6.9</c:v>
                </c:pt>
                <c:pt idx="128">
                  <c:v>9.3000000000000007</c:v>
                </c:pt>
                <c:pt idx="129">
                  <c:v>6.2</c:v>
                </c:pt>
                <c:pt idx="130">
                  <c:v>8</c:v>
                </c:pt>
                <c:pt idx="131">
                  <c:v>7.1</c:v>
                </c:pt>
                <c:pt idx="132">
                  <c:v>6.5</c:v>
                </c:pt>
                <c:pt idx="133">
                  <c:v>7.1</c:v>
                </c:pt>
                <c:pt idx="134">
                  <c:v>8.1999999999999993</c:v>
                </c:pt>
                <c:pt idx="135">
                  <c:v>7</c:v>
                </c:pt>
                <c:pt idx="136">
                  <c:v>6.7</c:v>
                </c:pt>
                <c:pt idx="137">
                  <c:v>7.5</c:v>
                </c:pt>
                <c:pt idx="138">
                  <c:v>7.4</c:v>
                </c:pt>
                <c:pt idx="139">
                  <c:v>7.4</c:v>
                </c:pt>
                <c:pt idx="140">
                  <c:v>7.9</c:v>
                </c:pt>
                <c:pt idx="141">
                  <c:v>8</c:v>
                </c:pt>
                <c:pt idx="142">
                  <c:v>8</c:v>
                </c:pt>
                <c:pt idx="143">
                  <c:v>8.4</c:v>
                </c:pt>
                <c:pt idx="144">
                  <c:v>8.8000000000000007</c:v>
                </c:pt>
                <c:pt idx="145">
                  <c:v>7.9</c:v>
                </c:pt>
                <c:pt idx="146">
                  <c:v>6</c:v>
                </c:pt>
                <c:pt idx="147">
                  <c:v>8.1999999999999993</c:v>
                </c:pt>
                <c:pt idx="148">
                  <c:v>8.4</c:v>
                </c:pt>
                <c:pt idx="149">
                  <c:v>7.4</c:v>
                </c:pt>
                <c:pt idx="150">
                  <c:v>8</c:v>
                </c:pt>
                <c:pt idx="151">
                  <c:v>6.6</c:v>
                </c:pt>
                <c:pt idx="152">
                  <c:v>7.6</c:v>
                </c:pt>
                <c:pt idx="153">
                  <c:v>7.5</c:v>
                </c:pt>
                <c:pt idx="154">
                  <c:v>7.1</c:v>
                </c:pt>
                <c:pt idx="155">
                  <c:v>7.9</c:v>
                </c:pt>
                <c:pt idx="156">
                  <c:v>7.6</c:v>
                </c:pt>
                <c:pt idx="157">
                  <c:v>7.1</c:v>
                </c:pt>
                <c:pt idx="158">
                  <c:v>7.6</c:v>
                </c:pt>
                <c:pt idx="159">
                  <c:v>8.1999999999999993</c:v>
                </c:pt>
                <c:pt idx="160">
                  <c:v>6.9</c:v>
                </c:pt>
                <c:pt idx="161">
                  <c:v>8.1</c:v>
                </c:pt>
                <c:pt idx="162">
                  <c:v>7.6</c:v>
                </c:pt>
                <c:pt idx="163">
                  <c:v>8.4</c:v>
                </c:pt>
                <c:pt idx="164">
                  <c:v>7.4</c:v>
                </c:pt>
                <c:pt idx="165">
                  <c:v>7.9</c:v>
                </c:pt>
                <c:pt idx="166">
                  <c:v>7.2</c:v>
                </c:pt>
                <c:pt idx="167">
                  <c:v>7.6</c:v>
                </c:pt>
                <c:pt idx="168">
                  <c:v>6.7</c:v>
                </c:pt>
                <c:pt idx="169">
                  <c:v>7.4</c:v>
                </c:pt>
                <c:pt idx="170">
                  <c:v>6.2</c:v>
                </c:pt>
                <c:pt idx="171">
                  <c:v>7.5</c:v>
                </c:pt>
                <c:pt idx="172">
                  <c:v>7.4</c:v>
                </c:pt>
                <c:pt idx="173">
                  <c:v>7.9</c:v>
                </c:pt>
                <c:pt idx="174">
                  <c:v>6.5</c:v>
                </c:pt>
                <c:pt idx="175">
                  <c:v>8.6</c:v>
                </c:pt>
                <c:pt idx="176">
                  <c:v>8.6</c:v>
                </c:pt>
                <c:pt idx="177">
                  <c:v>8</c:v>
                </c:pt>
                <c:pt idx="178">
                  <c:v>8.1</c:v>
                </c:pt>
                <c:pt idx="179">
                  <c:v>8.1999999999999993</c:v>
                </c:pt>
                <c:pt idx="180">
                  <c:v>7.2</c:v>
                </c:pt>
                <c:pt idx="181">
                  <c:v>8.4</c:v>
                </c:pt>
                <c:pt idx="182">
                  <c:v>9.4</c:v>
                </c:pt>
                <c:pt idx="183">
                  <c:v>9.4</c:v>
                </c:pt>
                <c:pt idx="184">
                  <c:v>7.5</c:v>
                </c:pt>
                <c:pt idx="185">
                  <c:v>6.6</c:v>
                </c:pt>
                <c:pt idx="186">
                  <c:v>4.3</c:v>
                </c:pt>
                <c:pt idx="187">
                  <c:v>6.6</c:v>
                </c:pt>
                <c:pt idx="188">
                  <c:v>7.4</c:v>
                </c:pt>
                <c:pt idx="189">
                  <c:v>7.1</c:v>
                </c:pt>
                <c:pt idx="190">
                  <c:v>6.7</c:v>
                </c:pt>
                <c:pt idx="191">
                  <c:v>6.7</c:v>
                </c:pt>
                <c:pt idx="192">
                  <c:v>7.2</c:v>
                </c:pt>
                <c:pt idx="193">
                  <c:v>7.1</c:v>
                </c:pt>
                <c:pt idx="194">
                  <c:v>6</c:v>
                </c:pt>
                <c:pt idx="195">
                  <c:v>8.4</c:v>
                </c:pt>
                <c:pt idx="196">
                  <c:v>8.6</c:v>
                </c:pt>
                <c:pt idx="197">
                  <c:v>7.9</c:v>
                </c:pt>
                <c:pt idx="198">
                  <c:v>7.6</c:v>
                </c:pt>
                <c:pt idx="199">
                  <c:v>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CE-45EE-B852-FEACC84169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506984"/>
        <c:axId val="713504688"/>
      </c:scatterChart>
      <c:valAx>
        <c:axId val="713506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Quality (</a:t>
                </a:r>
                <a:r>
                  <a:rPr lang="en-IN" sz="900" b="0" i="0" u="none" strike="noStrike" baseline="0">
                    <a:effectLst/>
                  </a:rPr>
                  <a:t>A scale from 1 = Poor Quality to 10 = Excellent Quality</a:t>
                </a:r>
                <a:r>
                  <a:rPr lang="en-IN" sz="900" b="1" i="0" u="none" strike="noStrike" baseline="0">
                    <a:effectLst/>
                  </a:rPr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504688"/>
        <c:crosses val="autoZero"/>
        <c:crossBetween val="midCat"/>
      </c:valAx>
      <c:valAx>
        <c:axId val="71350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Ordered Quantity (Tonnes)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3506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Loyalty v. Order_Qty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'Task 2.1'!$Q$1</c:f>
              <c:strCache>
                <c:ptCount val="1"/>
                <c:pt idx="0">
                  <c:v>Order_Qty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rgbClr val="FFFF00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7764873140857393E-2"/>
                  <c:y val="-0.273344269466316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'Task 2.1'!$B$2:$B$201</c:f>
              <c:numCache>
                <c:formatCode>General</c:formatCode>
                <c:ptCount val="200"/>
                <c:pt idx="0">
                  <c:v>3</c:v>
                </c:pt>
                <c:pt idx="1">
                  <c:v>13</c:v>
                </c:pt>
                <c:pt idx="2">
                  <c:v>12</c:v>
                </c:pt>
                <c:pt idx="3">
                  <c:v>14</c:v>
                </c:pt>
                <c:pt idx="4">
                  <c:v>9</c:v>
                </c:pt>
                <c:pt idx="5">
                  <c:v>8</c:v>
                </c:pt>
                <c:pt idx="6">
                  <c:v>2</c:v>
                </c:pt>
                <c:pt idx="7">
                  <c:v>9</c:v>
                </c:pt>
                <c:pt idx="8">
                  <c:v>7</c:v>
                </c:pt>
                <c:pt idx="9">
                  <c:v>9</c:v>
                </c:pt>
                <c:pt idx="10">
                  <c:v>10</c:v>
                </c:pt>
                <c:pt idx="11">
                  <c:v>4</c:v>
                </c:pt>
                <c:pt idx="12">
                  <c:v>13</c:v>
                </c:pt>
                <c:pt idx="13">
                  <c:v>7</c:v>
                </c:pt>
                <c:pt idx="14">
                  <c:v>15</c:v>
                </c:pt>
                <c:pt idx="15">
                  <c:v>1</c:v>
                </c:pt>
                <c:pt idx="16">
                  <c:v>4</c:v>
                </c:pt>
                <c:pt idx="17">
                  <c:v>8</c:v>
                </c:pt>
                <c:pt idx="18">
                  <c:v>12</c:v>
                </c:pt>
                <c:pt idx="19">
                  <c:v>13</c:v>
                </c:pt>
                <c:pt idx="20">
                  <c:v>8</c:v>
                </c:pt>
                <c:pt idx="21">
                  <c:v>12</c:v>
                </c:pt>
                <c:pt idx="22">
                  <c:v>3</c:v>
                </c:pt>
                <c:pt idx="23">
                  <c:v>10</c:v>
                </c:pt>
                <c:pt idx="24">
                  <c:v>5</c:v>
                </c:pt>
                <c:pt idx="25">
                  <c:v>3</c:v>
                </c:pt>
                <c:pt idx="26">
                  <c:v>9</c:v>
                </c:pt>
                <c:pt idx="27">
                  <c:v>4</c:v>
                </c:pt>
                <c:pt idx="28">
                  <c:v>13</c:v>
                </c:pt>
                <c:pt idx="29">
                  <c:v>4</c:v>
                </c:pt>
                <c:pt idx="30">
                  <c:v>13</c:v>
                </c:pt>
                <c:pt idx="31">
                  <c:v>2</c:v>
                </c:pt>
                <c:pt idx="32">
                  <c:v>15</c:v>
                </c:pt>
                <c:pt idx="33">
                  <c:v>10</c:v>
                </c:pt>
                <c:pt idx="34">
                  <c:v>6</c:v>
                </c:pt>
                <c:pt idx="35">
                  <c:v>3</c:v>
                </c:pt>
                <c:pt idx="36">
                  <c:v>9</c:v>
                </c:pt>
                <c:pt idx="37">
                  <c:v>10</c:v>
                </c:pt>
                <c:pt idx="38">
                  <c:v>12</c:v>
                </c:pt>
                <c:pt idx="39">
                  <c:v>9</c:v>
                </c:pt>
                <c:pt idx="40">
                  <c:v>6</c:v>
                </c:pt>
                <c:pt idx="41">
                  <c:v>2</c:v>
                </c:pt>
                <c:pt idx="42">
                  <c:v>10</c:v>
                </c:pt>
                <c:pt idx="43">
                  <c:v>15</c:v>
                </c:pt>
                <c:pt idx="44">
                  <c:v>6</c:v>
                </c:pt>
                <c:pt idx="45">
                  <c:v>5</c:v>
                </c:pt>
                <c:pt idx="46">
                  <c:v>4</c:v>
                </c:pt>
                <c:pt idx="47">
                  <c:v>8</c:v>
                </c:pt>
                <c:pt idx="48">
                  <c:v>13</c:v>
                </c:pt>
                <c:pt idx="49">
                  <c:v>3</c:v>
                </c:pt>
                <c:pt idx="50">
                  <c:v>10</c:v>
                </c:pt>
                <c:pt idx="51">
                  <c:v>7</c:v>
                </c:pt>
                <c:pt idx="52">
                  <c:v>8</c:v>
                </c:pt>
                <c:pt idx="53">
                  <c:v>11</c:v>
                </c:pt>
                <c:pt idx="54">
                  <c:v>14</c:v>
                </c:pt>
                <c:pt idx="55">
                  <c:v>11</c:v>
                </c:pt>
                <c:pt idx="56">
                  <c:v>14</c:v>
                </c:pt>
                <c:pt idx="57">
                  <c:v>1</c:v>
                </c:pt>
                <c:pt idx="58">
                  <c:v>1</c:v>
                </c:pt>
                <c:pt idx="59">
                  <c:v>6</c:v>
                </c:pt>
                <c:pt idx="60">
                  <c:v>5</c:v>
                </c:pt>
                <c:pt idx="61">
                  <c:v>13</c:v>
                </c:pt>
                <c:pt idx="62">
                  <c:v>2</c:v>
                </c:pt>
                <c:pt idx="63">
                  <c:v>11</c:v>
                </c:pt>
                <c:pt idx="64">
                  <c:v>7</c:v>
                </c:pt>
                <c:pt idx="65">
                  <c:v>12</c:v>
                </c:pt>
                <c:pt idx="66">
                  <c:v>5</c:v>
                </c:pt>
                <c:pt idx="67">
                  <c:v>7</c:v>
                </c:pt>
                <c:pt idx="68">
                  <c:v>5</c:v>
                </c:pt>
                <c:pt idx="69">
                  <c:v>9</c:v>
                </c:pt>
                <c:pt idx="70">
                  <c:v>13</c:v>
                </c:pt>
                <c:pt idx="71">
                  <c:v>8</c:v>
                </c:pt>
                <c:pt idx="72">
                  <c:v>13</c:v>
                </c:pt>
                <c:pt idx="73">
                  <c:v>14</c:v>
                </c:pt>
                <c:pt idx="74">
                  <c:v>10</c:v>
                </c:pt>
                <c:pt idx="75">
                  <c:v>7</c:v>
                </c:pt>
                <c:pt idx="76">
                  <c:v>3</c:v>
                </c:pt>
                <c:pt idx="77">
                  <c:v>5</c:v>
                </c:pt>
                <c:pt idx="78">
                  <c:v>10</c:v>
                </c:pt>
                <c:pt idx="79">
                  <c:v>10</c:v>
                </c:pt>
                <c:pt idx="80">
                  <c:v>8</c:v>
                </c:pt>
                <c:pt idx="81">
                  <c:v>2</c:v>
                </c:pt>
                <c:pt idx="82">
                  <c:v>6</c:v>
                </c:pt>
                <c:pt idx="83">
                  <c:v>5</c:v>
                </c:pt>
                <c:pt idx="84">
                  <c:v>4</c:v>
                </c:pt>
                <c:pt idx="85">
                  <c:v>13</c:v>
                </c:pt>
                <c:pt idx="86">
                  <c:v>4</c:v>
                </c:pt>
                <c:pt idx="87">
                  <c:v>11</c:v>
                </c:pt>
                <c:pt idx="88">
                  <c:v>8</c:v>
                </c:pt>
                <c:pt idx="89">
                  <c:v>14</c:v>
                </c:pt>
                <c:pt idx="90">
                  <c:v>15</c:v>
                </c:pt>
                <c:pt idx="91">
                  <c:v>7</c:v>
                </c:pt>
                <c:pt idx="92">
                  <c:v>14</c:v>
                </c:pt>
                <c:pt idx="93">
                  <c:v>11</c:v>
                </c:pt>
                <c:pt idx="94">
                  <c:v>8</c:v>
                </c:pt>
                <c:pt idx="95">
                  <c:v>12</c:v>
                </c:pt>
                <c:pt idx="96">
                  <c:v>10</c:v>
                </c:pt>
                <c:pt idx="97">
                  <c:v>11</c:v>
                </c:pt>
                <c:pt idx="98">
                  <c:v>1</c:v>
                </c:pt>
                <c:pt idx="99">
                  <c:v>6</c:v>
                </c:pt>
                <c:pt idx="100">
                  <c:v>8</c:v>
                </c:pt>
                <c:pt idx="101">
                  <c:v>14</c:v>
                </c:pt>
                <c:pt idx="102">
                  <c:v>14</c:v>
                </c:pt>
                <c:pt idx="103">
                  <c:v>12</c:v>
                </c:pt>
                <c:pt idx="104">
                  <c:v>15</c:v>
                </c:pt>
                <c:pt idx="105">
                  <c:v>13</c:v>
                </c:pt>
                <c:pt idx="106">
                  <c:v>15</c:v>
                </c:pt>
                <c:pt idx="107">
                  <c:v>1</c:v>
                </c:pt>
                <c:pt idx="108">
                  <c:v>7</c:v>
                </c:pt>
                <c:pt idx="109">
                  <c:v>2</c:v>
                </c:pt>
                <c:pt idx="110">
                  <c:v>7</c:v>
                </c:pt>
                <c:pt idx="111">
                  <c:v>12</c:v>
                </c:pt>
                <c:pt idx="112">
                  <c:v>7</c:v>
                </c:pt>
                <c:pt idx="113">
                  <c:v>14</c:v>
                </c:pt>
                <c:pt idx="114">
                  <c:v>14</c:v>
                </c:pt>
                <c:pt idx="115">
                  <c:v>11</c:v>
                </c:pt>
                <c:pt idx="116">
                  <c:v>10</c:v>
                </c:pt>
                <c:pt idx="117">
                  <c:v>5</c:v>
                </c:pt>
                <c:pt idx="118">
                  <c:v>11</c:v>
                </c:pt>
                <c:pt idx="119">
                  <c:v>6</c:v>
                </c:pt>
                <c:pt idx="120">
                  <c:v>9</c:v>
                </c:pt>
                <c:pt idx="121">
                  <c:v>9</c:v>
                </c:pt>
                <c:pt idx="122">
                  <c:v>10</c:v>
                </c:pt>
                <c:pt idx="123">
                  <c:v>5</c:v>
                </c:pt>
                <c:pt idx="124">
                  <c:v>7</c:v>
                </c:pt>
                <c:pt idx="125">
                  <c:v>15</c:v>
                </c:pt>
                <c:pt idx="126">
                  <c:v>12</c:v>
                </c:pt>
                <c:pt idx="127">
                  <c:v>7</c:v>
                </c:pt>
                <c:pt idx="128">
                  <c:v>11</c:v>
                </c:pt>
                <c:pt idx="129">
                  <c:v>4</c:v>
                </c:pt>
                <c:pt idx="130">
                  <c:v>9</c:v>
                </c:pt>
                <c:pt idx="131">
                  <c:v>9</c:v>
                </c:pt>
                <c:pt idx="132">
                  <c:v>2</c:v>
                </c:pt>
                <c:pt idx="133">
                  <c:v>10</c:v>
                </c:pt>
                <c:pt idx="134">
                  <c:v>14</c:v>
                </c:pt>
                <c:pt idx="135">
                  <c:v>1</c:v>
                </c:pt>
                <c:pt idx="136">
                  <c:v>4</c:v>
                </c:pt>
                <c:pt idx="137">
                  <c:v>13</c:v>
                </c:pt>
                <c:pt idx="138">
                  <c:v>13</c:v>
                </c:pt>
                <c:pt idx="139">
                  <c:v>15</c:v>
                </c:pt>
                <c:pt idx="140">
                  <c:v>12</c:v>
                </c:pt>
                <c:pt idx="141">
                  <c:v>3</c:v>
                </c:pt>
                <c:pt idx="142">
                  <c:v>3</c:v>
                </c:pt>
                <c:pt idx="143">
                  <c:v>7</c:v>
                </c:pt>
                <c:pt idx="144">
                  <c:v>7</c:v>
                </c:pt>
                <c:pt idx="145">
                  <c:v>14</c:v>
                </c:pt>
                <c:pt idx="146">
                  <c:v>5</c:v>
                </c:pt>
                <c:pt idx="147">
                  <c:v>15</c:v>
                </c:pt>
                <c:pt idx="148">
                  <c:v>7</c:v>
                </c:pt>
                <c:pt idx="149">
                  <c:v>13</c:v>
                </c:pt>
                <c:pt idx="150">
                  <c:v>8</c:v>
                </c:pt>
                <c:pt idx="151">
                  <c:v>5</c:v>
                </c:pt>
                <c:pt idx="152">
                  <c:v>9</c:v>
                </c:pt>
                <c:pt idx="153">
                  <c:v>6</c:v>
                </c:pt>
                <c:pt idx="154">
                  <c:v>3</c:v>
                </c:pt>
                <c:pt idx="155">
                  <c:v>2</c:v>
                </c:pt>
                <c:pt idx="156">
                  <c:v>1</c:v>
                </c:pt>
                <c:pt idx="157">
                  <c:v>10</c:v>
                </c:pt>
                <c:pt idx="158">
                  <c:v>5</c:v>
                </c:pt>
                <c:pt idx="159">
                  <c:v>13</c:v>
                </c:pt>
                <c:pt idx="160">
                  <c:v>5</c:v>
                </c:pt>
                <c:pt idx="161">
                  <c:v>11</c:v>
                </c:pt>
                <c:pt idx="162">
                  <c:v>13</c:v>
                </c:pt>
                <c:pt idx="163">
                  <c:v>12</c:v>
                </c:pt>
                <c:pt idx="164">
                  <c:v>11</c:v>
                </c:pt>
                <c:pt idx="165">
                  <c:v>10</c:v>
                </c:pt>
                <c:pt idx="166">
                  <c:v>1</c:v>
                </c:pt>
                <c:pt idx="167">
                  <c:v>10</c:v>
                </c:pt>
                <c:pt idx="168">
                  <c:v>12</c:v>
                </c:pt>
                <c:pt idx="169">
                  <c:v>9</c:v>
                </c:pt>
                <c:pt idx="170">
                  <c:v>8</c:v>
                </c:pt>
                <c:pt idx="171">
                  <c:v>1</c:v>
                </c:pt>
                <c:pt idx="172">
                  <c:v>4</c:v>
                </c:pt>
                <c:pt idx="173">
                  <c:v>1</c:v>
                </c:pt>
                <c:pt idx="174">
                  <c:v>8</c:v>
                </c:pt>
                <c:pt idx="175">
                  <c:v>11</c:v>
                </c:pt>
                <c:pt idx="176">
                  <c:v>7</c:v>
                </c:pt>
                <c:pt idx="177">
                  <c:v>12</c:v>
                </c:pt>
                <c:pt idx="178">
                  <c:v>14</c:v>
                </c:pt>
                <c:pt idx="179">
                  <c:v>5</c:v>
                </c:pt>
                <c:pt idx="180">
                  <c:v>10</c:v>
                </c:pt>
                <c:pt idx="181">
                  <c:v>7</c:v>
                </c:pt>
                <c:pt idx="182">
                  <c:v>15</c:v>
                </c:pt>
                <c:pt idx="183">
                  <c:v>14</c:v>
                </c:pt>
                <c:pt idx="184">
                  <c:v>4</c:v>
                </c:pt>
                <c:pt idx="185">
                  <c:v>1</c:v>
                </c:pt>
                <c:pt idx="186">
                  <c:v>2</c:v>
                </c:pt>
                <c:pt idx="187">
                  <c:v>2</c:v>
                </c:pt>
                <c:pt idx="188">
                  <c:v>13</c:v>
                </c:pt>
                <c:pt idx="189">
                  <c:v>11</c:v>
                </c:pt>
                <c:pt idx="190">
                  <c:v>2</c:v>
                </c:pt>
                <c:pt idx="191">
                  <c:v>8</c:v>
                </c:pt>
                <c:pt idx="192">
                  <c:v>13</c:v>
                </c:pt>
                <c:pt idx="193">
                  <c:v>1</c:v>
                </c:pt>
                <c:pt idx="194">
                  <c:v>3</c:v>
                </c:pt>
                <c:pt idx="195">
                  <c:v>10</c:v>
                </c:pt>
                <c:pt idx="196">
                  <c:v>8</c:v>
                </c:pt>
                <c:pt idx="197">
                  <c:v>9</c:v>
                </c:pt>
                <c:pt idx="198">
                  <c:v>6</c:v>
                </c:pt>
                <c:pt idx="199">
                  <c:v>4</c:v>
                </c:pt>
              </c:numCache>
            </c:numRef>
          </c:xVal>
          <c:yVal>
            <c:numRef>
              <c:f>'Task 2.1'!$Q$2:$Q$201</c:f>
              <c:numCache>
                <c:formatCode>General</c:formatCode>
                <c:ptCount val="200"/>
                <c:pt idx="0">
                  <c:v>8.4</c:v>
                </c:pt>
                <c:pt idx="1">
                  <c:v>7.5</c:v>
                </c:pt>
                <c:pt idx="2">
                  <c:v>9</c:v>
                </c:pt>
                <c:pt idx="3">
                  <c:v>7.2</c:v>
                </c:pt>
                <c:pt idx="4">
                  <c:v>9</c:v>
                </c:pt>
                <c:pt idx="5">
                  <c:v>6.1</c:v>
                </c:pt>
                <c:pt idx="6">
                  <c:v>7.2</c:v>
                </c:pt>
                <c:pt idx="7">
                  <c:v>7.7</c:v>
                </c:pt>
                <c:pt idx="8">
                  <c:v>8.1999999999999993</c:v>
                </c:pt>
                <c:pt idx="9">
                  <c:v>6.7</c:v>
                </c:pt>
                <c:pt idx="10">
                  <c:v>8.4</c:v>
                </c:pt>
                <c:pt idx="11">
                  <c:v>6.6</c:v>
                </c:pt>
                <c:pt idx="12">
                  <c:v>7.9</c:v>
                </c:pt>
                <c:pt idx="13">
                  <c:v>8.1999999999999993</c:v>
                </c:pt>
                <c:pt idx="14">
                  <c:v>7.6</c:v>
                </c:pt>
                <c:pt idx="15">
                  <c:v>7.1</c:v>
                </c:pt>
                <c:pt idx="16">
                  <c:v>7.2</c:v>
                </c:pt>
                <c:pt idx="17">
                  <c:v>8.1999999999999993</c:v>
                </c:pt>
                <c:pt idx="18">
                  <c:v>7.9</c:v>
                </c:pt>
                <c:pt idx="19">
                  <c:v>8.8000000000000007</c:v>
                </c:pt>
                <c:pt idx="20">
                  <c:v>7</c:v>
                </c:pt>
                <c:pt idx="21">
                  <c:v>9.9</c:v>
                </c:pt>
                <c:pt idx="22">
                  <c:v>8.1</c:v>
                </c:pt>
                <c:pt idx="23">
                  <c:v>8</c:v>
                </c:pt>
                <c:pt idx="24">
                  <c:v>5.5</c:v>
                </c:pt>
                <c:pt idx="25">
                  <c:v>7</c:v>
                </c:pt>
                <c:pt idx="26">
                  <c:v>7</c:v>
                </c:pt>
                <c:pt idx="27">
                  <c:v>5.6</c:v>
                </c:pt>
                <c:pt idx="28">
                  <c:v>7.2</c:v>
                </c:pt>
                <c:pt idx="29">
                  <c:v>6.2</c:v>
                </c:pt>
                <c:pt idx="30">
                  <c:v>7.1</c:v>
                </c:pt>
                <c:pt idx="31">
                  <c:v>6.2</c:v>
                </c:pt>
                <c:pt idx="32">
                  <c:v>7.6</c:v>
                </c:pt>
                <c:pt idx="33">
                  <c:v>9</c:v>
                </c:pt>
                <c:pt idx="34">
                  <c:v>6.7</c:v>
                </c:pt>
                <c:pt idx="35">
                  <c:v>7.1</c:v>
                </c:pt>
                <c:pt idx="36">
                  <c:v>7.2</c:v>
                </c:pt>
                <c:pt idx="37">
                  <c:v>9.9</c:v>
                </c:pt>
                <c:pt idx="38">
                  <c:v>7.6</c:v>
                </c:pt>
                <c:pt idx="39">
                  <c:v>5.8</c:v>
                </c:pt>
                <c:pt idx="40">
                  <c:v>8.4</c:v>
                </c:pt>
                <c:pt idx="41">
                  <c:v>7.9</c:v>
                </c:pt>
                <c:pt idx="42">
                  <c:v>7.6</c:v>
                </c:pt>
                <c:pt idx="43">
                  <c:v>8.4</c:v>
                </c:pt>
                <c:pt idx="44">
                  <c:v>6.5</c:v>
                </c:pt>
                <c:pt idx="45">
                  <c:v>7.7</c:v>
                </c:pt>
                <c:pt idx="46">
                  <c:v>8</c:v>
                </c:pt>
                <c:pt idx="47">
                  <c:v>7.1</c:v>
                </c:pt>
                <c:pt idx="48">
                  <c:v>8.5</c:v>
                </c:pt>
                <c:pt idx="49">
                  <c:v>7.6</c:v>
                </c:pt>
                <c:pt idx="50">
                  <c:v>7.2</c:v>
                </c:pt>
                <c:pt idx="51">
                  <c:v>8.1999999999999993</c:v>
                </c:pt>
                <c:pt idx="52">
                  <c:v>9</c:v>
                </c:pt>
                <c:pt idx="53">
                  <c:v>7.2</c:v>
                </c:pt>
                <c:pt idx="54">
                  <c:v>8.1</c:v>
                </c:pt>
                <c:pt idx="55">
                  <c:v>8.9</c:v>
                </c:pt>
                <c:pt idx="56">
                  <c:v>8.8000000000000007</c:v>
                </c:pt>
                <c:pt idx="57">
                  <c:v>7.5</c:v>
                </c:pt>
                <c:pt idx="58">
                  <c:v>7</c:v>
                </c:pt>
                <c:pt idx="59">
                  <c:v>8.5</c:v>
                </c:pt>
                <c:pt idx="60">
                  <c:v>7.2</c:v>
                </c:pt>
                <c:pt idx="61">
                  <c:v>8.8000000000000007</c:v>
                </c:pt>
                <c:pt idx="62">
                  <c:v>8</c:v>
                </c:pt>
                <c:pt idx="63">
                  <c:v>8.1</c:v>
                </c:pt>
                <c:pt idx="64">
                  <c:v>7.1</c:v>
                </c:pt>
                <c:pt idx="65">
                  <c:v>9</c:v>
                </c:pt>
                <c:pt idx="66">
                  <c:v>6.2</c:v>
                </c:pt>
                <c:pt idx="67">
                  <c:v>8.1999999999999993</c:v>
                </c:pt>
                <c:pt idx="68">
                  <c:v>5.8</c:v>
                </c:pt>
                <c:pt idx="69">
                  <c:v>8</c:v>
                </c:pt>
                <c:pt idx="70">
                  <c:v>7.7</c:v>
                </c:pt>
                <c:pt idx="71">
                  <c:v>7</c:v>
                </c:pt>
                <c:pt idx="72">
                  <c:v>7.9</c:v>
                </c:pt>
                <c:pt idx="73">
                  <c:v>9.8000000000000007</c:v>
                </c:pt>
                <c:pt idx="74">
                  <c:v>8.4</c:v>
                </c:pt>
                <c:pt idx="75">
                  <c:v>8.9</c:v>
                </c:pt>
                <c:pt idx="76">
                  <c:v>7.5</c:v>
                </c:pt>
                <c:pt idx="77">
                  <c:v>8</c:v>
                </c:pt>
                <c:pt idx="78">
                  <c:v>8.1</c:v>
                </c:pt>
                <c:pt idx="79">
                  <c:v>7.6</c:v>
                </c:pt>
                <c:pt idx="80">
                  <c:v>8.8000000000000007</c:v>
                </c:pt>
                <c:pt idx="81">
                  <c:v>8</c:v>
                </c:pt>
                <c:pt idx="82">
                  <c:v>8.5</c:v>
                </c:pt>
                <c:pt idx="83">
                  <c:v>6.5</c:v>
                </c:pt>
                <c:pt idx="84">
                  <c:v>7.7</c:v>
                </c:pt>
                <c:pt idx="85">
                  <c:v>7.2</c:v>
                </c:pt>
                <c:pt idx="86">
                  <c:v>6</c:v>
                </c:pt>
                <c:pt idx="87">
                  <c:v>8.1999999999999993</c:v>
                </c:pt>
                <c:pt idx="88">
                  <c:v>7.4</c:v>
                </c:pt>
                <c:pt idx="89">
                  <c:v>9.3000000000000007</c:v>
                </c:pt>
                <c:pt idx="90">
                  <c:v>7.9</c:v>
                </c:pt>
                <c:pt idx="91">
                  <c:v>6.5</c:v>
                </c:pt>
                <c:pt idx="92">
                  <c:v>8.6</c:v>
                </c:pt>
                <c:pt idx="93">
                  <c:v>8.9</c:v>
                </c:pt>
                <c:pt idx="94">
                  <c:v>8.4</c:v>
                </c:pt>
                <c:pt idx="95">
                  <c:v>8.1</c:v>
                </c:pt>
                <c:pt idx="96">
                  <c:v>7.2</c:v>
                </c:pt>
                <c:pt idx="97">
                  <c:v>7.7</c:v>
                </c:pt>
                <c:pt idx="98">
                  <c:v>7.4</c:v>
                </c:pt>
                <c:pt idx="99">
                  <c:v>7</c:v>
                </c:pt>
                <c:pt idx="100">
                  <c:v>6.1</c:v>
                </c:pt>
                <c:pt idx="101">
                  <c:v>7.1</c:v>
                </c:pt>
                <c:pt idx="102">
                  <c:v>7.6</c:v>
                </c:pt>
                <c:pt idx="103">
                  <c:v>9</c:v>
                </c:pt>
                <c:pt idx="104">
                  <c:v>8.9</c:v>
                </c:pt>
                <c:pt idx="105">
                  <c:v>7.5</c:v>
                </c:pt>
                <c:pt idx="106">
                  <c:v>9.3000000000000007</c:v>
                </c:pt>
                <c:pt idx="107">
                  <c:v>8</c:v>
                </c:pt>
                <c:pt idx="108">
                  <c:v>7.6</c:v>
                </c:pt>
                <c:pt idx="109">
                  <c:v>7.1</c:v>
                </c:pt>
                <c:pt idx="110">
                  <c:v>8.1</c:v>
                </c:pt>
                <c:pt idx="111">
                  <c:v>7.9</c:v>
                </c:pt>
                <c:pt idx="112">
                  <c:v>7.2</c:v>
                </c:pt>
                <c:pt idx="113">
                  <c:v>7.7</c:v>
                </c:pt>
                <c:pt idx="114">
                  <c:v>7.9</c:v>
                </c:pt>
                <c:pt idx="115">
                  <c:v>6.9</c:v>
                </c:pt>
                <c:pt idx="116">
                  <c:v>9.5</c:v>
                </c:pt>
                <c:pt idx="117">
                  <c:v>7.5</c:v>
                </c:pt>
                <c:pt idx="118">
                  <c:v>8</c:v>
                </c:pt>
                <c:pt idx="119">
                  <c:v>7.1</c:v>
                </c:pt>
                <c:pt idx="120">
                  <c:v>8.8000000000000007</c:v>
                </c:pt>
                <c:pt idx="121">
                  <c:v>8</c:v>
                </c:pt>
                <c:pt idx="122">
                  <c:v>7.7</c:v>
                </c:pt>
                <c:pt idx="123">
                  <c:v>8.1999999999999993</c:v>
                </c:pt>
                <c:pt idx="124">
                  <c:v>6.5</c:v>
                </c:pt>
                <c:pt idx="125">
                  <c:v>8.1</c:v>
                </c:pt>
                <c:pt idx="126">
                  <c:v>8.1</c:v>
                </c:pt>
                <c:pt idx="127">
                  <c:v>6.9</c:v>
                </c:pt>
                <c:pt idx="128">
                  <c:v>9.3000000000000007</c:v>
                </c:pt>
                <c:pt idx="129">
                  <c:v>6.2</c:v>
                </c:pt>
                <c:pt idx="130">
                  <c:v>8</c:v>
                </c:pt>
                <c:pt idx="131">
                  <c:v>7.1</c:v>
                </c:pt>
                <c:pt idx="132">
                  <c:v>6.5</c:v>
                </c:pt>
                <c:pt idx="133">
                  <c:v>7.1</c:v>
                </c:pt>
                <c:pt idx="134">
                  <c:v>8.1999999999999993</c:v>
                </c:pt>
                <c:pt idx="135">
                  <c:v>7</c:v>
                </c:pt>
                <c:pt idx="136">
                  <c:v>6.7</c:v>
                </c:pt>
                <c:pt idx="137">
                  <c:v>7.5</c:v>
                </c:pt>
                <c:pt idx="138">
                  <c:v>7.4</c:v>
                </c:pt>
                <c:pt idx="139">
                  <c:v>7.4</c:v>
                </c:pt>
                <c:pt idx="140">
                  <c:v>7.9</c:v>
                </c:pt>
                <c:pt idx="141">
                  <c:v>8</c:v>
                </c:pt>
                <c:pt idx="142">
                  <c:v>8</c:v>
                </c:pt>
                <c:pt idx="143">
                  <c:v>8.4</c:v>
                </c:pt>
                <c:pt idx="144">
                  <c:v>8.8000000000000007</c:v>
                </c:pt>
                <c:pt idx="145">
                  <c:v>7.9</c:v>
                </c:pt>
                <c:pt idx="146">
                  <c:v>6</c:v>
                </c:pt>
                <c:pt idx="147">
                  <c:v>8.1999999999999993</c:v>
                </c:pt>
                <c:pt idx="148">
                  <c:v>8.4</c:v>
                </c:pt>
                <c:pt idx="149">
                  <c:v>7.4</c:v>
                </c:pt>
                <c:pt idx="150">
                  <c:v>8</c:v>
                </c:pt>
                <c:pt idx="151">
                  <c:v>6.6</c:v>
                </c:pt>
                <c:pt idx="152">
                  <c:v>7.6</c:v>
                </c:pt>
                <c:pt idx="153">
                  <c:v>7.5</c:v>
                </c:pt>
                <c:pt idx="154">
                  <c:v>7.1</c:v>
                </c:pt>
                <c:pt idx="155">
                  <c:v>7.9</c:v>
                </c:pt>
                <c:pt idx="156">
                  <c:v>7.6</c:v>
                </c:pt>
                <c:pt idx="157">
                  <c:v>7.1</c:v>
                </c:pt>
                <c:pt idx="158">
                  <c:v>7.6</c:v>
                </c:pt>
                <c:pt idx="159">
                  <c:v>8.1999999999999993</c:v>
                </c:pt>
                <c:pt idx="160">
                  <c:v>6.9</c:v>
                </c:pt>
                <c:pt idx="161">
                  <c:v>8.1</c:v>
                </c:pt>
                <c:pt idx="162">
                  <c:v>7.6</c:v>
                </c:pt>
                <c:pt idx="163">
                  <c:v>8.4</c:v>
                </c:pt>
                <c:pt idx="164">
                  <c:v>7.4</c:v>
                </c:pt>
                <c:pt idx="165">
                  <c:v>7.9</c:v>
                </c:pt>
                <c:pt idx="166">
                  <c:v>7.2</c:v>
                </c:pt>
                <c:pt idx="167">
                  <c:v>7.6</c:v>
                </c:pt>
                <c:pt idx="168">
                  <c:v>6.7</c:v>
                </c:pt>
                <c:pt idx="169">
                  <c:v>7.4</c:v>
                </c:pt>
                <c:pt idx="170">
                  <c:v>6.2</c:v>
                </c:pt>
                <c:pt idx="171">
                  <c:v>7.5</c:v>
                </c:pt>
                <c:pt idx="172">
                  <c:v>7.4</c:v>
                </c:pt>
                <c:pt idx="173">
                  <c:v>7.9</c:v>
                </c:pt>
                <c:pt idx="174">
                  <c:v>6.5</c:v>
                </c:pt>
                <c:pt idx="175">
                  <c:v>8.6</c:v>
                </c:pt>
                <c:pt idx="176">
                  <c:v>8.6</c:v>
                </c:pt>
                <c:pt idx="177">
                  <c:v>8</c:v>
                </c:pt>
                <c:pt idx="178">
                  <c:v>8.1</c:v>
                </c:pt>
                <c:pt idx="179">
                  <c:v>8.1999999999999993</c:v>
                </c:pt>
                <c:pt idx="180">
                  <c:v>7.2</c:v>
                </c:pt>
                <c:pt idx="181">
                  <c:v>8.4</c:v>
                </c:pt>
                <c:pt idx="182">
                  <c:v>9.4</c:v>
                </c:pt>
                <c:pt idx="183">
                  <c:v>9.4</c:v>
                </c:pt>
                <c:pt idx="184">
                  <c:v>7.5</c:v>
                </c:pt>
                <c:pt idx="185">
                  <c:v>6.6</c:v>
                </c:pt>
                <c:pt idx="186">
                  <c:v>4.3</c:v>
                </c:pt>
                <c:pt idx="187">
                  <c:v>6.6</c:v>
                </c:pt>
                <c:pt idx="188">
                  <c:v>7.4</c:v>
                </c:pt>
                <c:pt idx="189">
                  <c:v>7.1</c:v>
                </c:pt>
                <c:pt idx="190">
                  <c:v>6.7</c:v>
                </c:pt>
                <c:pt idx="191">
                  <c:v>6.7</c:v>
                </c:pt>
                <c:pt idx="192">
                  <c:v>7.2</c:v>
                </c:pt>
                <c:pt idx="193">
                  <c:v>7.1</c:v>
                </c:pt>
                <c:pt idx="194">
                  <c:v>6</c:v>
                </c:pt>
                <c:pt idx="195">
                  <c:v>8.4</c:v>
                </c:pt>
                <c:pt idx="196">
                  <c:v>8.6</c:v>
                </c:pt>
                <c:pt idx="197">
                  <c:v>7.9</c:v>
                </c:pt>
                <c:pt idx="198">
                  <c:v>7.6</c:v>
                </c:pt>
                <c:pt idx="199">
                  <c:v>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83-45FF-A218-FBF3927AE1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0544152"/>
        <c:axId val="703423704"/>
      </c:scatterChart>
      <c:valAx>
        <c:axId val="630544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Loyalty (</a:t>
                </a:r>
                <a:r>
                  <a:rPr lang="en-IN" sz="900" b="0" i="0" u="none" strike="noStrike" baseline="0">
                    <a:effectLst/>
                  </a:rPr>
                  <a:t>Number of years</a:t>
                </a:r>
                <a:r>
                  <a:rPr lang="en-IN" sz="900" b="1" i="0" u="none" strike="noStrike" baseline="0">
                    <a:effectLst/>
                  </a:rPr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423704"/>
        <c:crosses val="autoZero"/>
        <c:crossBetween val="midCat"/>
      </c:valAx>
      <c:valAx>
        <c:axId val="703423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Ordered Quantity (Tonnes)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544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Competitive Pricing v. Order_Qty</a:t>
            </a:r>
          </a:p>
        </c:rich>
      </c:tx>
      <c:layout>
        <c:manualLayout>
          <c:xMode val="edge"/>
          <c:yMode val="edge"/>
          <c:x val="0.1763888888888889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'Task 2.1'!$Q$1</c:f>
              <c:strCache>
                <c:ptCount val="1"/>
                <c:pt idx="0">
                  <c:v>Order_Qty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rgbClr val="FFFF00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328280839895013"/>
                  <c:y val="-0.36430409740449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'Task 2.1'!$K$2:$K$201</c:f>
              <c:numCache>
                <c:formatCode>General</c:formatCode>
                <c:ptCount val="200"/>
                <c:pt idx="0">
                  <c:v>6.8</c:v>
                </c:pt>
                <c:pt idx="1">
                  <c:v>5.3</c:v>
                </c:pt>
                <c:pt idx="2">
                  <c:v>4.5</c:v>
                </c:pt>
                <c:pt idx="3">
                  <c:v>8.8000000000000007</c:v>
                </c:pt>
                <c:pt idx="4">
                  <c:v>6.8</c:v>
                </c:pt>
                <c:pt idx="5">
                  <c:v>8.5</c:v>
                </c:pt>
                <c:pt idx="6">
                  <c:v>8.9</c:v>
                </c:pt>
                <c:pt idx="7">
                  <c:v>6.9</c:v>
                </c:pt>
                <c:pt idx="8">
                  <c:v>9.3000000000000007</c:v>
                </c:pt>
                <c:pt idx="9">
                  <c:v>8.4</c:v>
                </c:pt>
                <c:pt idx="10">
                  <c:v>6.8</c:v>
                </c:pt>
                <c:pt idx="11">
                  <c:v>8.1999999999999993</c:v>
                </c:pt>
                <c:pt idx="12">
                  <c:v>7.6</c:v>
                </c:pt>
                <c:pt idx="13">
                  <c:v>7.1</c:v>
                </c:pt>
                <c:pt idx="14">
                  <c:v>8.8000000000000007</c:v>
                </c:pt>
                <c:pt idx="15">
                  <c:v>4.9000000000000004</c:v>
                </c:pt>
                <c:pt idx="16">
                  <c:v>6.2</c:v>
                </c:pt>
                <c:pt idx="17">
                  <c:v>8.4</c:v>
                </c:pt>
                <c:pt idx="18">
                  <c:v>9.1</c:v>
                </c:pt>
                <c:pt idx="19">
                  <c:v>8.4</c:v>
                </c:pt>
                <c:pt idx="20">
                  <c:v>8.4</c:v>
                </c:pt>
                <c:pt idx="21">
                  <c:v>4.5</c:v>
                </c:pt>
                <c:pt idx="22">
                  <c:v>3.7</c:v>
                </c:pt>
                <c:pt idx="23">
                  <c:v>6.2</c:v>
                </c:pt>
                <c:pt idx="24">
                  <c:v>8</c:v>
                </c:pt>
                <c:pt idx="25">
                  <c:v>7.1</c:v>
                </c:pt>
                <c:pt idx="26">
                  <c:v>4.8</c:v>
                </c:pt>
                <c:pt idx="27">
                  <c:v>9</c:v>
                </c:pt>
                <c:pt idx="28">
                  <c:v>4.8</c:v>
                </c:pt>
                <c:pt idx="29">
                  <c:v>7.7</c:v>
                </c:pt>
                <c:pt idx="30">
                  <c:v>5.2</c:v>
                </c:pt>
                <c:pt idx="31">
                  <c:v>6.6</c:v>
                </c:pt>
                <c:pt idx="32">
                  <c:v>9.1999999999999993</c:v>
                </c:pt>
                <c:pt idx="33">
                  <c:v>8.6999999999999993</c:v>
                </c:pt>
                <c:pt idx="34">
                  <c:v>8.4</c:v>
                </c:pt>
                <c:pt idx="35">
                  <c:v>5.6</c:v>
                </c:pt>
                <c:pt idx="36">
                  <c:v>6.8</c:v>
                </c:pt>
                <c:pt idx="37">
                  <c:v>7.7</c:v>
                </c:pt>
                <c:pt idx="38">
                  <c:v>9</c:v>
                </c:pt>
                <c:pt idx="39">
                  <c:v>8.1999999999999993</c:v>
                </c:pt>
                <c:pt idx="40">
                  <c:v>9.1</c:v>
                </c:pt>
                <c:pt idx="41">
                  <c:v>8.5</c:v>
                </c:pt>
                <c:pt idx="42">
                  <c:v>7.4</c:v>
                </c:pt>
                <c:pt idx="43">
                  <c:v>5.9</c:v>
                </c:pt>
                <c:pt idx="44">
                  <c:v>5.2</c:v>
                </c:pt>
                <c:pt idx="45">
                  <c:v>8.4</c:v>
                </c:pt>
                <c:pt idx="46">
                  <c:v>3.8</c:v>
                </c:pt>
                <c:pt idx="47">
                  <c:v>8.1999999999999993</c:v>
                </c:pt>
                <c:pt idx="48">
                  <c:v>6.8</c:v>
                </c:pt>
                <c:pt idx="49">
                  <c:v>4.7</c:v>
                </c:pt>
                <c:pt idx="50">
                  <c:v>7.2</c:v>
                </c:pt>
                <c:pt idx="51">
                  <c:v>5.3</c:v>
                </c:pt>
                <c:pt idx="52">
                  <c:v>6.3</c:v>
                </c:pt>
                <c:pt idx="53">
                  <c:v>5.2</c:v>
                </c:pt>
                <c:pt idx="54">
                  <c:v>8.6999999999999993</c:v>
                </c:pt>
                <c:pt idx="55">
                  <c:v>7.4</c:v>
                </c:pt>
                <c:pt idx="56">
                  <c:v>9.6</c:v>
                </c:pt>
                <c:pt idx="57">
                  <c:v>4.4000000000000004</c:v>
                </c:pt>
                <c:pt idx="58">
                  <c:v>3.8</c:v>
                </c:pt>
                <c:pt idx="59">
                  <c:v>5.4</c:v>
                </c:pt>
                <c:pt idx="60">
                  <c:v>4.9000000000000004</c:v>
                </c:pt>
                <c:pt idx="61">
                  <c:v>6.7</c:v>
                </c:pt>
                <c:pt idx="62">
                  <c:v>5.8</c:v>
                </c:pt>
                <c:pt idx="63">
                  <c:v>6.2</c:v>
                </c:pt>
                <c:pt idx="64">
                  <c:v>7.2</c:v>
                </c:pt>
                <c:pt idx="65">
                  <c:v>8.1999999999999993</c:v>
                </c:pt>
                <c:pt idx="66">
                  <c:v>6.2</c:v>
                </c:pt>
                <c:pt idx="67">
                  <c:v>6</c:v>
                </c:pt>
                <c:pt idx="68">
                  <c:v>7.6</c:v>
                </c:pt>
                <c:pt idx="69">
                  <c:v>7.1</c:v>
                </c:pt>
                <c:pt idx="70">
                  <c:v>8.4</c:v>
                </c:pt>
                <c:pt idx="71">
                  <c:v>5</c:v>
                </c:pt>
                <c:pt idx="72">
                  <c:v>8.6999999999999993</c:v>
                </c:pt>
                <c:pt idx="73">
                  <c:v>6.8</c:v>
                </c:pt>
                <c:pt idx="74">
                  <c:v>6.8</c:v>
                </c:pt>
                <c:pt idx="75">
                  <c:v>4.9000000000000004</c:v>
                </c:pt>
                <c:pt idx="76">
                  <c:v>7.4</c:v>
                </c:pt>
                <c:pt idx="77">
                  <c:v>8.5</c:v>
                </c:pt>
                <c:pt idx="78">
                  <c:v>4.5999999999999996</c:v>
                </c:pt>
                <c:pt idx="79">
                  <c:v>7.8</c:v>
                </c:pt>
                <c:pt idx="80">
                  <c:v>4.9000000000000004</c:v>
                </c:pt>
                <c:pt idx="81">
                  <c:v>6.8</c:v>
                </c:pt>
                <c:pt idx="82">
                  <c:v>6.3</c:v>
                </c:pt>
                <c:pt idx="83">
                  <c:v>8.4</c:v>
                </c:pt>
                <c:pt idx="84">
                  <c:v>5.9</c:v>
                </c:pt>
                <c:pt idx="85">
                  <c:v>7.6</c:v>
                </c:pt>
                <c:pt idx="86">
                  <c:v>8.1999999999999993</c:v>
                </c:pt>
                <c:pt idx="87">
                  <c:v>5.9</c:v>
                </c:pt>
                <c:pt idx="88">
                  <c:v>8.3000000000000007</c:v>
                </c:pt>
                <c:pt idx="89">
                  <c:v>6.3</c:v>
                </c:pt>
                <c:pt idx="90">
                  <c:v>7.3</c:v>
                </c:pt>
                <c:pt idx="91">
                  <c:v>9.9</c:v>
                </c:pt>
                <c:pt idx="92">
                  <c:v>7.1</c:v>
                </c:pt>
                <c:pt idx="93">
                  <c:v>4.5999999999999996</c:v>
                </c:pt>
                <c:pt idx="94">
                  <c:v>7.4</c:v>
                </c:pt>
                <c:pt idx="95">
                  <c:v>6.7</c:v>
                </c:pt>
                <c:pt idx="96">
                  <c:v>7.2</c:v>
                </c:pt>
                <c:pt idx="97">
                  <c:v>5.6</c:v>
                </c:pt>
                <c:pt idx="98">
                  <c:v>7.9</c:v>
                </c:pt>
                <c:pt idx="99">
                  <c:v>9.6999999999999993</c:v>
                </c:pt>
                <c:pt idx="100">
                  <c:v>7.7</c:v>
                </c:pt>
                <c:pt idx="101">
                  <c:v>7.3</c:v>
                </c:pt>
                <c:pt idx="102">
                  <c:v>7.7</c:v>
                </c:pt>
                <c:pt idx="103">
                  <c:v>7.6</c:v>
                </c:pt>
                <c:pt idx="104">
                  <c:v>8.6999999999999993</c:v>
                </c:pt>
                <c:pt idx="105">
                  <c:v>9.1</c:v>
                </c:pt>
                <c:pt idx="106">
                  <c:v>7.7</c:v>
                </c:pt>
                <c:pt idx="107">
                  <c:v>8.4</c:v>
                </c:pt>
                <c:pt idx="108">
                  <c:v>3.8</c:v>
                </c:pt>
                <c:pt idx="109">
                  <c:v>5</c:v>
                </c:pt>
                <c:pt idx="110">
                  <c:v>6.7</c:v>
                </c:pt>
                <c:pt idx="111">
                  <c:v>6.7</c:v>
                </c:pt>
                <c:pt idx="112">
                  <c:v>9</c:v>
                </c:pt>
                <c:pt idx="113">
                  <c:v>8.1999999999999993</c:v>
                </c:pt>
                <c:pt idx="114">
                  <c:v>6.7</c:v>
                </c:pt>
                <c:pt idx="115">
                  <c:v>7.7</c:v>
                </c:pt>
                <c:pt idx="116">
                  <c:v>7.3</c:v>
                </c:pt>
                <c:pt idx="117">
                  <c:v>8</c:v>
                </c:pt>
                <c:pt idx="118">
                  <c:v>6</c:v>
                </c:pt>
                <c:pt idx="119">
                  <c:v>6.6</c:v>
                </c:pt>
                <c:pt idx="120">
                  <c:v>9.6</c:v>
                </c:pt>
                <c:pt idx="121">
                  <c:v>9.6999999999999993</c:v>
                </c:pt>
                <c:pt idx="122">
                  <c:v>6.2</c:v>
                </c:pt>
                <c:pt idx="123">
                  <c:v>6.3</c:v>
                </c:pt>
                <c:pt idx="124">
                  <c:v>10</c:v>
                </c:pt>
                <c:pt idx="125">
                  <c:v>5.3</c:v>
                </c:pt>
                <c:pt idx="126">
                  <c:v>4.7</c:v>
                </c:pt>
                <c:pt idx="127">
                  <c:v>8</c:v>
                </c:pt>
                <c:pt idx="128">
                  <c:v>4.5</c:v>
                </c:pt>
                <c:pt idx="129">
                  <c:v>5.2</c:v>
                </c:pt>
                <c:pt idx="130">
                  <c:v>3.7</c:v>
                </c:pt>
                <c:pt idx="131">
                  <c:v>5.2</c:v>
                </c:pt>
                <c:pt idx="132">
                  <c:v>8.4</c:v>
                </c:pt>
                <c:pt idx="133">
                  <c:v>8.1999999999999993</c:v>
                </c:pt>
                <c:pt idx="134">
                  <c:v>5.8</c:v>
                </c:pt>
                <c:pt idx="135">
                  <c:v>7.6</c:v>
                </c:pt>
                <c:pt idx="136">
                  <c:v>5.2</c:v>
                </c:pt>
                <c:pt idx="137">
                  <c:v>7.9</c:v>
                </c:pt>
                <c:pt idx="138">
                  <c:v>9.9</c:v>
                </c:pt>
                <c:pt idx="139">
                  <c:v>7.4</c:v>
                </c:pt>
                <c:pt idx="140">
                  <c:v>9.1</c:v>
                </c:pt>
                <c:pt idx="141">
                  <c:v>5.4</c:v>
                </c:pt>
                <c:pt idx="142">
                  <c:v>4.5</c:v>
                </c:pt>
                <c:pt idx="143">
                  <c:v>7.3</c:v>
                </c:pt>
                <c:pt idx="144">
                  <c:v>3.8</c:v>
                </c:pt>
                <c:pt idx="145">
                  <c:v>3.8</c:v>
                </c:pt>
                <c:pt idx="146">
                  <c:v>8.1999999999999993</c:v>
                </c:pt>
                <c:pt idx="147">
                  <c:v>7.3</c:v>
                </c:pt>
                <c:pt idx="148">
                  <c:v>5.9</c:v>
                </c:pt>
                <c:pt idx="149">
                  <c:v>8</c:v>
                </c:pt>
                <c:pt idx="150">
                  <c:v>8.1999999999999993</c:v>
                </c:pt>
                <c:pt idx="151">
                  <c:v>6.9</c:v>
                </c:pt>
                <c:pt idx="152">
                  <c:v>10</c:v>
                </c:pt>
                <c:pt idx="153">
                  <c:v>6.7</c:v>
                </c:pt>
                <c:pt idx="154">
                  <c:v>8.4</c:v>
                </c:pt>
                <c:pt idx="155">
                  <c:v>4.8</c:v>
                </c:pt>
                <c:pt idx="156">
                  <c:v>8.1999999999999993</c:v>
                </c:pt>
                <c:pt idx="157">
                  <c:v>7.2</c:v>
                </c:pt>
                <c:pt idx="158">
                  <c:v>6</c:v>
                </c:pt>
                <c:pt idx="159">
                  <c:v>8.3000000000000007</c:v>
                </c:pt>
                <c:pt idx="160">
                  <c:v>9.1999999999999993</c:v>
                </c:pt>
                <c:pt idx="161">
                  <c:v>8.8000000000000007</c:v>
                </c:pt>
                <c:pt idx="162">
                  <c:v>5.3</c:v>
                </c:pt>
                <c:pt idx="163">
                  <c:v>5.2</c:v>
                </c:pt>
                <c:pt idx="164">
                  <c:v>5.2</c:v>
                </c:pt>
                <c:pt idx="165">
                  <c:v>6</c:v>
                </c:pt>
                <c:pt idx="166">
                  <c:v>7.8</c:v>
                </c:pt>
                <c:pt idx="167">
                  <c:v>8.9</c:v>
                </c:pt>
                <c:pt idx="168">
                  <c:v>6.3</c:v>
                </c:pt>
                <c:pt idx="169">
                  <c:v>8.4</c:v>
                </c:pt>
                <c:pt idx="170">
                  <c:v>9</c:v>
                </c:pt>
                <c:pt idx="171">
                  <c:v>5.2</c:v>
                </c:pt>
                <c:pt idx="172">
                  <c:v>6.8</c:v>
                </c:pt>
                <c:pt idx="173">
                  <c:v>6.7</c:v>
                </c:pt>
                <c:pt idx="174">
                  <c:v>8.4</c:v>
                </c:pt>
                <c:pt idx="175">
                  <c:v>6.8</c:v>
                </c:pt>
                <c:pt idx="176">
                  <c:v>6.2</c:v>
                </c:pt>
                <c:pt idx="177">
                  <c:v>6.7</c:v>
                </c:pt>
                <c:pt idx="178">
                  <c:v>5.2</c:v>
                </c:pt>
                <c:pt idx="179">
                  <c:v>4.5</c:v>
                </c:pt>
                <c:pt idx="180">
                  <c:v>5.8</c:v>
                </c:pt>
                <c:pt idx="181">
                  <c:v>7.6</c:v>
                </c:pt>
                <c:pt idx="182">
                  <c:v>4.5</c:v>
                </c:pt>
                <c:pt idx="183">
                  <c:v>7.4</c:v>
                </c:pt>
                <c:pt idx="184">
                  <c:v>4.8</c:v>
                </c:pt>
                <c:pt idx="185">
                  <c:v>7.3</c:v>
                </c:pt>
                <c:pt idx="186">
                  <c:v>8.5</c:v>
                </c:pt>
                <c:pt idx="187">
                  <c:v>7.2</c:v>
                </c:pt>
                <c:pt idx="188">
                  <c:v>9.3000000000000007</c:v>
                </c:pt>
                <c:pt idx="189">
                  <c:v>3.8</c:v>
                </c:pt>
                <c:pt idx="190">
                  <c:v>5.8</c:v>
                </c:pt>
                <c:pt idx="191">
                  <c:v>8.4</c:v>
                </c:pt>
                <c:pt idx="192">
                  <c:v>7.2</c:v>
                </c:pt>
                <c:pt idx="193">
                  <c:v>8.4</c:v>
                </c:pt>
                <c:pt idx="194">
                  <c:v>8.8000000000000007</c:v>
                </c:pt>
                <c:pt idx="195">
                  <c:v>4.4000000000000004</c:v>
                </c:pt>
                <c:pt idx="196">
                  <c:v>8.4</c:v>
                </c:pt>
                <c:pt idx="197">
                  <c:v>6.8</c:v>
                </c:pt>
                <c:pt idx="198">
                  <c:v>6.3</c:v>
                </c:pt>
                <c:pt idx="199">
                  <c:v>6.8</c:v>
                </c:pt>
              </c:numCache>
            </c:numRef>
          </c:xVal>
          <c:yVal>
            <c:numRef>
              <c:f>'Task 2.1'!$Q$2:$Q$201</c:f>
              <c:numCache>
                <c:formatCode>General</c:formatCode>
                <c:ptCount val="200"/>
                <c:pt idx="0">
                  <c:v>8.4</c:v>
                </c:pt>
                <c:pt idx="1">
                  <c:v>7.5</c:v>
                </c:pt>
                <c:pt idx="2">
                  <c:v>9</c:v>
                </c:pt>
                <c:pt idx="3">
                  <c:v>7.2</c:v>
                </c:pt>
                <c:pt idx="4">
                  <c:v>9</c:v>
                </c:pt>
                <c:pt idx="5">
                  <c:v>6.1</c:v>
                </c:pt>
                <c:pt idx="6">
                  <c:v>7.2</c:v>
                </c:pt>
                <c:pt idx="7">
                  <c:v>7.7</c:v>
                </c:pt>
                <c:pt idx="8">
                  <c:v>8.1999999999999993</c:v>
                </c:pt>
                <c:pt idx="9">
                  <c:v>6.7</c:v>
                </c:pt>
                <c:pt idx="10">
                  <c:v>8.4</c:v>
                </c:pt>
                <c:pt idx="11">
                  <c:v>6.6</c:v>
                </c:pt>
                <c:pt idx="12">
                  <c:v>7.9</c:v>
                </c:pt>
                <c:pt idx="13">
                  <c:v>8.1999999999999993</c:v>
                </c:pt>
                <c:pt idx="14">
                  <c:v>7.6</c:v>
                </c:pt>
                <c:pt idx="15">
                  <c:v>7.1</c:v>
                </c:pt>
                <c:pt idx="16">
                  <c:v>7.2</c:v>
                </c:pt>
                <c:pt idx="17">
                  <c:v>8.1999999999999993</c:v>
                </c:pt>
                <c:pt idx="18">
                  <c:v>7.9</c:v>
                </c:pt>
                <c:pt idx="19">
                  <c:v>8.8000000000000007</c:v>
                </c:pt>
                <c:pt idx="20">
                  <c:v>7</c:v>
                </c:pt>
                <c:pt idx="21">
                  <c:v>9.9</c:v>
                </c:pt>
                <c:pt idx="22">
                  <c:v>8.1</c:v>
                </c:pt>
                <c:pt idx="23">
                  <c:v>8</c:v>
                </c:pt>
                <c:pt idx="24">
                  <c:v>5.5</c:v>
                </c:pt>
                <c:pt idx="25">
                  <c:v>7</c:v>
                </c:pt>
                <c:pt idx="26">
                  <c:v>7</c:v>
                </c:pt>
                <c:pt idx="27">
                  <c:v>5.6</c:v>
                </c:pt>
                <c:pt idx="28">
                  <c:v>7.2</c:v>
                </c:pt>
                <c:pt idx="29">
                  <c:v>6.2</c:v>
                </c:pt>
                <c:pt idx="30">
                  <c:v>7.1</c:v>
                </c:pt>
                <c:pt idx="31">
                  <c:v>6.2</c:v>
                </c:pt>
                <c:pt idx="32">
                  <c:v>7.6</c:v>
                </c:pt>
                <c:pt idx="33">
                  <c:v>9</c:v>
                </c:pt>
                <c:pt idx="34">
                  <c:v>6.7</c:v>
                </c:pt>
                <c:pt idx="35">
                  <c:v>7.1</c:v>
                </c:pt>
                <c:pt idx="36">
                  <c:v>7.2</c:v>
                </c:pt>
                <c:pt idx="37">
                  <c:v>9.9</c:v>
                </c:pt>
                <c:pt idx="38">
                  <c:v>7.6</c:v>
                </c:pt>
                <c:pt idx="39">
                  <c:v>5.8</c:v>
                </c:pt>
                <c:pt idx="40">
                  <c:v>8.4</c:v>
                </c:pt>
                <c:pt idx="41">
                  <c:v>7.9</c:v>
                </c:pt>
                <c:pt idx="42">
                  <c:v>7.6</c:v>
                </c:pt>
                <c:pt idx="43">
                  <c:v>8.4</c:v>
                </c:pt>
                <c:pt idx="44">
                  <c:v>6.5</c:v>
                </c:pt>
                <c:pt idx="45">
                  <c:v>7.7</c:v>
                </c:pt>
                <c:pt idx="46">
                  <c:v>8</c:v>
                </c:pt>
                <c:pt idx="47">
                  <c:v>7.1</c:v>
                </c:pt>
                <c:pt idx="48">
                  <c:v>8.5</c:v>
                </c:pt>
                <c:pt idx="49">
                  <c:v>7.6</c:v>
                </c:pt>
                <c:pt idx="50">
                  <c:v>7.2</c:v>
                </c:pt>
                <c:pt idx="51">
                  <c:v>8.1999999999999993</c:v>
                </c:pt>
                <c:pt idx="52">
                  <c:v>9</c:v>
                </c:pt>
                <c:pt idx="53">
                  <c:v>7.2</c:v>
                </c:pt>
                <c:pt idx="54">
                  <c:v>8.1</c:v>
                </c:pt>
                <c:pt idx="55">
                  <c:v>8.9</c:v>
                </c:pt>
                <c:pt idx="56">
                  <c:v>8.8000000000000007</c:v>
                </c:pt>
                <c:pt idx="57">
                  <c:v>7.5</c:v>
                </c:pt>
                <c:pt idx="58">
                  <c:v>7</c:v>
                </c:pt>
                <c:pt idx="59">
                  <c:v>8.5</c:v>
                </c:pt>
                <c:pt idx="60">
                  <c:v>7.2</c:v>
                </c:pt>
                <c:pt idx="61">
                  <c:v>8.8000000000000007</c:v>
                </c:pt>
                <c:pt idx="62">
                  <c:v>8</c:v>
                </c:pt>
                <c:pt idx="63">
                  <c:v>8.1</c:v>
                </c:pt>
                <c:pt idx="64">
                  <c:v>7.1</c:v>
                </c:pt>
                <c:pt idx="65">
                  <c:v>9</c:v>
                </c:pt>
                <c:pt idx="66">
                  <c:v>6.2</c:v>
                </c:pt>
                <c:pt idx="67">
                  <c:v>8.1999999999999993</c:v>
                </c:pt>
                <c:pt idx="68">
                  <c:v>5.8</c:v>
                </c:pt>
                <c:pt idx="69">
                  <c:v>8</c:v>
                </c:pt>
                <c:pt idx="70">
                  <c:v>7.7</c:v>
                </c:pt>
                <c:pt idx="71">
                  <c:v>7</c:v>
                </c:pt>
                <c:pt idx="72">
                  <c:v>7.9</c:v>
                </c:pt>
                <c:pt idx="73">
                  <c:v>9.8000000000000007</c:v>
                </c:pt>
                <c:pt idx="74">
                  <c:v>8.4</c:v>
                </c:pt>
                <c:pt idx="75">
                  <c:v>8.9</c:v>
                </c:pt>
                <c:pt idx="76">
                  <c:v>7.5</c:v>
                </c:pt>
                <c:pt idx="77">
                  <c:v>8</c:v>
                </c:pt>
                <c:pt idx="78">
                  <c:v>8.1</c:v>
                </c:pt>
                <c:pt idx="79">
                  <c:v>7.6</c:v>
                </c:pt>
                <c:pt idx="80">
                  <c:v>8.8000000000000007</c:v>
                </c:pt>
                <c:pt idx="81">
                  <c:v>8</c:v>
                </c:pt>
                <c:pt idx="82">
                  <c:v>8.5</c:v>
                </c:pt>
                <c:pt idx="83">
                  <c:v>6.5</c:v>
                </c:pt>
                <c:pt idx="84">
                  <c:v>7.7</c:v>
                </c:pt>
                <c:pt idx="85">
                  <c:v>7.2</c:v>
                </c:pt>
                <c:pt idx="86">
                  <c:v>6</c:v>
                </c:pt>
                <c:pt idx="87">
                  <c:v>8.1999999999999993</c:v>
                </c:pt>
                <c:pt idx="88">
                  <c:v>7.4</c:v>
                </c:pt>
                <c:pt idx="89">
                  <c:v>9.3000000000000007</c:v>
                </c:pt>
                <c:pt idx="90">
                  <c:v>7.9</c:v>
                </c:pt>
                <c:pt idx="91">
                  <c:v>6.5</c:v>
                </c:pt>
                <c:pt idx="92">
                  <c:v>8.6</c:v>
                </c:pt>
                <c:pt idx="93">
                  <c:v>8.9</c:v>
                </c:pt>
                <c:pt idx="94">
                  <c:v>8.4</c:v>
                </c:pt>
                <c:pt idx="95">
                  <c:v>8.1</c:v>
                </c:pt>
                <c:pt idx="96">
                  <c:v>7.2</c:v>
                </c:pt>
                <c:pt idx="97">
                  <c:v>7.7</c:v>
                </c:pt>
                <c:pt idx="98">
                  <c:v>7.4</c:v>
                </c:pt>
                <c:pt idx="99">
                  <c:v>7</c:v>
                </c:pt>
                <c:pt idx="100">
                  <c:v>6.1</c:v>
                </c:pt>
                <c:pt idx="101">
                  <c:v>7.1</c:v>
                </c:pt>
                <c:pt idx="102">
                  <c:v>7.6</c:v>
                </c:pt>
                <c:pt idx="103">
                  <c:v>9</c:v>
                </c:pt>
                <c:pt idx="104">
                  <c:v>8.9</c:v>
                </c:pt>
                <c:pt idx="105">
                  <c:v>7.5</c:v>
                </c:pt>
                <c:pt idx="106">
                  <c:v>9.3000000000000007</c:v>
                </c:pt>
                <c:pt idx="107">
                  <c:v>8</c:v>
                </c:pt>
                <c:pt idx="108">
                  <c:v>7.6</c:v>
                </c:pt>
                <c:pt idx="109">
                  <c:v>7.1</c:v>
                </c:pt>
                <c:pt idx="110">
                  <c:v>8.1</c:v>
                </c:pt>
                <c:pt idx="111">
                  <c:v>7.9</c:v>
                </c:pt>
                <c:pt idx="112">
                  <c:v>7.2</c:v>
                </c:pt>
                <c:pt idx="113">
                  <c:v>7.7</c:v>
                </c:pt>
                <c:pt idx="114">
                  <c:v>7.9</c:v>
                </c:pt>
                <c:pt idx="115">
                  <c:v>6.9</c:v>
                </c:pt>
                <c:pt idx="116">
                  <c:v>9.5</c:v>
                </c:pt>
                <c:pt idx="117">
                  <c:v>7.5</c:v>
                </c:pt>
                <c:pt idx="118">
                  <c:v>8</c:v>
                </c:pt>
                <c:pt idx="119">
                  <c:v>7.1</c:v>
                </c:pt>
                <c:pt idx="120">
                  <c:v>8.8000000000000007</c:v>
                </c:pt>
                <c:pt idx="121">
                  <c:v>8</c:v>
                </c:pt>
                <c:pt idx="122">
                  <c:v>7.7</c:v>
                </c:pt>
                <c:pt idx="123">
                  <c:v>8.1999999999999993</c:v>
                </c:pt>
                <c:pt idx="124">
                  <c:v>6.5</c:v>
                </c:pt>
                <c:pt idx="125">
                  <c:v>8.1</c:v>
                </c:pt>
                <c:pt idx="126">
                  <c:v>8.1</c:v>
                </c:pt>
                <c:pt idx="127">
                  <c:v>6.9</c:v>
                </c:pt>
                <c:pt idx="128">
                  <c:v>9.3000000000000007</c:v>
                </c:pt>
                <c:pt idx="129">
                  <c:v>6.2</c:v>
                </c:pt>
                <c:pt idx="130">
                  <c:v>8</c:v>
                </c:pt>
                <c:pt idx="131">
                  <c:v>7.1</c:v>
                </c:pt>
                <c:pt idx="132">
                  <c:v>6.5</c:v>
                </c:pt>
                <c:pt idx="133">
                  <c:v>7.1</c:v>
                </c:pt>
                <c:pt idx="134">
                  <c:v>8.1999999999999993</c:v>
                </c:pt>
                <c:pt idx="135">
                  <c:v>7</c:v>
                </c:pt>
                <c:pt idx="136">
                  <c:v>6.7</c:v>
                </c:pt>
                <c:pt idx="137">
                  <c:v>7.5</c:v>
                </c:pt>
                <c:pt idx="138">
                  <c:v>7.4</c:v>
                </c:pt>
                <c:pt idx="139">
                  <c:v>7.4</c:v>
                </c:pt>
                <c:pt idx="140">
                  <c:v>7.9</c:v>
                </c:pt>
                <c:pt idx="141">
                  <c:v>8</c:v>
                </c:pt>
                <c:pt idx="142">
                  <c:v>8</c:v>
                </c:pt>
                <c:pt idx="143">
                  <c:v>8.4</c:v>
                </c:pt>
                <c:pt idx="144">
                  <c:v>8.8000000000000007</c:v>
                </c:pt>
                <c:pt idx="145">
                  <c:v>7.9</c:v>
                </c:pt>
                <c:pt idx="146">
                  <c:v>6</c:v>
                </c:pt>
                <c:pt idx="147">
                  <c:v>8.1999999999999993</c:v>
                </c:pt>
                <c:pt idx="148">
                  <c:v>8.4</c:v>
                </c:pt>
                <c:pt idx="149">
                  <c:v>7.4</c:v>
                </c:pt>
                <c:pt idx="150">
                  <c:v>8</c:v>
                </c:pt>
                <c:pt idx="151">
                  <c:v>6.6</c:v>
                </c:pt>
                <c:pt idx="152">
                  <c:v>7.6</c:v>
                </c:pt>
                <c:pt idx="153">
                  <c:v>7.5</c:v>
                </c:pt>
                <c:pt idx="154">
                  <c:v>7.1</c:v>
                </c:pt>
                <c:pt idx="155">
                  <c:v>7.9</c:v>
                </c:pt>
                <c:pt idx="156">
                  <c:v>7.6</c:v>
                </c:pt>
                <c:pt idx="157">
                  <c:v>7.1</c:v>
                </c:pt>
                <c:pt idx="158">
                  <c:v>7.6</c:v>
                </c:pt>
                <c:pt idx="159">
                  <c:v>8.1999999999999993</c:v>
                </c:pt>
                <c:pt idx="160">
                  <c:v>6.9</c:v>
                </c:pt>
                <c:pt idx="161">
                  <c:v>8.1</c:v>
                </c:pt>
                <c:pt idx="162">
                  <c:v>7.6</c:v>
                </c:pt>
                <c:pt idx="163">
                  <c:v>8.4</c:v>
                </c:pt>
                <c:pt idx="164">
                  <c:v>7.4</c:v>
                </c:pt>
                <c:pt idx="165">
                  <c:v>7.9</c:v>
                </c:pt>
                <c:pt idx="166">
                  <c:v>7.2</c:v>
                </c:pt>
                <c:pt idx="167">
                  <c:v>7.6</c:v>
                </c:pt>
                <c:pt idx="168">
                  <c:v>6.7</c:v>
                </c:pt>
                <c:pt idx="169">
                  <c:v>7.4</c:v>
                </c:pt>
                <c:pt idx="170">
                  <c:v>6.2</c:v>
                </c:pt>
                <c:pt idx="171">
                  <c:v>7.5</c:v>
                </c:pt>
                <c:pt idx="172">
                  <c:v>7.4</c:v>
                </c:pt>
                <c:pt idx="173">
                  <c:v>7.9</c:v>
                </c:pt>
                <c:pt idx="174">
                  <c:v>6.5</c:v>
                </c:pt>
                <c:pt idx="175">
                  <c:v>8.6</c:v>
                </c:pt>
                <c:pt idx="176">
                  <c:v>8.6</c:v>
                </c:pt>
                <c:pt idx="177">
                  <c:v>8</c:v>
                </c:pt>
                <c:pt idx="178">
                  <c:v>8.1</c:v>
                </c:pt>
                <c:pt idx="179">
                  <c:v>8.1999999999999993</c:v>
                </c:pt>
                <c:pt idx="180">
                  <c:v>7.2</c:v>
                </c:pt>
                <c:pt idx="181">
                  <c:v>8.4</c:v>
                </c:pt>
                <c:pt idx="182">
                  <c:v>9.4</c:v>
                </c:pt>
                <c:pt idx="183">
                  <c:v>9.4</c:v>
                </c:pt>
                <c:pt idx="184">
                  <c:v>7.5</c:v>
                </c:pt>
                <c:pt idx="185">
                  <c:v>6.6</c:v>
                </c:pt>
                <c:pt idx="186">
                  <c:v>4.3</c:v>
                </c:pt>
                <c:pt idx="187">
                  <c:v>6.6</c:v>
                </c:pt>
                <c:pt idx="188">
                  <c:v>7.4</c:v>
                </c:pt>
                <c:pt idx="189">
                  <c:v>7.1</c:v>
                </c:pt>
                <c:pt idx="190">
                  <c:v>6.7</c:v>
                </c:pt>
                <c:pt idx="191">
                  <c:v>6.7</c:v>
                </c:pt>
                <c:pt idx="192">
                  <c:v>7.2</c:v>
                </c:pt>
                <c:pt idx="193">
                  <c:v>7.1</c:v>
                </c:pt>
                <c:pt idx="194">
                  <c:v>6</c:v>
                </c:pt>
                <c:pt idx="195">
                  <c:v>8.4</c:v>
                </c:pt>
                <c:pt idx="196">
                  <c:v>8.6</c:v>
                </c:pt>
                <c:pt idx="197">
                  <c:v>7.9</c:v>
                </c:pt>
                <c:pt idx="198">
                  <c:v>7.6</c:v>
                </c:pt>
                <c:pt idx="199">
                  <c:v>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F08-42CB-9F54-E30D571FD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6629568"/>
        <c:axId val="726630880"/>
      </c:scatterChart>
      <c:valAx>
        <c:axId val="726629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Competitive Pricing (</a:t>
                </a:r>
                <a:r>
                  <a:rPr lang="en-IN" sz="900" b="0" i="0" u="none" strike="noStrike" baseline="0">
                    <a:effectLst/>
                  </a:rPr>
                  <a:t>A scale from 1 = Poor to 10 = Excellent</a:t>
                </a:r>
                <a:r>
                  <a:rPr lang="en-IN" sz="900" b="1" i="0" u="none" strike="noStrike" baseline="0">
                    <a:effectLst/>
                  </a:rPr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630880"/>
        <c:crosses val="autoZero"/>
        <c:crossBetween val="midCat"/>
      </c:valAx>
      <c:valAx>
        <c:axId val="726630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Ordered Quantity (Tonnes)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629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Loyalty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 Task 2.2 a)'!$A$2:$A$201</c:f>
              <c:numCache>
                <c:formatCode>General</c:formatCode>
                <c:ptCount val="200"/>
                <c:pt idx="0">
                  <c:v>3</c:v>
                </c:pt>
                <c:pt idx="1">
                  <c:v>13</c:v>
                </c:pt>
                <c:pt idx="2">
                  <c:v>12</c:v>
                </c:pt>
                <c:pt idx="3">
                  <c:v>14</c:v>
                </c:pt>
                <c:pt idx="4">
                  <c:v>9</c:v>
                </c:pt>
                <c:pt idx="5">
                  <c:v>8</c:v>
                </c:pt>
                <c:pt idx="6">
                  <c:v>2</c:v>
                </c:pt>
                <c:pt idx="7">
                  <c:v>9</c:v>
                </c:pt>
                <c:pt idx="8">
                  <c:v>7</c:v>
                </c:pt>
                <c:pt idx="9">
                  <c:v>9</c:v>
                </c:pt>
                <c:pt idx="10">
                  <c:v>10</c:v>
                </c:pt>
                <c:pt idx="11">
                  <c:v>4</c:v>
                </c:pt>
                <c:pt idx="12">
                  <c:v>13</c:v>
                </c:pt>
                <c:pt idx="13">
                  <c:v>7</c:v>
                </c:pt>
                <c:pt idx="14">
                  <c:v>15</c:v>
                </c:pt>
                <c:pt idx="15">
                  <c:v>1</c:v>
                </c:pt>
                <c:pt idx="16">
                  <c:v>4</c:v>
                </c:pt>
                <c:pt idx="17">
                  <c:v>8</c:v>
                </c:pt>
                <c:pt idx="18">
                  <c:v>12</c:v>
                </c:pt>
                <c:pt idx="19">
                  <c:v>13</c:v>
                </c:pt>
                <c:pt idx="20">
                  <c:v>8</c:v>
                </c:pt>
                <c:pt idx="21">
                  <c:v>12</c:v>
                </c:pt>
                <c:pt idx="22">
                  <c:v>3</c:v>
                </c:pt>
                <c:pt idx="23">
                  <c:v>10</c:v>
                </c:pt>
                <c:pt idx="24">
                  <c:v>5</c:v>
                </c:pt>
                <c:pt idx="25">
                  <c:v>3</c:v>
                </c:pt>
                <c:pt idx="26">
                  <c:v>9</c:v>
                </c:pt>
                <c:pt idx="27">
                  <c:v>4</c:v>
                </c:pt>
                <c:pt idx="28">
                  <c:v>13</c:v>
                </c:pt>
                <c:pt idx="29">
                  <c:v>4</c:v>
                </c:pt>
                <c:pt idx="30">
                  <c:v>13</c:v>
                </c:pt>
                <c:pt idx="31">
                  <c:v>2</c:v>
                </c:pt>
                <c:pt idx="32">
                  <c:v>15</c:v>
                </c:pt>
                <c:pt idx="33">
                  <c:v>10</c:v>
                </c:pt>
                <c:pt idx="34">
                  <c:v>6</c:v>
                </c:pt>
                <c:pt idx="35">
                  <c:v>3</c:v>
                </c:pt>
                <c:pt idx="36">
                  <c:v>9</c:v>
                </c:pt>
                <c:pt idx="37">
                  <c:v>10</c:v>
                </c:pt>
                <c:pt idx="38">
                  <c:v>12</c:v>
                </c:pt>
                <c:pt idx="39">
                  <c:v>9</c:v>
                </c:pt>
                <c:pt idx="40">
                  <c:v>6</c:v>
                </c:pt>
                <c:pt idx="41">
                  <c:v>2</c:v>
                </c:pt>
                <c:pt idx="42">
                  <c:v>10</c:v>
                </c:pt>
                <c:pt idx="43">
                  <c:v>15</c:v>
                </c:pt>
                <c:pt idx="44">
                  <c:v>6</c:v>
                </c:pt>
                <c:pt idx="45">
                  <c:v>5</c:v>
                </c:pt>
                <c:pt idx="46">
                  <c:v>4</c:v>
                </c:pt>
                <c:pt idx="47">
                  <c:v>8</c:v>
                </c:pt>
                <c:pt idx="48">
                  <c:v>13</c:v>
                </c:pt>
                <c:pt idx="49">
                  <c:v>3</c:v>
                </c:pt>
                <c:pt idx="50">
                  <c:v>10</c:v>
                </c:pt>
                <c:pt idx="51">
                  <c:v>7</c:v>
                </c:pt>
                <c:pt idx="52">
                  <c:v>8</c:v>
                </c:pt>
                <c:pt idx="53">
                  <c:v>11</c:v>
                </c:pt>
                <c:pt idx="54">
                  <c:v>14</c:v>
                </c:pt>
                <c:pt idx="55">
                  <c:v>11</c:v>
                </c:pt>
                <c:pt idx="56">
                  <c:v>14</c:v>
                </c:pt>
                <c:pt idx="57">
                  <c:v>1</c:v>
                </c:pt>
                <c:pt idx="58">
                  <c:v>1</c:v>
                </c:pt>
                <c:pt idx="59">
                  <c:v>6</c:v>
                </c:pt>
                <c:pt idx="60">
                  <c:v>5</c:v>
                </c:pt>
                <c:pt idx="61">
                  <c:v>13</c:v>
                </c:pt>
                <c:pt idx="62">
                  <c:v>2</c:v>
                </c:pt>
                <c:pt idx="63">
                  <c:v>11</c:v>
                </c:pt>
                <c:pt idx="64">
                  <c:v>7</c:v>
                </c:pt>
                <c:pt idx="65">
                  <c:v>12</c:v>
                </c:pt>
                <c:pt idx="66">
                  <c:v>5</c:v>
                </c:pt>
                <c:pt idx="67">
                  <c:v>7</c:v>
                </c:pt>
                <c:pt idx="68">
                  <c:v>5</c:v>
                </c:pt>
                <c:pt idx="69">
                  <c:v>9</c:v>
                </c:pt>
                <c:pt idx="70">
                  <c:v>13</c:v>
                </c:pt>
                <c:pt idx="71">
                  <c:v>8</c:v>
                </c:pt>
                <c:pt idx="72">
                  <c:v>13</c:v>
                </c:pt>
                <c:pt idx="73">
                  <c:v>14</c:v>
                </c:pt>
                <c:pt idx="74">
                  <c:v>10</c:v>
                </c:pt>
                <c:pt idx="75">
                  <c:v>7</c:v>
                </c:pt>
                <c:pt idx="76">
                  <c:v>3</c:v>
                </c:pt>
                <c:pt idx="77">
                  <c:v>5</c:v>
                </c:pt>
                <c:pt idx="78">
                  <c:v>10</c:v>
                </c:pt>
                <c:pt idx="79">
                  <c:v>10</c:v>
                </c:pt>
                <c:pt idx="80">
                  <c:v>8</c:v>
                </c:pt>
                <c:pt idx="81">
                  <c:v>2</c:v>
                </c:pt>
                <c:pt idx="82">
                  <c:v>6</c:v>
                </c:pt>
                <c:pt idx="83">
                  <c:v>5</c:v>
                </c:pt>
                <c:pt idx="84">
                  <c:v>4</c:v>
                </c:pt>
                <c:pt idx="85">
                  <c:v>13</c:v>
                </c:pt>
                <c:pt idx="86">
                  <c:v>4</c:v>
                </c:pt>
                <c:pt idx="87">
                  <c:v>11</c:v>
                </c:pt>
                <c:pt idx="88">
                  <c:v>8</c:v>
                </c:pt>
                <c:pt idx="89">
                  <c:v>14</c:v>
                </c:pt>
                <c:pt idx="90">
                  <c:v>15</c:v>
                </c:pt>
                <c:pt idx="91">
                  <c:v>7</c:v>
                </c:pt>
                <c:pt idx="92">
                  <c:v>14</c:v>
                </c:pt>
                <c:pt idx="93">
                  <c:v>11</c:v>
                </c:pt>
                <c:pt idx="94">
                  <c:v>8</c:v>
                </c:pt>
                <c:pt idx="95">
                  <c:v>12</c:v>
                </c:pt>
                <c:pt idx="96">
                  <c:v>10</c:v>
                </c:pt>
                <c:pt idx="97">
                  <c:v>11</c:v>
                </c:pt>
                <c:pt idx="98">
                  <c:v>1</c:v>
                </c:pt>
                <c:pt idx="99">
                  <c:v>6</c:v>
                </c:pt>
                <c:pt idx="100">
                  <c:v>8</c:v>
                </c:pt>
                <c:pt idx="101">
                  <c:v>14</c:v>
                </c:pt>
                <c:pt idx="102">
                  <c:v>14</c:v>
                </c:pt>
                <c:pt idx="103">
                  <c:v>12</c:v>
                </c:pt>
                <c:pt idx="104">
                  <c:v>15</c:v>
                </c:pt>
                <c:pt idx="105">
                  <c:v>13</c:v>
                </c:pt>
                <c:pt idx="106">
                  <c:v>15</c:v>
                </c:pt>
                <c:pt idx="107">
                  <c:v>1</c:v>
                </c:pt>
                <c:pt idx="108">
                  <c:v>7</c:v>
                </c:pt>
                <c:pt idx="109">
                  <c:v>2</c:v>
                </c:pt>
                <c:pt idx="110">
                  <c:v>7</c:v>
                </c:pt>
                <c:pt idx="111">
                  <c:v>12</c:v>
                </c:pt>
                <c:pt idx="112">
                  <c:v>7</c:v>
                </c:pt>
                <c:pt idx="113">
                  <c:v>14</c:v>
                </c:pt>
                <c:pt idx="114">
                  <c:v>14</c:v>
                </c:pt>
                <c:pt idx="115">
                  <c:v>11</c:v>
                </c:pt>
                <c:pt idx="116">
                  <c:v>10</c:v>
                </c:pt>
                <c:pt idx="117">
                  <c:v>5</c:v>
                </c:pt>
                <c:pt idx="118">
                  <c:v>11</c:v>
                </c:pt>
                <c:pt idx="119">
                  <c:v>6</c:v>
                </c:pt>
                <c:pt idx="120">
                  <c:v>9</c:v>
                </c:pt>
                <c:pt idx="121">
                  <c:v>9</c:v>
                </c:pt>
                <c:pt idx="122">
                  <c:v>10</c:v>
                </c:pt>
                <c:pt idx="123">
                  <c:v>5</c:v>
                </c:pt>
                <c:pt idx="124">
                  <c:v>7</c:v>
                </c:pt>
                <c:pt idx="125">
                  <c:v>15</c:v>
                </c:pt>
                <c:pt idx="126">
                  <c:v>12</c:v>
                </c:pt>
                <c:pt idx="127">
                  <c:v>7</c:v>
                </c:pt>
                <c:pt idx="128">
                  <c:v>11</c:v>
                </c:pt>
                <c:pt idx="129">
                  <c:v>4</c:v>
                </c:pt>
                <c:pt idx="130">
                  <c:v>9</c:v>
                </c:pt>
                <c:pt idx="131">
                  <c:v>9</c:v>
                </c:pt>
                <c:pt idx="132">
                  <c:v>2</c:v>
                </c:pt>
                <c:pt idx="133">
                  <c:v>10</c:v>
                </c:pt>
                <c:pt idx="134">
                  <c:v>14</c:v>
                </c:pt>
                <c:pt idx="135">
                  <c:v>1</c:v>
                </c:pt>
                <c:pt idx="136">
                  <c:v>4</c:v>
                </c:pt>
                <c:pt idx="137">
                  <c:v>13</c:v>
                </c:pt>
                <c:pt idx="138">
                  <c:v>13</c:v>
                </c:pt>
                <c:pt idx="139">
                  <c:v>15</c:v>
                </c:pt>
                <c:pt idx="140">
                  <c:v>12</c:v>
                </c:pt>
                <c:pt idx="141">
                  <c:v>3</c:v>
                </c:pt>
                <c:pt idx="142">
                  <c:v>3</c:v>
                </c:pt>
                <c:pt idx="143">
                  <c:v>7</c:v>
                </c:pt>
                <c:pt idx="144">
                  <c:v>7</c:v>
                </c:pt>
                <c:pt idx="145">
                  <c:v>14</c:v>
                </c:pt>
                <c:pt idx="146">
                  <c:v>5</c:v>
                </c:pt>
                <c:pt idx="147">
                  <c:v>15</c:v>
                </c:pt>
                <c:pt idx="148">
                  <c:v>7</c:v>
                </c:pt>
                <c:pt idx="149">
                  <c:v>13</c:v>
                </c:pt>
                <c:pt idx="150">
                  <c:v>8</c:v>
                </c:pt>
                <c:pt idx="151">
                  <c:v>5</c:v>
                </c:pt>
                <c:pt idx="152">
                  <c:v>9</c:v>
                </c:pt>
                <c:pt idx="153">
                  <c:v>6</c:v>
                </c:pt>
                <c:pt idx="154">
                  <c:v>3</c:v>
                </c:pt>
                <c:pt idx="155">
                  <c:v>2</c:v>
                </c:pt>
                <c:pt idx="156">
                  <c:v>1</c:v>
                </c:pt>
                <c:pt idx="157">
                  <c:v>10</c:v>
                </c:pt>
                <c:pt idx="158">
                  <c:v>5</c:v>
                </c:pt>
                <c:pt idx="159">
                  <c:v>13</c:v>
                </c:pt>
                <c:pt idx="160">
                  <c:v>5</c:v>
                </c:pt>
                <c:pt idx="161">
                  <c:v>11</c:v>
                </c:pt>
                <c:pt idx="162">
                  <c:v>13</c:v>
                </c:pt>
                <c:pt idx="163">
                  <c:v>12</c:v>
                </c:pt>
                <c:pt idx="164">
                  <c:v>11</c:v>
                </c:pt>
                <c:pt idx="165">
                  <c:v>10</c:v>
                </c:pt>
                <c:pt idx="166">
                  <c:v>1</c:v>
                </c:pt>
                <c:pt idx="167">
                  <c:v>10</c:v>
                </c:pt>
                <c:pt idx="168">
                  <c:v>12</c:v>
                </c:pt>
                <c:pt idx="169">
                  <c:v>9</c:v>
                </c:pt>
                <c:pt idx="170">
                  <c:v>8</c:v>
                </c:pt>
                <c:pt idx="171">
                  <c:v>1</c:v>
                </c:pt>
                <c:pt idx="172">
                  <c:v>4</c:v>
                </c:pt>
                <c:pt idx="173">
                  <c:v>1</c:v>
                </c:pt>
                <c:pt idx="174">
                  <c:v>8</c:v>
                </c:pt>
                <c:pt idx="175">
                  <c:v>11</c:v>
                </c:pt>
                <c:pt idx="176">
                  <c:v>7</c:v>
                </c:pt>
                <c:pt idx="177">
                  <c:v>12</c:v>
                </c:pt>
                <c:pt idx="178">
                  <c:v>14</c:v>
                </c:pt>
                <c:pt idx="179">
                  <c:v>5</c:v>
                </c:pt>
                <c:pt idx="180">
                  <c:v>10</c:v>
                </c:pt>
                <c:pt idx="181">
                  <c:v>7</c:v>
                </c:pt>
                <c:pt idx="182">
                  <c:v>15</c:v>
                </c:pt>
                <c:pt idx="183">
                  <c:v>14</c:v>
                </c:pt>
                <c:pt idx="184">
                  <c:v>4</c:v>
                </c:pt>
                <c:pt idx="185">
                  <c:v>1</c:v>
                </c:pt>
                <c:pt idx="186">
                  <c:v>2</c:v>
                </c:pt>
                <c:pt idx="187">
                  <c:v>2</c:v>
                </c:pt>
                <c:pt idx="188">
                  <c:v>13</c:v>
                </c:pt>
                <c:pt idx="189">
                  <c:v>11</c:v>
                </c:pt>
                <c:pt idx="190">
                  <c:v>2</c:v>
                </c:pt>
                <c:pt idx="191">
                  <c:v>8</c:v>
                </c:pt>
                <c:pt idx="192">
                  <c:v>13</c:v>
                </c:pt>
                <c:pt idx="193">
                  <c:v>1</c:v>
                </c:pt>
                <c:pt idx="194">
                  <c:v>3</c:v>
                </c:pt>
                <c:pt idx="195">
                  <c:v>10</c:v>
                </c:pt>
                <c:pt idx="196">
                  <c:v>8</c:v>
                </c:pt>
                <c:pt idx="197">
                  <c:v>9</c:v>
                </c:pt>
                <c:pt idx="198">
                  <c:v>6</c:v>
                </c:pt>
                <c:pt idx="199">
                  <c:v>4</c:v>
                </c:pt>
              </c:numCache>
            </c:numRef>
          </c:xVal>
          <c:yVal>
            <c:numRef>
              <c:f>' Task 2.2 a)'!$AH$4:$AH$203</c:f>
              <c:numCache>
                <c:formatCode>0.00</c:formatCode>
                <c:ptCount val="200"/>
                <c:pt idx="0">
                  <c:v>0.55247708382287719</c:v>
                </c:pt>
                <c:pt idx="1">
                  <c:v>-0.60087409761304933</c:v>
                </c:pt>
                <c:pt idx="2">
                  <c:v>0.52146506937585002</c:v>
                </c:pt>
                <c:pt idx="3">
                  <c:v>0.41650114239137803</c:v>
                </c:pt>
                <c:pt idx="4">
                  <c:v>0.98367293046376147</c:v>
                </c:pt>
                <c:pt idx="5">
                  <c:v>-0.5155259606036724</c:v>
                </c:pt>
                <c:pt idx="6">
                  <c:v>0.43490822912627625</c:v>
                </c:pt>
                <c:pt idx="7">
                  <c:v>0.60993679167479353</c:v>
                </c:pt>
                <c:pt idx="8">
                  <c:v>0.4583495520089329</c:v>
                </c:pt>
                <c:pt idx="9">
                  <c:v>-0.71393660234707035</c:v>
                </c:pt>
                <c:pt idx="10">
                  <c:v>0.43795547963838732</c:v>
                </c:pt>
                <c:pt idx="11">
                  <c:v>-0.12349504805100242</c:v>
                </c:pt>
                <c:pt idx="12">
                  <c:v>-0.83522205510097436</c:v>
                </c:pt>
                <c:pt idx="13">
                  <c:v>0.59722259528877419</c:v>
                </c:pt>
                <c:pt idx="14">
                  <c:v>-0.67148073625929783</c:v>
                </c:pt>
                <c:pt idx="15">
                  <c:v>-0.37380429666667503</c:v>
                </c:pt>
                <c:pt idx="16">
                  <c:v>-0.25446351275479451</c:v>
                </c:pt>
                <c:pt idx="17">
                  <c:v>0.83663856138357495</c:v>
                </c:pt>
                <c:pt idx="18">
                  <c:v>0.10465092895480144</c:v>
                </c:pt>
                <c:pt idx="19">
                  <c:v>9.322914380063807E-2</c:v>
                </c:pt>
                <c:pt idx="20">
                  <c:v>0.13232362049569613</c:v>
                </c:pt>
                <c:pt idx="21">
                  <c:v>0.49309892695562496</c:v>
                </c:pt>
                <c:pt idx="22">
                  <c:v>0.48940328479029915</c:v>
                </c:pt>
                <c:pt idx="23">
                  <c:v>-0.45016725955209402</c:v>
                </c:pt>
                <c:pt idx="24">
                  <c:v>-1.1586589541693257</c:v>
                </c:pt>
                <c:pt idx="25">
                  <c:v>1.9808686075274196E-2</c:v>
                </c:pt>
                <c:pt idx="26">
                  <c:v>-0.75508406534310346</c:v>
                </c:pt>
                <c:pt idx="27">
                  <c:v>-1.2635163267991656</c:v>
                </c:pt>
                <c:pt idx="28">
                  <c:v>-0.52640104672464183</c:v>
                </c:pt>
                <c:pt idx="29">
                  <c:v>-0.39748230545327967</c:v>
                </c:pt>
                <c:pt idx="30">
                  <c:v>-0.2172109683254746</c:v>
                </c:pt>
                <c:pt idx="31">
                  <c:v>-0.75740834427888171</c:v>
                </c:pt>
                <c:pt idx="32">
                  <c:v>0.15295506463110886</c:v>
                </c:pt>
                <c:pt idx="33">
                  <c:v>1.1970115456446315</c:v>
                </c:pt>
                <c:pt idx="34">
                  <c:v>-0.83635527981682767</c:v>
                </c:pt>
                <c:pt idx="35">
                  <c:v>0.32831938032429342</c:v>
                </c:pt>
                <c:pt idx="36">
                  <c:v>-0.578289211653507</c:v>
                </c:pt>
                <c:pt idx="37">
                  <c:v>1.0041424407519557</c:v>
                </c:pt>
                <c:pt idx="38">
                  <c:v>-0.20070524938051104</c:v>
                </c:pt>
                <c:pt idx="39">
                  <c:v>-1.1813213059410037</c:v>
                </c:pt>
                <c:pt idx="40">
                  <c:v>0.67567796540686054</c:v>
                </c:pt>
                <c:pt idx="41">
                  <c:v>0.22637170832396247</c:v>
                </c:pt>
                <c:pt idx="42">
                  <c:v>-0.93445929546873074</c:v>
                </c:pt>
                <c:pt idx="43">
                  <c:v>-0.14021983160731644</c:v>
                </c:pt>
                <c:pt idx="44">
                  <c:v>-0.92781116010062448</c:v>
                </c:pt>
                <c:pt idx="45">
                  <c:v>0.52965506295076548</c:v>
                </c:pt>
                <c:pt idx="46">
                  <c:v>-0.10237084653393858</c:v>
                </c:pt>
                <c:pt idx="47">
                  <c:v>-0.65533900640194087</c:v>
                </c:pt>
                <c:pt idx="48">
                  <c:v>-0.45920217380708372</c:v>
                </c:pt>
                <c:pt idx="49">
                  <c:v>-0.32012401537454327</c:v>
                </c:pt>
                <c:pt idx="50">
                  <c:v>-3.4650277139130381E-2</c:v>
                </c:pt>
                <c:pt idx="51">
                  <c:v>0.13392210134228399</c:v>
                </c:pt>
                <c:pt idx="52">
                  <c:v>0.64112232474024466</c:v>
                </c:pt>
                <c:pt idx="53">
                  <c:v>-0.45729142838295012</c:v>
                </c:pt>
                <c:pt idx="54">
                  <c:v>-6.2961054802705974E-3</c:v>
                </c:pt>
                <c:pt idx="55">
                  <c:v>0.60369745761204285</c:v>
                </c:pt>
                <c:pt idx="56">
                  <c:v>0.15431756031466293</c:v>
                </c:pt>
                <c:pt idx="57">
                  <c:v>-1.186600660547299E-2</c:v>
                </c:pt>
                <c:pt idx="58">
                  <c:v>-6.6466095536100056E-2</c:v>
                </c:pt>
                <c:pt idx="59">
                  <c:v>0.35897973239405445</c:v>
                </c:pt>
                <c:pt idx="60">
                  <c:v>-0.17768410379128508</c:v>
                </c:pt>
                <c:pt idx="61">
                  <c:v>0.31405879111440527</c:v>
                </c:pt>
                <c:pt idx="62">
                  <c:v>0.87331623876235742</c:v>
                </c:pt>
                <c:pt idx="63">
                  <c:v>0.83902388684582618</c:v>
                </c:pt>
                <c:pt idx="64">
                  <c:v>0.36927183044463252</c:v>
                </c:pt>
                <c:pt idx="65">
                  <c:v>1.2590063607837099</c:v>
                </c:pt>
                <c:pt idx="66">
                  <c:v>-0.72859299774271236</c:v>
                </c:pt>
                <c:pt idx="67">
                  <c:v>1.1813648408901791</c:v>
                </c:pt>
                <c:pt idx="68">
                  <c:v>-0.87754528960706413</c:v>
                </c:pt>
                <c:pt idx="69">
                  <c:v>0.75153250961618134</c:v>
                </c:pt>
                <c:pt idx="70">
                  <c:v>-0.8145628723114795</c:v>
                </c:pt>
                <c:pt idx="71">
                  <c:v>6.4375851360512826E-2</c:v>
                </c:pt>
                <c:pt idx="72">
                  <c:v>0.18218539991254801</c:v>
                </c:pt>
                <c:pt idx="73">
                  <c:v>0.40706828936903072</c:v>
                </c:pt>
                <c:pt idx="74">
                  <c:v>0.18396478955819617</c:v>
                </c:pt>
                <c:pt idx="75">
                  <c:v>0.9832218647812736</c:v>
                </c:pt>
                <c:pt idx="76">
                  <c:v>0.58279670496302138</c:v>
                </c:pt>
                <c:pt idx="77">
                  <c:v>2.3678957444583482E-2</c:v>
                </c:pt>
                <c:pt idx="78">
                  <c:v>-0.8080296765988173</c:v>
                </c:pt>
                <c:pt idx="79">
                  <c:v>0.21318901566012372</c:v>
                </c:pt>
                <c:pt idx="80">
                  <c:v>0.53053366811266933</c:v>
                </c:pt>
                <c:pt idx="81">
                  <c:v>0.57272189504769599</c:v>
                </c:pt>
                <c:pt idx="82">
                  <c:v>1.3095214796370351</c:v>
                </c:pt>
                <c:pt idx="83">
                  <c:v>-0.26178879963958224</c:v>
                </c:pt>
                <c:pt idx="84">
                  <c:v>-0.15251322411889223</c:v>
                </c:pt>
                <c:pt idx="85">
                  <c:v>-0.23424107718955067</c:v>
                </c:pt>
                <c:pt idx="86">
                  <c:v>-0.20772511225954826</c:v>
                </c:pt>
                <c:pt idx="87">
                  <c:v>5.1562033149419761E-2</c:v>
                </c:pt>
                <c:pt idx="88">
                  <c:v>-9.5917234856787381E-2</c:v>
                </c:pt>
                <c:pt idx="89">
                  <c:v>0.78718668498283506</c:v>
                </c:pt>
                <c:pt idx="90">
                  <c:v>-9.1157670536532009E-2</c:v>
                </c:pt>
                <c:pt idx="91">
                  <c:v>2.061922303449748E-2</c:v>
                </c:pt>
                <c:pt idx="92">
                  <c:v>0.40155982790353129</c:v>
                </c:pt>
                <c:pt idx="93">
                  <c:v>-2.1476163065047515E-2</c:v>
                </c:pt>
                <c:pt idx="94">
                  <c:v>0.50805708313213405</c:v>
                </c:pt>
                <c:pt idx="95">
                  <c:v>8.5874106169008257E-3</c:v>
                </c:pt>
                <c:pt idx="96">
                  <c:v>-0.20197311593981748</c:v>
                </c:pt>
                <c:pt idx="97">
                  <c:v>0.37884634365544567</c:v>
                </c:pt>
                <c:pt idx="98">
                  <c:v>-0.2154783969284022</c:v>
                </c:pt>
                <c:pt idx="99">
                  <c:v>-0.49765764965829806</c:v>
                </c:pt>
                <c:pt idx="100">
                  <c:v>-1.2375497659139629</c:v>
                </c:pt>
                <c:pt idx="101">
                  <c:v>-1.1966226900101127</c:v>
                </c:pt>
                <c:pt idx="102">
                  <c:v>-0.60811569639875884</c:v>
                </c:pt>
                <c:pt idx="103">
                  <c:v>0.76246607903277486</c:v>
                </c:pt>
                <c:pt idx="104">
                  <c:v>0.70325097574225204</c:v>
                </c:pt>
                <c:pt idx="105">
                  <c:v>-0.75878342297620449</c:v>
                </c:pt>
                <c:pt idx="106">
                  <c:v>0.49433395653775136</c:v>
                </c:pt>
                <c:pt idx="107">
                  <c:v>0.17638142098096754</c:v>
                </c:pt>
                <c:pt idx="108">
                  <c:v>-0.35425566544610732</c:v>
                </c:pt>
                <c:pt idx="109">
                  <c:v>0.14226142522731777</c:v>
                </c:pt>
                <c:pt idx="110">
                  <c:v>-0.60918455819312456</c:v>
                </c:pt>
                <c:pt idx="111">
                  <c:v>-0.18662910780423481</c:v>
                </c:pt>
                <c:pt idx="112">
                  <c:v>-0.46154336744021229</c:v>
                </c:pt>
                <c:pt idx="113">
                  <c:v>-0.95501932139216361</c:v>
                </c:pt>
                <c:pt idx="114">
                  <c:v>-0.4768069731370197</c:v>
                </c:pt>
                <c:pt idx="115">
                  <c:v>-0.88040335581502838</c:v>
                </c:pt>
                <c:pt idx="116">
                  <c:v>0.66332748262466978</c:v>
                </c:pt>
                <c:pt idx="117">
                  <c:v>0.4029336634023446</c:v>
                </c:pt>
                <c:pt idx="118">
                  <c:v>1.4570040834610332E-2</c:v>
                </c:pt>
                <c:pt idx="119">
                  <c:v>7.8590413819282112E-2</c:v>
                </c:pt>
                <c:pt idx="120">
                  <c:v>0.62412366129019148</c:v>
                </c:pt>
                <c:pt idx="121">
                  <c:v>0.51521211286451418</c:v>
                </c:pt>
                <c:pt idx="122">
                  <c:v>0.75312442152433512</c:v>
                </c:pt>
                <c:pt idx="123">
                  <c:v>-5.6673258742776511E-2</c:v>
                </c:pt>
                <c:pt idx="124">
                  <c:v>-0.1932770378237354</c:v>
                </c:pt>
                <c:pt idx="125">
                  <c:v>-2.8415582542990592E-2</c:v>
                </c:pt>
                <c:pt idx="126">
                  <c:v>-6.3438643627595326E-2</c:v>
                </c:pt>
                <c:pt idx="127">
                  <c:v>-0.27775632877003531</c:v>
                </c:pt>
                <c:pt idx="128">
                  <c:v>0.34553566155881832</c:v>
                </c:pt>
                <c:pt idx="129">
                  <c:v>-0.36130866944598328</c:v>
                </c:pt>
                <c:pt idx="130">
                  <c:v>0.12415270153696856</c:v>
                </c:pt>
                <c:pt idx="131">
                  <c:v>-0.55760559196493276</c:v>
                </c:pt>
                <c:pt idx="132">
                  <c:v>-3.7441430225834793E-2</c:v>
                </c:pt>
                <c:pt idx="133">
                  <c:v>-0.66710406474103134</c:v>
                </c:pt>
                <c:pt idx="134">
                  <c:v>-0.13498655196139353</c:v>
                </c:pt>
                <c:pt idx="135">
                  <c:v>-0.49668827307165131</c:v>
                </c:pt>
                <c:pt idx="136">
                  <c:v>0.10138078969473696</c:v>
                </c:pt>
                <c:pt idx="137">
                  <c:v>-0.57800426609887268</c:v>
                </c:pt>
                <c:pt idx="138">
                  <c:v>0.5556677954002387</c:v>
                </c:pt>
                <c:pt idx="139">
                  <c:v>-0.34009493800012613</c:v>
                </c:pt>
                <c:pt idx="140">
                  <c:v>0.42216356065766103</c:v>
                </c:pt>
                <c:pt idx="141">
                  <c:v>4.1734910225906141E-2</c:v>
                </c:pt>
                <c:pt idx="142">
                  <c:v>-0.49406982110061648</c:v>
                </c:pt>
                <c:pt idx="143">
                  <c:v>1.0404295553724943</c:v>
                </c:pt>
                <c:pt idx="144">
                  <c:v>0.66255772696678683</c:v>
                </c:pt>
                <c:pt idx="145">
                  <c:v>-0.3216361192249213</c:v>
                </c:pt>
                <c:pt idx="146">
                  <c:v>-1.0007344887158842</c:v>
                </c:pt>
                <c:pt idx="147">
                  <c:v>0.2567545949446135</c:v>
                </c:pt>
                <c:pt idx="148">
                  <c:v>0.55843627189120149</c:v>
                </c:pt>
                <c:pt idx="149">
                  <c:v>1.4768834372447692E-2</c:v>
                </c:pt>
                <c:pt idx="150">
                  <c:v>5.8306978761714312E-2</c:v>
                </c:pt>
                <c:pt idx="151">
                  <c:v>-0.48275948469445051</c:v>
                </c:pt>
                <c:pt idx="152">
                  <c:v>0.8549590518181871</c:v>
                </c:pt>
                <c:pt idx="153">
                  <c:v>4.0106344352718537E-2</c:v>
                </c:pt>
                <c:pt idx="154">
                  <c:v>0.19233698004527433</c:v>
                </c:pt>
                <c:pt idx="155">
                  <c:v>0.18087790993459585</c:v>
                </c:pt>
                <c:pt idx="156">
                  <c:v>1.4215852701376051</c:v>
                </c:pt>
                <c:pt idx="157">
                  <c:v>-9.3966352674756948E-2</c:v>
                </c:pt>
                <c:pt idx="158">
                  <c:v>0.5963606183634802</c:v>
                </c:pt>
                <c:pt idx="159">
                  <c:v>0.22169911187368907</c:v>
                </c:pt>
                <c:pt idx="160">
                  <c:v>0.12866274288441026</c:v>
                </c:pt>
                <c:pt idx="161">
                  <c:v>0.4209803544782611</c:v>
                </c:pt>
                <c:pt idx="162">
                  <c:v>-0.69834957033782175</c:v>
                </c:pt>
                <c:pt idx="163">
                  <c:v>0.53690817805101609</c:v>
                </c:pt>
                <c:pt idx="164">
                  <c:v>-0.15871668450648269</c:v>
                </c:pt>
                <c:pt idx="165">
                  <c:v>0.3855493587309482</c:v>
                </c:pt>
                <c:pt idx="166">
                  <c:v>0.54916260777566173</c:v>
                </c:pt>
                <c:pt idx="167">
                  <c:v>0.63308993395952573</c:v>
                </c:pt>
                <c:pt idx="168">
                  <c:v>-0.6638556259685755</c:v>
                </c:pt>
                <c:pt idx="169">
                  <c:v>-0.20565319253040659</c:v>
                </c:pt>
                <c:pt idx="170">
                  <c:v>-1.3122741420628463</c:v>
                </c:pt>
                <c:pt idx="171">
                  <c:v>-0.18398003566922316</c:v>
                </c:pt>
                <c:pt idx="172">
                  <c:v>-0.75838963076436094</c:v>
                </c:pt>
                <c:pt idx="173">
                  <c:v>1.0240421197724832</c:v>
                </c:pt>
                <c:pt idx="174">
                  <c:v>-0.7007877129946527</c:v>
                </c:pt>
                <c:pt idx="175">
                  <c:v>0.26512135450944463</c:v>
                </c:pt>
                <c:pt idx="176">
                  <c:v>0.3036361270939949</c:v>
                </c:pt>
                <c:pt idx="177">
                  <c:v>-0.42338584972946691</c:v>
                </c:pt>
                <c:pt idx="178">
                  <c:v>0.15369470854958234</c:v>
                </c:pt>
                <c:pt idx="179">
                  <c:v>-0.39334715018012112</c:v>
                </c:pt>
                <c:pt idx="180">
                  <c:v>-0.84945350788579521</c:v>
                </c:pt>
                <c:pt idx="181">
                  <c:v>0.42038439691583473</c:v>
                </c:pt>
                <c:pt idx="182">
                  <c:v>0.10980926936496616</c:v>
                </c:pt>
                <c:pt idx="183">
                  <c:v>0.83987564813499738</c:v>
                </c:pt>
                <c:pt idx="184">
                  <c:v>-5.1321456131361742E-2</c:v>
                </c:pt>
                <c:pt idx="185">
                  <c:v>-0.56568387586670177</c:v>
                </c:pt>
                <c:pt idx="186">
                  <c:v>-1.7384328787999834</c:v>
                </c:pt>
                <c:pt idx="187">
                  <c:v>-0.30006385568710137</c:v>
                </c:pt>
                <c:pt idx="188">
                  <c:v>-7.1403174071829056E-2</c:v>
                </c:pt>
                <c:pt idx="189">
                  <c:v>-0.67637961611348096</c:v>
                </c:pt>
                <c:pt idx="190">
                  <c:v>-0.63281146323240911</c:v>
                </c:pt>
                <c:pt idx="191">
                  <c:v>-0.62444993793966752</c:v>
                </c:pt>
                <c:pt idx="192">
                  <c:v>0.19355359999145083</c:v>
                </c:pt>
                <c:pt idx="193">
                  <c:v>0.86728009858097632</c:v>
                </c:pt>
                <c:pt idx="194">
                  <c:v>-0.32657901231801478</c:v>
                </c:pt>
                <c:pt idx="195">
                  <c:v>0.78831210196428891</c:v>
                </c:pt>
                <c:pt idx="196">
                  <c:v>0.98685451562855686</c:v>
                </c:pt>
                <c:pt idx="197">
                  <c:v>-0.56817278654434134</c:v>
                </c:pt>
                <c:pt idx="198">
                  <c:v>-0.27827333501717177</c:v>
                </c:pt>
                <c:pt idx="199">
                  <c:v>0.39410878618261336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7A-4B65-8561-38799F219F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2917056"/>
        <c:axId val="722911808"/>
      </c:scatterChart>
      <c:valAx>
        <c:axId val="7229170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Loyalty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22911808"/>
        <c:crosses val="autoZero"/>
        <c:crossBetween val="midCat"/>
      </c:valAx>
      <c:valAx>
        <c:axId val="7229118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72291705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Cust_Type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 Task 2.2 a)'!$B$2:$B$201</c:f>
              <c:numCache>
                <c:formatCode>General</c:formatCode>
                <c:ptCount val="200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0</c:v>
                </c:pt>
                <c:pt idx="32">
                  <c:v>1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0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0</c:v>
                </c:pt>
                <c:pt idx="102">
                  <c:v>1</c:v>
                </c:pt>
                <c:pt idx="103">
                  <c:v>1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0</c:v>
                </c:pt>
                <c:pt idx="117">
                  <c:v>1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1</c:v>
                </c:pt>
                <c:pt idx="122">
                  <c:v>0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1</c:v>
                </c:pt>
                <c:pt idx="136">
                  <c:v>0</c:v>
                </c:pt>
                <c:pt idx="137">
                  <c:v>1</c:v>
                </c:pt>
                <c:pt idx="138">
                  <c:v>1</c:v>
                </c:pt>
                <c:pt idx="139">
                  <c:v>0</c:v>
                </c:pt>
                <c:pt idx="140">
                  <c:v>1</c:v>
                </c:pt>
                <c:pt idx="141">
                  <c:v>1</c:v>
                </c:pt>
                <c:pt idx="142">
                  <c:v>0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0</c:v>
                </c:pt>
                <c:pt idx="147">
                  <c:v>1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1</c:v>
                </c:pt>
                <c:pt idx="153">
                  <c:v>1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1</c:v>
                </c:pt>
                <c:pt idx="168">
                  <c:v>0</c:v>
                </c:pt>
                <c:pt idx="169">
                  <c:v>0</c:v>
                </c:pt>
                <c:pt idx="170">
                  <c:v>1</c:v>
                </c:pt>
                <c:pt idx="171">
                  <c:v>1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0</c:v>
                </c:pt>
                <c:pt idx="181">
                  <c:v>1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1</c:v>
                </c:pt>
                <c:pt idx="186">
                  <c:v>1</c:v>
                </c:pt>
                <c:pt idx="187">
                  <c:v>0</c:v>
                </c:pt>
                <c:pt idx="188">
                  <c:v>1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</c:numCache>
            </c:numRef>
          </c:xVal>
          <c:yVal>
            <c:numRef>
              <c:f>' Task 2.2 a)'!$AH$4:$AH$203</c:f>
              <c:numCache>
                <c:formatCode>0.00</c:formatCode>
                <c:ptCount val="200"/>
                <c:pt idx="0">
                  <c:v>0.55247708382287719</c:v>
                </c:pt>
                <c:pt idx="1">
                  <c:v>-0.60087409761304933</c:v>
                </c:pt>
                <c:pt idx="2">
                  <c:v>0.52146506937585002</c:v>
                </c:pt>
                <c:pt idx="3">
                  <c:v>0.41650114239137803</c:v>
                </c:pt>
                <c:pt idx="4">
                  <c:v>0.98367293046376147</c:v>
                </c:pt>
                <c:pt idx="5">
                  <c:v>-0.5155259606036724</c:v>
                </c:pt>
                <c:pt idx="6">
                  <c:v>0.43490822912627625</c:v>
                </c:pt>
                <c:pt idx="7">
                  <c:v>0.60993679167479353</c:v>
                </c:pt>
                <c:pt idx="8">
                  <c:v>0.4583495520089329</c:v>
                </c:pt>
                <c:pt idx="9">
                  <c:v>-0.71393660234707035</c:v>
                </c:pt>
                <c:pt idx="10">
                  <c:v>0.43795547963838732</c:v>
                </c:pt>
                <c:pt idx="11">
                  <c:v>-0.12349504805100242</c:v>
                </c:pt>
                <c:pt idx="12">
                  <c:v>-0.83522205510097436</c:v>
                </c:pt>
                <c:pt idx="13">
                  <c:v>0.59722259528877419</c:v>
                </c:pt>
                <c:pt idx="14">
                  <c:v>-0.67148073625929783</c:v>
                </c:pt>
                <c:pt idx="15">
                  <c:v>-0.37380429666667503</c:v>
                </c:pt>
                <c:pt idx="16">
                  <c:v>-0.25446351275479451</c:v>
                </c:pt>
                <c:pt idx="17">
                  <c:v>0.83663856138357495</c:v>
                </c:pt>
                <c:pt idx="18">
                  <c:v>0.10465092895480144</c:v>
                </c:pt>
                <c:pt idx="19">
                  <c:v>9.322914380063807E-2</c:v>
                </c:pt>
                <c:pt idx="20">
                  <c:v>0.13232362049569613</c:v>
                </c:pt>
                <c:pt idx="21">
                  <c:v>0.49309892695562496</c:v>
                </c:pt>
                <c:pt idx="22">
                  <c:v>0.48940328479029915</c:v>
                </c:pt>
                <c:pt idx="23">
                  <c:v>-0.45016725955209402</c:v>
                </c:pt>
                <c:pt idx="24">
                  <c:v>-1.1586589541693257</c:v>
                </c:pt>
                <c:pt idx="25">
                  <c:v>1.9808686075274196E-2</c:v>
                </c:pt>
                <c:pt idx="26">
                  <c:v>-0.75508406534310346</c:v>
                </c:pt>
                <c:pt idx="27">
                  <c:v>-1.2635163267991656</c:v>
                </c:pt>
                <c:pt idx="28">
                  <c:v>-0.52640104672464183</c:v>
                </c:pt>
                <c:pt idx="29">
                  <c:v>-0.39748230545327967</c:v>
                </c:pt>
                <c:pt idx="30">
                  <c:v>-0.2172109683254746</c:v>
                </c:pt>
                <c:pt idx="31">
                  <c:v>-0.75740834427888171</c:v>
                </c:pt>
                <c:pt idx="32">
                  <c:v>0.15295506463110886</c:v>
                </c:pt>
                <c:pt idx="33">
                  <c:v>1.1970115456446315</c:v>
                </c:pt>
                <c:pt idx="34">
                  <c:v>-0.83635527981682767</c:v>
                </c:pt>
                <c:pt idx="35">
                  <c:v>0.32831938032429342</c:v>
                </c:pt>
                <c:pt idx="36">
                  <c:v>-0.578289211653507</c:v>
                </c:pt>
                <c:pt idx="37">
                  <c:v>1.0041424407519557</c:v>
                </c:pt>
                <c:pt idx="38">
                  <c:v>-0.20070524938051104</c:v>
                </c:pt>
                <c:pt idx="39">
                  <c:v>-1.1813213059410037</c:v>
                </c:pt>
                <c:pt idx="40">
                  <c:v>0.67567796540686054</c:v>
                </c:pt>
                <c:pt idx="41">
                  <c:v>0.22637170832396247</c:v>
                </c:pt>
                <c:pt idx="42">
                  <c:v>-0.93445929546873074</c:v>
                </c:pt>
                <c:pt idx="43">
                  <c:v>-0.14021983160731644</c:v>
                </c:pt>
                <c:pt idx="44">
                  <c:v>-0.92781116010062448</c:v>
                </c:pt>
                <c:pt idx="45">
                  <c:v>0.52965506295076548</c:v>
                </c:pt>
                <c:pt idx="46">
                  <c:v>-0.10237084653393858</c:v>
                </c:pt>
                <c:pt idx="47">
                  <c:v>-0.65533900640194087</c:v>
                </c:pt>
                <c:pt idx="48">
                  <c:v>-0.45920217380708372</c:v>
                </c:pt>
                <c:pt idx="49">
                  <c:v>-0.32012401537454327</c:v>
                </c:pt>
                <c:pt idx="50">
                  <c:v>-3.4650277139130381E-2</c:v>
                </c:pt>
                <c:pt idx="51">
                  <c:v>0.13392210134228399</c:v>
                </c:pt>
                <c:pt idx="52">
                  <c:v>0.64112232474024466</c:v>
                </c:pt>
                <c:pt idx="53">
                  <c:v>-0.45729142838295012</c:v>
                </c:pt>
                <c:pt idx="54">
                  <c:v>-6.2961054802705974E-3</c:v>
                </c:pt>
                <c:pt idx="55">
                  <c:v>0.60369745761204285</c:v>
                </c:pt>
                <c:pt idx="56">
                  <c:v>0.15431756031466293</c:v>
                </c:pt>
                <c:pt idx="57">
                  <c:v>-1.186600660547299E-2</c:v>
                </c:pt>
                <c:pt idx="58">
                  <c:v>-6.6466095536100056E-2</c:v>
                </c:pt>
                <c:pt idx="59">
                  <c:v>0.35897973239405445</c:v>
                </c:pt>
                <c:pt idx="60">
                  <c:v>-0.17768410379128508</c:v>
                </c:pt>
                <c:pt idx="61">
                  <c:v>0.31405879111440527</c:v>
                </c:pt>
                <c:pt idx="62">
                  <c:v>0.87331623876235742</c:v>
                </c:pt>
                <c:pt idx="63">
                  <c:v>0.83902388684582618</c:v>
                </c:pt>
                <c:pt idx="64">
                  <c:v>0.36927183044463252</c:v>
                </c:pt>
                <c:pt idx="65">
                  <c:v>1.2590063607837099</c:v>
                </c:pt>
                <c:pt idx="66">
                  <c:v>-0.72859299774271236</c:v>
                </c:pt>
                <c:pt idx="67">
                  <c:v>1.1813648408901791</c:v>
                </c:pt>
                <c:pt idx="68">
                  <c:v>-0.87754528960706413</c:v>
                </c:pt>
                <c:pt idx="69">
                  <c:v>0.75153250961618134</c:v>
                </c:pt>
                <c:pt idx="70">
                  <c:v>-0.8145628723114795</c:v>
                </c:pt>
                <c:pt idx="71">
                  <c:v>6.4375851360512826E-2</c:v>
                </c:pt>
                <c:pt idx="72">
                  <c:v>0.18218539991254801</c:v>
                </c:pt>
                <c:pt idx="73">
                  <c:v>0.40706828936903072</c:v>
                </c:pt>
                <c:pt idx="74">
                  <c:v>0.18396478955819617</c:v>
                </c:pt>
                <c:pt idx="75">
                  <c:v>0.9832218647812736</c:v>
                </c:pt>
                <c:pt idx="76">
                  <c:v>0.58279670496302138</c:v>
                </c:pt>
                <c:pt idx="77">
                  <c:v>2.3678957444583482E-2</c:v>
                </c:pt>
                <c:pt idx="78">
                  <c:v>-0.8080296765988173</c:v>
                </c:pt>
                <c:pt idx="79">
                  <c:v>0.21318901566012372</c:v>
                </c:pt>
                <c:pt idx="80">
                  <c:v>0.53053366811266933</c:v>
                </c:pt>
                <c:pt idx="81">
                  <c:v>0.57272189504769599</c:v>
                </c:pt>
                <c:pt idx="82">
                  <c:v>1.3095214796370351</c:v>
                </c:pt>
                <c:pt idx="83">
                  <c:v>-0.26178879963958224</c:v>
                </c:pt>
                <c:pt idx="84">
                  <c:v>-0.15251322411889223</c:v>
                </c:pt>
                <c:pt idx="85">
                  <c:v>-0.23424107718955067</c:v>
                </c:pt>
                <c:pt idx="86">
                  <c:v>-0.20772511225954826</c:v>
                </c:pt>
                <c:pt idx="87">
                  <c:v>5.1562033149419761E-2</c:v>
                </c:pt>
                <c:pt idx="88">
                  <c:v>-9.5917234856787381E-2</c:v>
                </c:pt>
                <c:pt idx="89">
                  <c:v>0.78718668498283506</c:v>
                </c:pt>
                <c:pt idx="90">
                  <c:v>-9.1157670536532009E-2</c:v>
                </c:pt>
                <c:pt idx="91">
                  <c:v>2.061922303449748E-2</c:v>
                </c:pt>
                <c:pt idx="92">
                  <c:v>0.40155982790353129</c:v>
                </c:pt>
                <c:pt idx="93">
                  <c:v>-2.1476163065047515E-2</c:v>
                </c:pt>
                <c:pt idx="94">
                  <c:v>0.50805708313213405</c:v>
                </c:pt>
                <c:pt idx="95">
                  <c:v>8.5874106169008257E-3</c:v>
                </c:pt>
                <c:pt idx="96">
                  <c:v>-0.20197311593981748</c:v>
                </c:pt>
                <c:pt idx="97">
                  <c:v>0.37884634365544567</c:v>
                </c:pt>
                <c:pt idx="98">
                  <c:v>-0.2154783969284022</c:v>
                </c:pt>
                <c:pt idx="99">
                  <c:v>-0.49765764965829806</c:v>
                </c:pt>
                <c:pt idx="100">
                  <c:v>-1.2375497659139629</c:v>
                </c:pt>
                <c:pt idx="101">
                  <c:v>-1.1966226900101127</c:v>
                </c:pt>
                <c:pt idx="102">
                  <c:v>-0.60811569639875884</c:v>
                </c:pt>
                <c:pt idx="103">
                  <c:v>0.76246607903277486</c:v>
                </c:pt>
                <c:pt idx="104">
                  <c:v>0.70325097574225204</c:v>
                </c:pt>
                <c:pt idx="105">
                  <c:v>-0.75878342297620449</c:v>
                </c:pt>
                <c:pt idx="106">
                  <c:v>0.49433395653775136</c:v>
                </c:pt>
                <c:pt idx="107">
                  <c:v>0.17638142098096754</c:v>
                </c:pt>
                <c:pt idx="108">
                  <c:v>-0.35425566544610732</c:v>
                </c:pt>
                <c:pt idx="109">
                  <c:v>0.14226142522731777</c:v>
                </c:pt>
                <c:pt idx="110">
                  <c:v>-0.60918455819312456</c:v>
                </c:pt>
                <c:pt idx="111">
                  <c:v>-0.18662910780423481</c:v>
                </c:pt>
                <c:pt idx="112">
                  <c:v>-0.46154336744021229</c:v>
                </c:pt>
                <c:pt idx="113">
                  <c:v>-0.95501932139216361</c:v>
                </c:pt>
                <c:pt idx="114">
                  <c:v>-0.4768069731370197</c:v>
                </c:pt>
                <c:pt idx="115">
                  <c:v>-0.88040335581502838</c:v>
                </c:pt>
                <c:pt idx="116">
                  <c:v>0.66332748262466978</c:v>
                </c:pt>
                <c:pt idx="117">
                  <c:v>0.4029336634023446</c:v>
                </c:pt>
                <c:pt idx="118">
                  <c:v>1.4570040834610332E-2</c:v>
                </c:pt>
                <c:pt idx="119">
                  <c:v>7.8590413819282112E-2</c:v>
                </c:pt>
                <c:pt idx="120">
                  <c:v>0.62412366129019148</c:v>
                </c:pt>
                <c:pt idx="121">
                  <c:v>0.51521211286451418</c:v>
                </c:pt>
                <c:pt idx="122">
                  <c:v>0.75312442152433512</c:v>
                </c:pt>
                <c:pt idx="123">
                  <c:v>-5.6673258742776511E-2</c:v>
                </c:pt>
                <c:pt idx="124">
                  <c:v>-0.1932770378237354</c:v>
                </c:pt>
                <c:pt idx="125">
                  <c:v>-2.8415582542990592E-2</c:v>
                </c:pt>
                <c:pt idx="126">
                  <c:v>-6.3438643627595326E-2</c:v>
                </c:pt>
                <c:pt idx="127">
                  <c:v>-0.27775632877003531</c:v>
                </c:pt>
                <c:pt idx="128">
                  <c:v>0.34553566155881832</c:v>
                </c:pt>
                <c:pt idx="129">
                  <c:v>-0.36130866944598328</c:v>
                </c:pt>
                <c:pt idx="130">
                  <c:v>0.12415270153696856</c:v>
                </c:pt>
                <c:pt idx="131">
                  <c:v>-0.55760559196493276</c:v>
                </c:pt>
                <c:pt idx="132">
                  <c:v>-3.7441430225834793E-2</c:v>
                </c:pt>
                <c:pt idx="133">
                  <c:v>-0.66710406474103134</c:v>
                </c:pt>
                <c:pt idx="134">
                  <c:v>-0.13498655196139353</c:v>
                </c:pt>
                <c:pt idx="135">
                  <c:v>-0.49668827307165131</c:v>
                </c:pt>
                <c:pt idx="136">
                  <c:v>0.10138078969473696</c:v>
                </c:pt>
                <c:pt idx="137">
                  <c:v>-0.57800426609887268</c:v>
                </c:pt>
                <c:pt idx="138">
                  <c:v>0.5556677954002387</c:v>
                </c:pt>
                <c:pt idx="139">
                  <c:v>-0.34009493800012613</c:v>
                </c:pt>
                <c:pt idx="140">
                  <c:v>0.42216356065766103</c:v>
                </c:pt>
                <c:pt idx="141">
                  <c:v>4.1734910225906141E-2</c:v>
                </c:pt>
                <c:pt idx="142">
                  <c:v>-0.49406982110061648</c:v>
                </c:pt>
                <c:pt idx="143">
                  <c:v>1.0404295553724943</c:v>
                </c:pt>
                <c:pt idx="144">
                  <c:v>0.66255772696678683</c:v>
                </c:pt>
                <c:pt idx="145">
                  <c:v>-0.3216361192249213</c:v>
                </c:pt>
                <c:pt idx="146">
                  <c:v>-1.0007344887158842</c:v>
                </c:pt>
                <c:pt idx="147">
                  <c:v>0.2567545949446135</c:v>
                </c:pt>
                <c:pt idx="148">
                  <c:v>0.55843627189120149</c:v>
                </c:pt>
                <c:pt idx="149">
                  <c:v>1.4768834372447692E-2</c:v>
                </c:pt>
                <c:pt idx="150">
                  <c:v>5.8306978761714312E-2</c:v>
                </c:pt>
                <c:pt idx="151">
                  <c:v>-0.48275948469445051</c:v>
                </c:pt>
                <c:pt idx="152">
                  <c:v>0.8549590518181871</c:v>
                </c:pt>
                <c:pt idx="153">
                  <c:v>4.0106344352718537E-2</c:v>
                </c:pt>
                <c:pt idx="154">
                  <c:v>0.19233698004527433</c:v>
                </c:pt>
                <c:pt idx="155">
                  <c:v>0.18087790993459585</c:v>
                </c:pt>
                <c:pt idx="156">
                  <c:v>1.4215852701376051</c:v>
                </c:pt>
                <c:pt idx="157">
                  <c:v>-9.3966352674756948E-2</c:v>
                </c:pt>
                <c:pt idx="158">
                  <c:v>0.5963606183634802</c:v>
                </c:pt>
                <c:pt idx="159">
                  <c:v>0.22169911187368907</c:v>
                </c:pt>
                <c:pt idx="160">
                  <c:v>0.12866274288441026</c:v>
                </c:pt>
                <c:pt idx="161">
                  <c:v>0.4209803544782611</c:v>
                </c:pt>
                <c:pt idx="162">
                  <c:v>-0.69834957033782175</c:v>
                </c:pt>
                <c:pt idx="163">
                  <c:v>0.53690817805101609</c:v>
                </c:pt>
                <c:pt idx="164">
                  <c:v>-0.15871668450648269</c:v>
                </c:pt>
                <c:pt idx="165">
                  <c:v>0.3855493587309482</c:v>
                </c:pt>
                <c:pt idx="166">
                  <c:v>0.54916260777566173</c:v>
                </c:pt>
                <c:pt idx="167">
                  <c:v>0.63308993395952573</c:v>
                </c:pt>
                <c:pt idx="168">
                  <c:v>-0.6638556259685755</c:v>
                </c:pt>
                <c:pt idx="169">
                  <c:v>-0.20565319253040659</c:v>
                </c:pt>
                <c:pt idx="170">
                  <c:v>-1.3122741420628463</c:v>
                </c:pt>
                <c:pt idx="171">
                  <c:v>-0.18398003566922316</c:v>
                </c:pt>
                <c:pt idx="172">
                  <c:v>-0.75838963076436094</c:v>
                </c:pt>
                <c:pt idx="173">
                  <c:v>1.0240421197724832</c:v>
                </c:pt>
                <c:pt idx="174">
                  <c:v>-0.7007877129946527</c:v>
                </c:pt>
                <c:pt idx="175">
                  <c:v>0.26512135450944463</c:v>
                </c:pt>
                <c:pt idx="176">
                  <c:v>0.3036361270939949</c:v>
                </c:pt>
                <c:pt idx="177">
                  <c:v>-0.42338584972946691</c:v>
                </c:pt>
                <c:pt idx="178">
                  <c:v>0.15369470854958234</c:v>
                </c:pt>
                <c:pt idx="179">
                  <c:v>-0.39334715018012112</c:v>
                </c:pt>
                <c:pt idx="180">
                  <c:v>-0.84945350788579521</c:v>
                </c:pt>
                <c:pt idx="181">
                  <c:v>0.42038439691583473</c:v>
                </c:pt>
                <c:pt idx="182">
                  <c:v>0.10980926936496616</c:v>
                </c:pt>
                <c:pt idx="183">
                  <c:v>0.83987564813499738</c:v>
                </c:pt>
                <c:pt idx="184">
                  <c:v>-5.1321456131361742E-2</c:v>
                </c:pt>
                <c:pt idx="185">
                  <c:v>-0.56568387586670177</c:v>
                </c:pt>
                <c:pt idx="186">
                  <c:v>-1.7384328787999834</c:v>
                </c:pt>
                <c:pt idx="187">
                  <c:v>-0.30006385568710137</c:v>
                </c:pt>
                <c:pt idx="188">
                  <c:v>-7.1403174071829056E-2</c:v>
                </c:pt>
                <c:pt idx="189">
                  <c:v>-0.67637961611348096</c:v>
                </c:pt>
                <c:pt idx="190">
                  <c:v>-0.63281146323240911</c:v>
                </c:pt>
                <c:pt idx="191">
                  <c:v>-0.62444993793966752</c:v>
                </c:pt>
                <c:pt idx="192">
                  <c:v>0.19355359999145083</c:v>
                </c:pt>
                <c:pt idx="193">
                  <c:v>0.86728009858097632</c:v>
                </c:pt>
                <c:pt idx="194">
                  <c:v>-0.32657901231801478</c:v>
                </c:pt>
                <c:pt idx="195">
                  <c:v>0.78831210196428891</c:v>
                </c:pt>
                <c:pt idx="196">
                  <c:v>0.98685451562855686</c:v>
                </c:pt>
                <c:pt idx="197">
                  <c:v>-0.56817278654434134</c:v>
                </c:pt>
                <c:pt idx="198">
                  <c:v>-0.27827333501717177</c:v>
                </c:pt>
                <c:pt idx="199">
                  <c:v>0.39410878618261336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01-45FA-8EFD-5FC5F60B5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2913776"/>
        <c:axId val="722914432"/>
      </c:scatterChart>
      <c:valAx>
        <c:axId val="722913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Cust_Type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22914432"/>
        <c:crosses val="autoZero"/>
        <c:crossBetween val="midCat"/>
      </c:valAx>
      <c:valAx>
        <c:axId val="7229144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722913776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Region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 Task 2.2 a)'!$C$2:$C$201</c:f>
              <c:numCache>
                <c:formatCode>General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0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0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0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0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1</c:v>
                </c:pt>
                <c:pt idx="84">
                  <c:v>0</c:v>
                </c:pt>
                <c:pt idx="85">
                  <c:v>1</c:v>
                </c:pt>
                <c:pt idx="86">
                  <c:v>1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0</c:v>
                </c:pt>
                <c:pt idx="104">
                  <c:v>1</c:v>
                </c:pt>
                <c:pt idx="105">
                  <c:v>1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0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0</c:v>
                </c:pt>
                <c:pt idx="126">
                  <c:v>0</c:v>
                </c:pt>
                <c:pt idx="127">
                  <c:v>1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0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1</c:v>
                </c:pt>
                <c:pt idx="155">
                  <c:v>0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0</c:v>
                </c:pt>
                <c:pt idx="160">
                  <c:v>1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</c:v>
                </c:pt>
                <c:pt idx="167">
                  <c:v>1</c:v>
                </c:pt>
                <c:pt idx="168">
                  <c:v>0</c:v>
                </c:pt>
                <c:pt idx="169">
                  <c:v>1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1</c:v>
                </c:pt>
                <c:pt idx="175">
                  <c:v>1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1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0</c:v>
                </c:pt>
                <c:pt idx="190">
                  <c:v>0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0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</c:numCache>
            </c:numRef>
          </c:xVal>
          <c:yVal>
            <c:numRef>
              <c:f>' Task 2.2 a)'!$AH$4:$AH$203</c:f>
              <c:numCache>
                <c:formatCode>0.00</c:formatCode>
                <c:ptCount val="200"/>
                <c:pt idx="0">
                  <c:v>0.55247708382287719</c:v>
                </c:pt>
                <c:pt idx="1">
                  <c:v>-0.60087409761304933</c:v>
                </c:pt>
                <c:pt idx="2">
                  <c:v>0.52146506937585002</c:v>
                </c:pt>
                <c:pt idx="3">
                  <c:v>0.41650114239137803</c:v>
                </c:pt>
                <c:pt idx="4">
                  <c:v>0.98367293046376147</c:v>
                </c:pt>
                <c:pt idx="5">
                  <c:v>-0.5155259606036724</c:v>
                </c:pt>
                <c:pt idx="6">
                  <c:v>0.43490822912627625</c:v>
                </c:pt>
                <c:pt idx="7">
                  <c:v>0.60993679167479353</c:v>
                </c:pt>
                <c:pt idx="8">
                  <c:v>0.4583495520089329</c:v>
                </c:pt>
                <c:pt idx="9">
                  <c:v>-0.71393660234707035</c:v>
                </c:pt>
                <c:pt idx="10">
                  <c:v>0.43795547963838732</c:v>
                </c:pt>
                <c:pt idx="11">
                  <c:v>-0.12349504805100242</c:v>
                </c:pt>
                <c:pt idx="12">
                  <c:v>-0.83522205510097436</c:v>
                </c:pt>
                <c:pt idx="13">
                  <c:v>0.59722259528877419</c:v>
                </c:pt>
                <c:pt idx="14">
                  <c:v>-0.67148073625929783</c:v>
                </c:pt>
                <c:pt idx="15">
                  <c:v>-0.37380429666667503</c:v>
                </c:pt>
                <c:pt idx="16">
                  <c:v>-0.25446351275479451</c:v>
                </c:pt>
                <c:pt idx="17">
                  <c:v>0.83663856138357495</c:v>
                </c:pt>
                <c:pt idx="18">
                  <c:v>0.10465092895480144</c:v>
                </c:pt>
                <c:pt idx="19">
                  <c:v>9.322914380063807E-2</c:v>
                </c:pt>
                <c:pt idx="20">
                  <c:v>0.13232362049569613</c:v>
                </c:pt>
                <c:pt idx="21">
                  <c:v>0.49309892695562496</c:v>
                </c:pt>
                <c:pt idx="22">
                  <c:v>0.48940328479029915</c:v>
                </c:pt>
                <c:pt idx="23">
                  <c:v>-0.45016725955209402</c:v>
                </c:pt>
                <c:pt idx="24">
                  <c:v>-1.1586589541693257</c:v>
                </c:pt>
                <c:pt idx="25">
                  <c:v>1.9808686075274196E-2</c:v>
                </c:pt>
                <c:pt idx="26">
                  <c:v>-0.75508406534310346</c:v>
                </c:pt>
                <c:pt idx="27">
                  <c:v>-1.2635163267991656</c:v>
                </c:pt>
                <c:pt idx="28">
                  <c:v>-0.52640104672464183</c:v>
                </c:pt>
                <c:pt idx="29">
                  <c:v>-0.39748230545327967</c:v>
                </c:pt>
                <c:pt idx="30">
                  <c:v>-0.2172109683254746</c:v>
                </c:pt>
                <c:pt idx="31">
                  <c:v>-0.75740834427888171</c:v>
                </c:pt>
                <c:pt idx="32">
                  <c:v>0.15295506463110886</c:v>
                </c:pt>
                <c:pt idx="33">
                  <c:v>1.1970115456446315</c:v>
                </c:pt>
                <c:pt idx="34">
                  <c:v>-0.83635527981682767</c:v>
                </c:pt>
                <c:pt idx="35">
                  <c:v>0.32831938032429342</c:v>
                </c:pt>
                <c:pt idx="36">
                  <c:v>-0.578289211653507</c:v>
                </c:pt>
                <c:pt idx="37">
                  <c:v>1.0041424407519557</c:v>
                </c:pt>
                <c:pt idx="38">
                  <c:v>-0.20070524938051104</c:v>
                </c:pt>
                <c:pt idx="39">
                  <c:v>-1.1813213059410037</c:v>
                </c:pt>
                <c:pt idx="40">
                  <c:v>0.67567796540686054</c:v>
                </c:pt>
                <c:pt idx="41">
                  <c:v>0.22637170832396247</c:v>
                </c:pt>
                <c:pt idx="42">
                  <c:v>-0.93445929546873074</c:v>
                </c:pt>
                <c:pt idx="43">
                  <c:v>-0.14021983160731644</c:v>
                </c:pt>
                <c:pt idx="44">
                  <c:v>-0.92781116010062448</c:v>
                </c:pt>
                <c:pt idx="45">
                  <c:v>0.52965506295076548</c:v>
                </c:pt>
                <c:pt idx="46">
                  <c:v>-0.10237084653393858</c:v>
                </c:pt>
                <c:pt idx="47">
                  <c:v>-0.65533900640194087</c:v>
                </c:pt>
                <c:pt idx="48">
                  <c:v>-0.45920217380708372</c:v>
                </c:pt>
                <c:pt idx="49">
                  <c:v>-0.32012401537454327</c:v>
                </c:pt>
                <c:pt idx="50">
                  <c:v>-3.4650277139130381E-2</c:v>
                </c:pt>
                <c:pt idx="51">
                  <c:v>0.13392210134228399</c:v>
                </c:pt>
                <c:pt idx="52">
                  <c:v>0.64112232474024466</c:v>
                </c:pt>
                <c:pt idx="53">
                  <c:v>-0.45729142838295012</c:v>
                </c:pt>
                <c:pt idx="54">
                  <c:v>-6.2961054802705974E-3</c:v>
                </c:pt>
                <c:pt idx="55">
                  <c:v>0.60369745761204285</c:v>
                </c:pt>
                <c:pt idx="56">
                  <c:v>0.15431756031466293</c:v>
                </c:pt>
                <c:pt idx="57">
                  <c:v>-1.186600660547299E-2</c:v>
                </c:pt>
                <c:pt idx="58">
                  <c:v>-6.6466095536100056E-2</c:v>
                </c:pt>
                <c:pt idx="59">
                  <c:v>0.35897973239405445</c:v>
                </c:pt>
                <c:pt idx="60">
                  <c:v>-0.17768410379128508</c:v>
                </c:pt>
                <c:pt idx="61">
                  <c:v>0.31405879111440527</c:v>
                </c:pt>
                <c:pt idx="62">
                  <c:v>0.87331623876235742</c:v>
                </c:pt>
                <c:pt idx="63">
                  <c:v>0.83902388684582618</c:v>
                </c:pt>
                <c:pt idx="64">
                  <c:v>0.36927183044463252</c:v>
                </c:pt>
                <c:pt idx="65">
                  <c:v>1.2590063607837099</c:v>
                </c:pt>
                <c:pt idx="66">
                  <c:v>-0.72859299774271236</c:v>
                </c:pt>
                <c:pt idx="67">
                  <c:v>1.1813648408901791</c:v>
                </c:pt>
                <c:pt idx="68">
                  <c:v>-0.87754528960706413</c:v>
                </c:pt>
                <c:pt idx="69">
                  <c:v>0.75153250961618134</c:v>
                </c:pt>
                <c:pt idx="70">
                  <c:v>-0.8145628723114795</c:v>
                </c:pt>
                <c:pt idx="71">
                  <c:v>6.4375851360512826E-2</c:v>
                </c:pt>
                <c:pt idx="72">
                  <c:v>0.18218539991254801</c:v>
                </c:pt>
                <c:pt idx="73">
                  <c:v>0.40706828936903072</c:v>
                </c:pt>
                <c:pt idx="74">
                  <c:v>0.18396478955819617</c:v>
                </c:pt>
                <c:pt idx="75">
                  <c:v>0.9832218647812736</c:v>
                </c:pt>
                <c:pt idx="76">
                  <c:v>0.58279670496302138</c:v>
                </c:pt>
                <c:pt idx="77">
                  <c:v>2.3678957444583482E-2</c:v>
                </c:pt>
                <c:pt idx="78">
                  <c:v>-0.8080296765988173</c:v>
                </c:pt>
                <c:pt idx="79">
                  <c:v>0.21318901566012372</c:v>
                </c:pt>
                <c:pt idx="80">
                  <c:v>0.53053366811266933</c:v>
                </c:pt>
                <c:pt idx="81">
                  <c:v>0.57272189504769599</c:v>
                </c:pt>
                <c:pt idx="82">
                  <c:v>1.3095214796370351</c:v>
                </c:pt>
                <c:pt idx="83">
                  <c:v>-0.26178879963958224</c:v>
                </c:pt>
                <c:pt idx="84">
                  <c:v>-0.15251322411889223</c:v>
                </c:pt>
                <c:pt idx="85">
                  <c:v>-0.23424107718955067</c:v>
                </c:pt>
                <c:pt idx="86">
                  <c:v>-0.20772511225954826</c:v>
                </c:pt>
                <c:pt idx="87">
                  <c:v>5.1562033149419761E-2</c:v>
                </c:pt>
                <c:pt idx="88">
                  <c:v>-9.5917234856787381E-2</c:v>
                </c:pt>
                <c:pt idx="89">
                  <c:v>0.78718668498283506</c:v>
                </c:pt>
                <c:pt idx="90">
                  <c:v>-9.1157670536532009E-2</c:v>
                </c:pt>
                <c:pt idx="91">
                  <c:v>2.061922303449748E-2</c:v>
                </c:pt>
                <c:pt idx="92">
                  <c:v>0.40155982790353129</c:v>
                </c:pt>
                <c:pt idx="93">
                  <c:v>-2.1476163065047515E-2</c:v>
                </c:pt>
                <c:pt idx="94">
                  <c:v>0.50805708313213405</c:v>
                </c:pt>
                <c:pt idx="95">
                  <c:v>8.5874106169008257E-3</c:v>
                </c:pt>
                <c:pt idx="96">
                  <c:v>-0.20197311593981748</c:v>
                </c:pt>
                <c:pt idx="97">
                  <c:v>0.37884634365544567</c:v>
                </c:pt>
                <c:pt idx="98">
                  <c:v>-0.2154783969284022</c:v>
                </c:pt>
                <c:pt idx="99">
                  <c:v>-0.49765764965829806</c:v>
                </c:pt>
                <c:pt idx="100">
                  <c:v>-1.2375497659139629</c:v>
                </c:pt>
                <c:pt idx="101">
                  <c:v>-1.1966226900101127</c:v>
                </c:pt>
                <c:pt idx="102">
                  <c:v>-0.60811569639875884</c:v>
                </c:pt>
                <c:pt idx="103">
                  <c:v>0.76246607903277486</c:v>
                </c:pt>
                <c:pt idx="104">
                  <c:v>0.70325097574225204</c:v>
                </c:pt>
                <c:pt idx="105">
                  <c:v>-0.75878342297620449</c:v>
                </c:pt>
                <c:pt idx="106">
                  <c:v>0.49433395653775136</c:v>
                </c:pt>
                <c:pt idx="107">
                  <c:v>0.17638142098096754</c:v>
                </c:pt>
                <c:pt idx="108">
                  <c:v>-0.35425566544610732</c:v>
                </c:pt>
                <c:pt idx="109">
                  <c:v>0.14226142522731777</c:v>
                </c:pt>
                <c:pt idx="110">
                  <c:v>-0.60918455819312456</c:v>
                </c:pt>
                <c:pt idx="111">
                  <c:v>-0.18662910780423481</c:v>
                </c:pt>
                <c:pt idx="112">
                  <c:v>-0.46154336744021229</c:v>
                </c:pt>
                <c:pt idx="113">
                  <c:v>-0.95501932139216361</c:v>
                </c:pt>
                <c:pt idx="114">
                  <c:v>-0.4768069731370197</c:v>
                </c:pt>
                <c:pt idx="115">
                  <c:v>-0.88040335581502838</c:v>
                </c:pt>
                <c:pt idx="116">
                  <c:v>0.66332748262466978</c:v>
                </c:pt>
                <c:pt idx="117">
                  <c:v>0.4029336634023446</c:v>
                </c:pt>
                <c:pt idx="118">
                  <c:v>1.4570040834610332E-2</c:v>
                </c:pt>
                <c:pt idx="119">
                  <c:v>7.8590413819282112E-2</c:v>
                </c:pt>
                <c:pt idx="120">
                  <c:v>0.62412366129019148</c:v>
                </c:pt>
                <c:pt idx="121">
                  <c:v>0.51521211286451418</c:v>
                </c:pt>
                <c:pt idx="122">
                  <c:v>0.75312442152433512</c:v>
                </c:pt>
                <c:pt idx="123">
                  <c:v>-5.6673258742776511E-2</c:v>
                </c:pt>
                <c:pt idx="124">
                  <c:v>-0.1932770378237354</c:v>
                </c:pt>
                <c:pt idx="125">
                  <c:v>-2.8415582542990592E-2</c:v>
                </c:pt>
                <c:pt idx="126">
                  <c:v>-6.3438643627595326E-2</c:v>
                </c:pt>
                <c:pt idx="127">
                  <c:v>-0.27775632877003531</c:v>
                </c:pt>
                <c:pt idx="128">
                  <c:v>0.34553566155881832</c:v>
                </c:pt>
                <c:pt idx="129">
                  <c:v>-0.36130866944598328</c:v>
                </c:pt>
                <c:pt idx="130">
                  <c:v>0.12415270153696856</c:v>
                </c:pt>
                <c:pt idx="131">
                  <c:v>-0.55760559196493276</c:v>
                </c:pt>
                <c:pt idx="132">
                  <c:v>-3.7441430225834793E-2</c:v>
                </c:pt>
                <c:pt idx="133">
                  <c:v>-0.66710406474103134</c:v>
                </c:pt>
                <c:pt idx="134">
                  <c:v>-0.13498655196139353</c:v>
                </c:pt>
                <c:pt idx="135">
                  <c:v>-0.49668827307165131</c:v>
                </c:pt>
                <c:pt idx="136">
                  <c:v>0.10138078969473696</c:v>
                </c:pt>
                <c:pt idx="137">
                  <c:v>-0.57800426609887268</c:v>
                </c:pt>
                <c:pt idx="138">
                  <c:v>0.5556677954002387</c:v>
                </c:pt>
                <c:pt idx="139">
                  <c:v>-0.34009493800012613</c:v>
                </c:pt>
                <c:pt idx="140">
                  <c:v>0.42216356065766103</c:v>
                </c:pt>
                <c:pt idx="141">
                  <c:v>4.1734910225906141E-2</c:v>
                </c:pt>
                <c:pt idx="142">
                  <c:v>-0.49406982110061648</c:v>
                </c:pt>
                <c:pt idx="143">
                  <c:v>1.0404295553724943</c:v>
                </c:pt>
                <c:pt idx="144">
                  <c:v>0.66255772696678683</c:v>
                </c:pt>
                <c:pt idx="145">
                  <c:v>-0.3216361192249213</c:v>
                </c:pt>
                <c:pt idx="146">
                  <c:v>-1.0007344887158842</c:v>
                </c:pt>
                <c:pt idx="147">
                  <c:v>0.2567545949446135</c:v>
                </c:pt>
                <c:pt idx="148">
                  <c:v>0.55843627189120149</c:v>
                </c:pt>
                <c:pt idx="149">
                  <c:v>1.4768834372447692E-2</c:v>
                </c:pt>
                <c:pt idx="150">
                  <c:v>5.8306978761714312E-2</c:v>
                </c:pt>
                <c:pt idx="151">
                  <c:v>-0.48275948469445051</c:v>
                </c:pt>
                <c:pt idx="152">
                  <c:v>0.8549590518181871</c:v>
                </c:pt>
                <c:pt idx="153">
                  <c:v>4.0106344352718537E-2</c:v>
                </c:pt>
                <c:pt idx="154">
                  <c:v>0.19233698004527433</c:v>
                </c:pt>
                <c:pt idx="155">
                  <c:v>0.18087790993459585</c:v>
                </c:pt>
                <c:pt idx="156">
                  <c:v>1.4215852701376051</c:v>
                </c:pt>
                <c:pt idx="157">
                  <c:v>-9.3966352674756948E-2</c:v>
                </c:pt>
                <c:pt idx="158">
                  <c:v>0.5963606183634802</c:v>
                </c:pt>
                <c:pt idx="159">
                  <c:v>0.22169911187368907</c:v>
                </c:pt>
                <c:pt idx="160">
                  <c:v>0.12866274288441026</c:v>
                </c:pt>
                <c:pt idx="161">
                  <c:v>0.4209803544782611</c:v>
                </c:pt>
                <c:pt idx="162">
                  <c:v>-0.69834957033782175</c:v>
                </c:pt>
                <c:pt idx="163">
                  <c:v>0.53690817805101609</c:v>
                </c:pt>
                <c:pt idx="164">
                  <c:v>-0.15871668450648269</c:v>
                </c:pt>
                <c:pt idx="165">
                  <c:v>0.3855493587309482</c:v>
                </c:pt>
                <c:pt idx="166">
                  <c:v>0.54916260777566173</c:v>
                </c:pt>
                <c:pt idx="167">
                  <c:v>0.63308993395952573</c:v>
                </c:pt>
                <c:pt idx="168">
                  <c:v>-0.6638556259685755</c:v>
                </c:pt>
                <c:pt idx="169">
                  <c:v>-0.20565319253040659</c:v>
                </c:pt>
                <c:pt idx="170">
                  <c:v>-1.3122741420628463</c:v>
                </c:pt>
                <c:pt idx="171">
                  <c:v>-0.18398003566922316</c:v>
                </c:pt>
                <c:pt idx="172">
                  <c:v>-0.75838963076436094</c:v>
                </c:pt>
                <c:pt idx="173">
                  <c:v>1.0240421197724832</c:v>
                </c:pt>
                <c:pt idx="174">
                  <c:v>-0.7007877129946527</c:v>
                </c:pt>
                <c:pt idx="175">
                  <c:v>0.26512135450944463</c:v>
                </c:pt>
                <c:pt idx="176">
                  <c:v>0.3036361270939949</c:v>
                </c:pt>
                <c:pt idx="177">
                  <c:v>-0.42338584972946691</c:v>
                </c:pt>
                <c:pt idx="178">
                  <c:v>0.15369470854958234</c:v>
                </c:pt>
                <c:pt idx="179">
                  <c:v>-0.39334715018012112</c:v>
                </c:pt>
                <c:pt idx="180">
                  <c:v>-0.84945350788579521</c:v>
                </c:pt>
                <c:pt idx="181">
                  <c:v>0.42038439691583473</c:v>
                </c:pt>
                <c:pt idx="182">
                  <c:v>0.10980926936496616</c:v>
                </c:pt>
                <c:pt idx="183">
                  <c:v>0.83987564813499738</c:v>
                </c:pt>
                <c:pt idx="184">
                  <c:v>-5.1321456131361742E-2</c:v>
                </c:pt>
                <c:pt idx="185">
                  <c:v>-0.56568387586670177</c:v>
                </c:pt>
                <c:pt idx="186">
                  <c:v>-1.7384328787999834</c:v>
                </c:pt>
                <c:pt idx="187">
                  <c:v>-0.30006385568710137</c:v>
                </c:pt>
                <c:pt idx="188">
                  <c:v>-7.1403174071829056E-2</c:v>
                </c:pt>
                <c:pt idx="189">
                  <c:v>-0.67637961611348096</c:v>
                </c:pt>
                <c:pt idx="190">
                  <c:v>-0.63281146323240911</c:v>
                </c:pt>
                <c:pt idx="191">
                  <c:v>-0.62444993793966752</c:v>
                </c:pt>
                <c:pt idx="192">
                  <c:v>0.19355359999145083</c:v>
                </c:pt>
                <c:pt idx="193">
                  <c:v>0.86728009858097632</c:v>
                </c:pt>
                <c:pt idx="194">
                  <c:v>-0.32657901231801478</c:v>
                </c:pt>
                <c:pt idx="195">
                  <c:v>0.78831210196428891</c:v>
                </c:pt>
                <c:pt idx="196">
                  <c:v>0.98685451562855686</c:v>
                </c:pt>
                <c:pt idx="197">
                  <c:v>-0.56817278654434134</c:v>
                </c:pt>
                <c:pt idx="198">
                  <c:v>-0.27827333501717177</c:v>
                </c:pt>
                <c:pt idx="199">
                  <c:v>0.39410878618261336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E9F-4E6A-8E4C-531E396ADB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2914760"/>
        <c:axId val="722909840"/>
      </c:scatterChart>
      <c:valAx>
        <c:axId val="722914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Region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22909840"/>
        <c:crosses val="autoZero"/>
        <c:crossBetween val="midCat"/>
      </c:valAx>
      <c:valAx>
        <c:axId val="7229098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72291476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Dist_Channel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 Task 2.2 a)'!$D$2:$D$201</c:f>
              <c:numCache>
                <c:formatCode>General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1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0</c:v>
                </c:pt>
                <c:pt idx="73">
                  <c:v>1</c:v>
                </c:pt>
                <c:pt idx="74">
                  <c:v>1</c:v>
                </c:pt>
                <c:pt idx="75">
                  <c:v>0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1</c:v>
                </c:pt>
                <c:pt idx="94">
                  <c:v>0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0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1</c:v>
                </c:pt>
                <c:pt idx="136">
                  <c:v>0</c:v>
                </c:pt>
                <c:pt idx="137">
                  <c:v>1</c:v>
                </c:pt>
                <c:pt idx="138">
                  <c:v>0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1</c:v>
                </c:pt>
                <c:pt idx="143">
                  <c:v>0</c:v>
                </c:pt>
                <c:pt idx="144">
                  <c:v>0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0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1</c:v>
                </c:pt>
                <c:pt idx="173">
                  <c:v>1</c:v>
                </c:pt>
                <c:pt idx="174">
                  <c:v>0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1</c:v>
                </c:pt>
                <c:pt idx="180">
                  <c:v>1</c:v>
                </c:pt>
                <c:pt idx="181">
                  <c:v>0</c:v>
                </c:pt>
                <c:pt idx="182">
                  <c:v>1</c:v>
                </c:pt>
                <c:pt idx="183">
                  <c:v>1</c:v>
                </c:pt>
                <c:pt idx="184">
                  <c:v>0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1</c:v>
                </c:pt>
                <c:pt idx="190">
                  <c:v>1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</c:numCache>
            </c:numRef>
          </c:xVal>
          <c:yVal>
            <c:numRef>
              <c:f>' Task 2.2 a)'!$AH$4:$AH$203</c:f>
              <c:numCache>
                <c:formatCode>0.00</c:formatCode>
                <c:ptCount val="200"/>
                <c:pt idx="0">
                  <c:v>0.55247708382287719</c:v>
                </c:pt>
                <c:pt idx="1">
                  <c:v>-0.60087409761304933</c:v>
                </c:pt>
                <c:pt idx="2">
                  <c:v>0.52146506937585002</c:v>
                </c:pt>
                <c:pt idx="3">
                  <c:v>0.41650114239137803</c:v>
                </c:pt>
                <c:pt idx="4">
                  <c:v>0.98367293046376147</c:v>
                </c:pt>
                <c:pt idx="5">
                  <c:v>-0.5155259606036724</c:v>
                </c:pt>
                <c:pt idx="6">
                  <c:v>0.43490822912627625</c:v>
                </c:pt>
                <c:pt idx="7">
                  <c:v>0.60993679167479353</c:v>
                </c:pt>
                <c:pt idx="8">
                  <c:v>0.4583495520089329</c:v>
                </c:pt>
                <c:pt idx="9">
                  <c:v>-0.71393660234707035</c:v>
                </c:pt>
                <c:pt idx="10">
                  <c:v>0.43795547963838732</c:v>
                </c:pt>
                <c:pt idx="11">
                  <c:v>-0.12349504805100242</c:v>
                </c:pt>
                <c:pt idx="12">
                  <c:v>-0.83522205510097436</c:v>
                </c:pt>
                <c:pt idx="13">
                  <c:v>0.59722259528877419</c:v>
                </c:pt>
                <c:pt idx="14">
                  <c:v>-0.67148073625929783</c:v>
                </c:pt>
                <c:pt idx="15">
                  <c:v>-0.37380429666667503</c:v>
                </c:pt>
                <c:pt idx="16">
                  <c:v>-0.25446351275479451</c:v>
                </c:pt>
                <c:pt idx="17">
                  <c:v>0.83663856138357495</c:v>
                </c:pt>
                <c:pt idx="18">
                  <c:v>0.10465092895480144</c:v>
                </c:pt>
                <c:pt idx="19">
                  <c:v>9.322914380063807E-2</c:v>
                </c:pt>
                <c:pt idx="20">
                  <c:v>0.13232362049569613</c:v>
                </c:pt>
                <c:pt idx="21">
                  <c:v>0.49309892695562496</c:v>
                </c:pt>
                <c:pt idx="22">
                  <c:v>0.48940328479029915</c:v>
                </c:pt>
                <c:pt idx="23">
                  <c:v>-0.45016725955209402</c:v>
                </c:pt>
                <c:pt idx="24">
                  <c:v>-1.1586589541693257</c:v>
                </c:pt>
                <c:pt idx="25">
                  <c:v>1.9808686075274196E-2</c:v>
                </c:pt>
                <c:pt idx="26">
                  <c:v>-0.75508406534310346</c:v>
                </c:pt>
                <c:pt idx="27">
                  <c:v>-1.2635163267991656</c:v>
                </c:pt>
                <c:pt idx="28">
                  <c:v>-0.52640104672464183</c:v>
                </c:pt>
                <c:pt idx="29">
                  <c:v>-0.39748230545327967</c:v>
                </c:pt>
                <c:pt idx="30">
                  <c:v>-0.2172109683254746</c:v>
                </c:pt>
                <c:pt idx="31">
                  <c:v>-0.75740834427888171</c:v>
                </c:pt>
                <c:pt idx="32">
                  <c:v>0.15295506463110886</c:v>
                </c:pt>
                <c:pt idx="33">
                  <c:v>1.1970115456446315</c:v>
                </c:pt>
                <c:pt idx="34">
                  <c:v>-0.83635527981682767</c:v>
                </c:pt>
                <c:pt idx="35">
                  <c:v>0.32831938032429342</c:v>
                </c:pt>
                <c:pt idx="36">
                  <c:v>-0.578289211653507</c:v>
                </c:pt>
                <c:pt idx="37">
                  <c:v>1.0041424407519557</c:v>
                </c:pt>
                <c:pt idx="38">
                  <c:v>-0.20070524938051104</c:v>
                </c:pt>
                <c:pt idx="39">
                  <c:v>-1.1813213059410037</c:v>
                </c:pt>
                <c:pt idx="40">
                  <c:v>0.67567796540686054</c:v>
                </c:pt>
                <c:pt idx="41">
                  <c:v>0.22637170832396247</c:v>
                </c:pt>
                <c:pt idx="42">
                  <c:v>-0.93445929546873074</c:v>
                </c:pt>
                <c:pt idx="43">
                  <c:v>-0.14021983160731644</c:v>
                </c:pt>
                <c:pt idx="44">
                  <c:v>-0.92781116010062448</c:v>
                </c:pt>
                <c:pt idx="45">
                  <c:v>0.52965506295076548</c:v>
                </c:pt>
                <c:pt idx="46">
                  <c:v>-0.10237084653393858</c:v>
                </c:pt>
                <c:pt idx="47">
                  <c:v>-0.65533900640194087</c:v>
                </c:pt>
                <c:pt idx="48">
                  <c:v>-0.45920217380708372</c:v>
                </c:pt>
                <c:pt idx="49">
                  <c:v>-0.32012401537454327</c:v>
                </c:pt>
                <c:pt idx="50">
                  <c:v>-3.4650277139130381E-2</c:v>
                </c:pt>
                <c:pt idx="51">
                  <c:v>0.13392210134228399</c:v>
                </c:pt>
                <c:pt idx="52">
                  <c:v>0.64112232474024466</c:v>
                </c:pt>
                <c:pt idx="53">
                  <c:v>-0.45729142838295012</c:v>
                </c:pt>
                <c:pt idx="54">
                  <c:v>-6.2961054802705974E-3</c:v>
                </c:pt>
                <c:pt idx="55">
                  <c:v>0.60369745761204285</c:v>
                </c:pt>
                <c:pt idx="56">
                  <c:v>0.15431756031466293</c:v>
                </c:pt>
                <c:pt idx="57">
                  <c:v>-1.186600660547299E-2</c:v>
                </c:pt>
                <c:pt idx="58">
                  <c:v>-6.6466095536100056E-2</c:v>
                </c:pt>
                <c:pt idx="59">
                  <c:v>0.35897973239405445</c:v>
                </c:pt>
                <c:pt idx="60">
                  <c:v>-0.17768410379128508</c:v>
                </c:pt>
                <c:pt idx="61">
                  <c:v>0.31405879111440527</c:v>
                </c:pt>
                <c:pt idx="62">
                  <c:v>0.87331623876235742</c:v>
                </c:pt>
                <c:pt idx="63">
                  <c:v>0.83902388684582618</c:v>
                </c:pt>
                <c:pt idx="64">
                  <c:v>0.36927183044463252</c:v>
                </c:pt>
                <c:pt idx="65">
                  <c:v>1.2590063607837099</c:v>
                </c:pt>
                <c:pt idx="66">
                  <c:v>-0.72859299774271236</c:v>
                </c:pt>
                <c:pt idx="67">
                  <c:v>1.1813648408901791</c:v>
                </c:pt>
                <c:pt idx="68">
                  <c:v>-0.87754528960706413</c:v>
                </c:pt>
                <c:pt idx="69">
                  <c:v>0.75153250961618134</c:v>
                </c:pt>
                <c:pt idx="70">
                  <c:v>-0.8145628723114795</c:v>
                </c:pt>
                <c:pt idx="71">
                  <c:v>6.4375851360512826E-2</c:v>
                </c:pt>
                <c:pt idx="72">
                  <c:v>0.18218539991254801</c:v>
                </c:pt>
                <c:pt idx="73">
                  <c:v>0.40706828936903072</c:v>
                </c:pt>
                <c:pt idx="74">
                  <c:v>0.18396478955819617</c:v>
                </c:pt>
                <c:pt idx="75">
                  <c:v>0.9832218647812736</c:v>
                </c:pt>
                <c:pt idx="76">
                  <c:v>0.58279670496302138</c:v>
                </c:pt>
                <c:pt idx="77">
                  <c:v>2.3678957444583482E-2</c:v>
                </c:pt>
                <c:pt idx="78">
                  <c:v>-0.8080296765988173</c:v>
                </c:pt>
                <c:pt idx="79">
                  <c:v>0.21318901566012372</c:v>
                </c:pt>
                <c:pt idx="80">
                  <c:v>0.53053366811266933</c:v>
                </c:pt>
                <c:pt idx="81">
                  <c:v>0.57272189504769599</c:v>
                </c:pt>
                <c:pt idx="82">
                  <c:v>1.3095214796370351</c:v>
                </c:pt>
                <c:pt idx="83">
                  <c:v>-0.26178879963958224</c:v>
                </c:pt>
                <c:pt idx="84">
                  <c:v>-0.15251322411889223</c:v>
                </c:pt>
                <c:pt idx="85">
                  <c:v>-0.23424107718955067</c:v>
                </c:pt>
                <c:pt idx="86">
                  <c:v>-0.20772511225954826</c:v>
                </c:pt>
                <c:pt idx="87">
                  <c:v>5.1562033149419761E-2</c:v>
                </c:pt>
                <c:pt idx="88">
                  <c:v>-9.5917234856787381E-2</c:v>
                </c:pt>
                <c:pt idx="89">
                  <c:v>0.78718668498283506</c:v>
                </c:pt>
                <c:pt idx="90">
                  <c:v>-9.1157670536532009E-2</c:v>
                </c:pt>
                <c:pt idx="91">
                  <c:v>2.061922303449748E-2</c:v>
                </c:pt>
                <c:pt idx="92">
                  <c:v>0.40155982790353129</c:v>
                </c:pt>
                <c:pt idx="93">
                  <c:v>-2.1476163065047515E-2</c:v>
                </c:pt>
                <c:pt idx="94">
                  <c:v>0.50805708313213405</c:v>
                </c:pt>
                <c:pt idx="95">
                  <c:v>8.5874106169008257E-3</c:v>
                </c:pt>
                <c:pt idx="96">
                  <c:v>-0.20197311593981748</c:v>
                </c:pt>
                <c:pt idx="97">
                  <c:v>0.37884634365544567</c:v>
                </c:pt>
                <c:pt idx="98">
                  <c:v>-0.2154783969284022</c:v>
                </c:pt>
                <c:pt idx="99">
                  <c:v>-0.49765764965829806</c:v>
                </c:pt>
                <c:pt idx="100">
                  <c:v>-1.2375497659139629</c:v>
                </c:pt>
                <c:pt idx="101">
                  <c:v>-1.1966226900101127</c:v>
                </c:pt>
                <c:pt idx="102">
                  <c:v>-0.60811569639875884</c:v>
                </c:pt>
                <c:pt idx="103">
                  <c:v>0.76246607903277486</c:v>
                </c:pt>
                <c:pt idx="104">
                  <c:v>0.70325097574225204</c:v>
                </c:pt>
                <c:pt idx="105">
                  <c:v>-0.75878342297620449</c:v>
                </c:pt>
                <c:pt idx="106">
                  <c:v>0.49433395653775136</c:v>
                </c:pt>
                <c:pt idx="107">
                  <c:v>0.17638142098096754</c:v>
                </c:pt>
                <c:pt idx="108">
                  <c:v>-0.35425566544610732</c:v>
                </c:pt>
                <c:pt idx="109">
                  <c:v>0.14226142522731777</c:v>
                </c:pt>
                <c:pt idx="110">
                  <c:v>-0.60918455819312456</c:v>
                </c:pt>
                <c:pt idx="111">
                  <c:v>-0.18662910780423481</c:v>
                </c:pt>
                <c:pt idx="112">
                  <c:v>-0.46154336744021229</c:v>
                </c:pt>
                <c:pt idx="113">
                  <c:v>-0.95501932139216361</c:v>
                </c:pt>
                <c:pt idx="114">
                  <c:v>-0.4768069731370197</c:v>
                </c:pt>
                <c:pt idx="115">
                  <c:v>-0.88040335581502838</c:v>
                </c:pt>
                <c:pt idx="116">
                  <c:v>0.66332748262466978</c:v>
                </c:pt>
                <c:pt idx="117">
                  <c:v>0.4029336634023446</c:v>
                </c:pt>
                <c:pt idx="118">
                  <c:v>1.4570040834610332E-2</c:v>
                </c:pt>
                <c:pt idx="119">
                  <c:v>7.8590413819282112E-2</c:v>
                </c:pt>
                <c:pt idx="120">
                  <c:v>0.62412366129019148</c:v>
                </c:pt>
                <c:pt idx="121">
                  <c:v>0.51521211286451418</c:v>
                </c:pt>
                <c:pt idx="122">
                  <c:v>0.75312442152433512</c:v>
                </c:pt>
                <c:pt idx="123">
                  <c:v>-5.6673258742776511E-2</c:v>
                </c:pt>
                <c:pt idx="124">
                  <c:v>-0.1932770378237354</c:v>
                </c:pt>
                <c:pt idx="125">
                  <c:v>-2.8415582542990592E-2</c:v>
                </c:pt>
                <c:pt idx="126">
                  <c:v>-6.3438643627595326E-2</c:v>
                </c:pt>
                <c:pt idx="127">
                  <c:v>-0.27775632877003531</c:v>
                </c:pt>
                <c:pt idx="128">
                  <c:v>0.34553566155881832</c:v>
                </c:pt>
                <c:pt idx="129">
                  <c:v>-0.36130866944598328</c:v>
                </c:pt>
                <c:pt idx="130">
                  <c:v>0.12415270153696856</c:v>
                </c:pt>
                <c:pt idx="131">
                  <c:v>-0.55760559196493276</c:v>
                </c:pt>
                <c:pt idx="132">
                  <c:v>-3.7441430225834793E-2</c:v>
                </c:pt>
                <c:pt idx="133">
                  <c:v>-0.66710406474103134</c:v>
                </c:pt>
                <c:pt idx="134">
                  <c:v>-0.13498655196139353</c:v>
                </c:pt>
                <c:pt idx="135">
                  <c:v>-0.49668827307165131</c:v>
                </c:pt>
                <c:pt idx="136">
                  <c:v>0.10138078969473696</c:v>
                </c:pt>
                <c:pt idx="137">
                  <c:v>-0.57800426609887268</c:v>
                </c:pt>
                <c:pt idx="138">
                  <c:v>0.5556677954002387</c:v>
                </c:pt>
                <c:pt idx="139">
                  <c:v>-0.34009493800012613</c:v>
                </c:pt>
                <c:pt idx="140">
                  <c:v>0.42216356065766103</c:v>
                </c:pt>
                <c:pt idx="141">
                  <c:v>4.1734910225906141E-2</c:v>
                </c:pt>
                <c:pt idx="142">
                  <c:v>-0.49406982110061648</c:v>
                </c:pt>
                <c:pt idx="143">
                  <c:v>1.0404295553724943</c:v>
                </c:pt>
                <c:pt idx="144">
                  <c:v>0.66255772696678683</c:v>
                </c:pt>
                <c:pt idx="145">
                  <c:v>-0.3216361192249213</c:v>
                </c:pt>
                <c:pt idx="146">
                  <c:v>-1.0007344887158842</c:v>
                </c:pt>
                <c:pt idx="147">
                  <c:v>0.2567545949446135</c:v>
                </c:pt>
                <c:pt idx="148">
                  <c:v>0.55843627189120149</c:v>
                </c:pt>
                <c:pt idx="149">
                  <c:v>1.4768834372447692E-2</c:v>
                </c:pt>
                <c:pt idx="150">
                  <c:v>5.8306978761714312E-2</c:v>
                </c:pt>
                <c:pt idx="151">
                  <c:v>-0.48275948469445051</c:v>
                </c:pt>
                <c:pt idx="152">
                  <c:v>0.8549590518181871</c:v>
                </c:pt>
                <c:pt idx="153">
                  <c:v>4.0106344352718537E-2</c:v>
                </c:pt>
                <c:pt idx="154">
                  <c:v>0.19233698004527433</c:v>
                </c:pt>
                <c:pt idx="155">
                  <c:v>0.18087790993459585</c:v>
                </c:pt>
                <c:pt idx="156">
                  <c:v>1.4215852701376051</c:v>
                </c:pt>
                <c:pt idx="157">
                  <c:v>-9.3966352674756948E-2</c:v>
                </c:pt>
                <c:pt idx="158">
                  <c:v>0.5963606183634802</c:v>
                </c:pt>
                <c:pt idx="159">
                  <c:v>0.22169911187368907</c:v>
                </c:pt>
                <c:pt idx="160">
                  <c:v>0.12866274288441026</c:v>
                </c:pt>
                <c:pt idx="161">
                  <c:v>0.4209803544782611</c:v>
                </c:pt>
                <c:pt idx="162">
                  <c:v>-0.69834957033782175</c:v>
                </c:pt>
                <c:pt idx="163">
                  <c:v>0.53690817805101609</c:v>
                </c:pt>
                <c:pt idx="164">
                  <c:v>-0.15871668450648269</c:v>
                </c:pt>
                <c:pt idx="165">
                  <c:v>0.3855493587309482</c:v>
                </c:pt>
                <c:pt idx="166">
                  <c:v>0.54916260777566173</c:v>
                </c:pt>
                <c:pt idx="167">
                  <c:v>0.63308993395952573</c:v>
                </c:pt>
                <c:pt idx="168">
                  <c:v>-0.6638556259685755</c:v>
                </c:pt>
                <c:pt idx="169">
                  <c:v>-0.20565319253040659</c:v>
                </c:pt>
                <c:pt idx="170">
                  <c:v>-1.3122741420628463</c:v>
                </c:pt>
                <c:pt idx="171">
                  <c:v>-0.18398003566922316</c:v>
                </c:pt>
                <c:pt idx="172">
                  <c:v>-0.75838963076436094</c:v>
                </c:pt>
                <c:pt idx="173">
                  <c:v>1.0240421197724832</c:v>
                </c:pt>
                <c:pt idx="174">
                  <c:v>-0.7007877129946527</c:v>
                </c:pt>
                <c:pt idx="175">
                  <c:v>0.26512135450944463</c:v>
                </c:pt>
                <c:pt idx="176">
                  <c:v>0.3036361270939949</c:v>
                </c:pt>
                <c:pt idx="177">
                  <c:v>-0.42338584972946691</c:v>
                </c:pt>
                <c:pt idx="178">
                  <c:v>0.15369470854958234</c:v>
                </c:pt>
                <c:pt idx="179">
                  <c:v>-0.39334715018012112</c:v>
                </c:pt>
                <c:pt idx="180">
                  <c:v>-0.84945350788579521</c:v>
                </c:pt>
                <c:pt idx="181">
                  <c:v>0.42038439691583473</c:v>
                </c:pt>
                <c:pt idx="182">
                  <c:v>0.10980926936496616</c:v>
                </c:pt>
                <c:pt idx="183">
                  <c:v>0.83987564813499738</c:v>
                </c:pt>
                <c:pt idx="184">
                  <c:v>-5.1321456131361742E-2</c:v>
                </c:pt>
                <c:pt idx="185">
                  <c:v>-0.56568387586670177</c:v>
                </c:pt>
                <c:pt idx="186">
                  <c:v>-1.7384328787999834</c:v>
                </c:pt>
                <c:pt idx="187">
                  <c:v>-0.30006385568710137</c:v>
                </c:pt>
                <c:pt idx="188">
                  <c:v>-7.1403174071829056E-2</c:v>
                </c:pt>
                <c:pt idx="189">
                  <c:v>-0.67637961611348096</c:v>
                </c:pt>
                <c:pt idx="190">
                  <c:v>-0.63281146323240911</c:v>
                </c:pt>
                <c:pt idx="191">
                  <c:v>-0.62444993793966752</c:v>
                </c:pt>
                <c:pt idx="192">
                  <c:v>0.19355359999145083</c:v>
                </c:pt>
                <c:pt idx="193">
                  <c:v>0.86728009858097632</c:v>
                </c:pt>
                <c:pt idx="194">
                  <c:v>-0.32657901231801478</c:v>
                </c:pt>
                <c:pt idx="195">
                  <c:v>0.78831210196428891</c:v>
                </c:pt>
                <c:pt idx="196">
                  <c:v>0.98685451562855686</c:v>
                </c:pt>
                <c:pt idx="197">
                  <c:v>-0.56817278654434134</c:v>
                </c:pt>
                <c:pt idx="198">
                  <c:v>-0.27827333501717177</c:v>
                </c:pt>
                <c:pt idx="199">
                  <c:v>0.39410878618261336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D8-499B-8217-57378C5F7B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2922960"/>
        <c:axId val="722914760"/>
      </c:scatterChart>
      <c:valAx>
        <c:axId val="7229229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Dist_Channel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22914760"/>
        <c:crosses val="autoZero"/>
        <c:crossBetween val="midCat"/>
      </c:valAx>
      <c:valAx>
        <c:axId val="7229147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72292296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Quality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 Task 2.2 a)'!$E$2:$E$201</c:f>
              <c:numCache>
                <c:formatCode>General</c:formatCode>
                <c:ptCount val="200"/>
                <c:pt idx="0">
                  <c:v>8.5</c:v>
                </c:pt>
                <c:pt idx="1">
                  <c:v>8.1999999999999993</c:v>
                </c:pt>
                <c:pt idx="2">
                  <c:v>9.1999999999999993</c:v>
                </c:pt>
                <c:pt idx="3">
                  <c:v>6.4</c:v>
                </c:pt>
                <c:pt idx="4">
                  <c:v>9</c:v>
                </c:pt>
                <c:pt idx="5">
                  <c:v>6.5</c:v>
                </c:pt>
                <c:pt idx="6">
                  <c:v>6.9</c:v>
                </c:pt>
                <c:pt idx="7">
                  <c:v>6.2</c:v>
                </c:pt>
                <c:pt idx="8">
                  <c:v>5.8</c:v>
                </c:pt>
                <c:pt idx="9">
                  <c:v>6.4</c:v>
                </c:pt>
                <c:pt idx="10">
                  <c:v>8.6999999999999993</c:v>
                </c:pt>
                <c:pt idx="11">
                  <c:v>6.1</c:v>
                </c:pt>
                <c:pt idx="12">
                  <c:v>9.5</c:v>
                </c:pt>
                <c:pt idx="13">
                  <c:v>9.1999999999999993</c:v>
                </c:pt>
                <c:pt idx="14">
                  <c:v>6.3</c:v>
                </c:pt>
                <c:pt idx="15">
                  <c:v>8.6999999999999993</c:v>
                </c:pt>
                <c:pt idx="16">
                  <c:v>5.7</c:v>
                </c:pt>
                <c:pt idx="17">
                  <c:v>5.9</c:v>
                </c:pt>
                <c:pt idx="18">
                  <c:v>5.6</c:v>
                </c:pt>
                <c:pt idx="19">
                  <c:v>9.1</c:v>
                </c:pt>
                <c:pt idx="20">
                  <c:v>5.2</c:v>
                </c:pt>
                <c:pt idx="21">
                  <c:v>9.6</c:v>
                </c:pt>
                <c:pt idx="22">
                  <c:v>8.6</c:v>
                </c:pt>
                <c:pt idx="23">
                  <c:v>9.3000000000000007</c:v>
                </c:pt>
                <c:pt idx="24">
                  <c:v>6</c:v>
                </c:pt>
                <c:pt idx="25">
                  <c:v>6.4</c:v>
                </c:pt>
                <c:pt idx="26">
                  <c:v>8.5</c:v>
                </c:pt>
                <c:pt idx="27">
                  <c:v>7</c:v>
                </c:pt>
                <c:pt idx="28">
                  <c:v>8.5</c:v>
                </c:pt>
                <c:pt idx="29">
                  <c:v>7.6</c:v>
                </c:pt>
                <c:pt idx="30">
                  <c:v>6.9</c:v>
                </c:pt>
                <c:pt idx="31">
                  <c:v>8.1</c:v>
                </c:pt>
                <c:pt idx="32">
                  <c:v>6.7</c:v>
                </c:pt>
                <c:pt idx="33">
                  <c:v>8</c:v>
                </c:pt>
                <c:pt idx="34">
                  <c:v>6.7</c:v>
                </c:pt>
                <c:pt idx="35">
                  <c:v>8.6999999999999993</c:v>
                </c:pt>
                <c:pt idx="36">
                  <c:v>9</c:v>
                </c:pt>
                <c:pt idx="37">
                  <c:v>9.6</c:v>
                </c:pt>
                <c:pt idx="38">
                  <c:v>8.1999999999999993</c:v>
                </c:pt>
                <c:pt idx="39">
                  <c:v>6.1</c:v>
                </c:pt>
                <c:pt idx="40">
                  <c:v>8.3000000000000007</c:v>
                </c:pt>
                <c:pt idx="41">
                  <c:v>9.4</c:v>
                </c:pt>
                <c:pt idx="42">
                  <c:v>9.3000000000000007</c:v>
                </c:pt>
                <c:pt idx="43">
                  <c:v>5.0999999999999996</c:v>
                </c:pt>
                <c:pt idx="44">
                  <c:v>8</c:v>
                </c:pt>
                <c:pt idx="45">
                  <c:v>5.9</c:v>
                </c:pt>
                <c:pt idx="46">
                  <c:v>10</c:v>
                </c:pt>
                <c:pt idx="47">
                  <c:v>5.7</c:v>
                </c:pt>
                <c:pt idx="48">
                  <c:v>9.9</c:v>
                </c:pt>
                <c:pt idx="49">
                  <c:v>7.9</c:v>
                </c:pt>
                <c:pt idx="50">
                  <c:v>6.7</c:v>
                </c:pt>
                <c:pt idx="51">
                  <c:v>8.1999999999999993</c:v>
                </c:pt>
                <c:pt idx="52">
                  <c:v>9.4</c:v>
                </c:pt>
                <c:pt idx="53">
                  <c:v>6.9</c:v>
                </c:pt>
                <c:pt idx="54">
                  <c:v>8</c:v>
                </c:pt>
                <c:pt idx="55">
                  <c:v>9.3000000000000007</c:v>
                </c:pt>
                <c:pt idx="56">
                  <c:v>7.4</c:v>
                </c:pt>
                <c:pt idx="57">
                  <c:v>7.6</c:v>
                </c:pt>
                <c:pt idx="58">
                  <c:v>10</c:v>
                </c:pt>
                <c:pt idx="59">
                  <c:v>9.9</c:v>
                </c:pt>
                <c:pt idx="60">
                  <c:v>8.6999999999999993</c:v>
                </c:pt>
                <c:pt idx="61">
                  <c:v>8.4</c:v>
                </c:pt>
                <c:pt idx="62">
                  <c:v>8.8000000000000007</c:v>
                </c:pt>
                <c:pt idx="63">
                  <c:v>7.7</c:v>
                </c:pt>
                <c:pt idx="64">
                  <c:v>6.6</c:v>
                </c:pt>
                <c:pt idx="65">
                  <c:v>5.7</c:v>
                </c:pt>
                <c:pt idx="66">
                  <c:v>5.7</c:v>
                </c:pt>
                <c:pt idx="67">
                  <c:v>5.5</c:v>
                </c:pt>
                <c:pt idx="68">
                  <c:v>7.5</c:v>
                </c:pt>
                <c:pt idx="69">
                  <c:v>6.4</c:v>
                </c:pt>
                <c:pt idx="70">
                  <c:v>9.1</c:v>
                </c:pt>
                <c:pt idx="71">
                  <c:v>6.7</c:v>
                </c:pt>
                <c:pt idx="72">
                  <c:v>6.5</c:v>
                </c:pt>
                <c:pt idx="73">
                  <c:v>9.9</c:v>
                </c:pt>
                <c:pt idx="74">
                  <c:v>8.5</c:v>
                </c:pt>
                <c:pt idx="75">
                  <c:v>9.9</c:v>
                </c:pt>
                <c:pt idx="76">
                  <c:v>7.6</c:v>
                </c:pt>
                <c:pt idx="77">
                  <c:v>9.4</c:v>
                </c:pt>
                <c:pt idx="78">
                  <c:v>9.3000000000000007</c:v>
                </c:pt>
                <c:pt idx="79">
                  <c:v>7.1</c:v>
                </c:pt>
                <c:pt idx="80">
                  <c:v>9.9</c:v>
                </c:pt>
                <c:pt idx="81">
                  <c:v>8.6999999999999993</c:v>
                </c:pt>
                <c:pt idx="82">
                  <c:v>8.6</c:v>
                </c:pt>
                <c:pt idx="83">
                  <c:v>6.4</c:v>
                </c:pt>
                <c:pt idx="84">
                  <c:v>7.7</c:v>
                </c:pt>
                <c:pt idx="85">
                  <c:v>7.5</c:v>
                </c:pt>
                <c:pt idx="86">
                  <c:v>5</c:v>
                </c:pt>
                <c:pt idx="87">
                  <c:v>7.7</c:v>
                </c:pt>
                <c:pt idx="88">
                  <c:v>9.1</c:v>
                </c:pt>
                <c:pt idx="89">
                  <c:v>5.5</c:v>
                </c:pt>
                <c:pt idx="90">
                  <c:v>9.1</c:v>
                </c:pt>
                <c:pt idx="91">
                  <c:v>7.1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9.3000000000000007</c:v>
                </c:pt>
                <c:pt idx="95">
                  <c:v>8.6</c:v>
                </c:pt>
                <c:pt idx="96">
                  <c:v>7.4</c:v>
                </c:pt>
                <c:pt idx="97">
                  <c:v>8.6999999999999993</c:v>
                </c:pt>
                <c:pt idx="98">
                  <c:v>7.8</c:v>
                </c:pt>
                <c:pt idx="99">
                  <c:v>7.9</c:v>
                </c:pt>
                <c:pt idx="100">
                  <c:v>7.6</c:v>
                </c:pt>
                <c:pt idx="101">
                  <c:v>9.1999999999999993</c:v>
                </c:pt>
                <c:pt idx="102">
                  <c:v>7.7</c:v>
                </c:pt>
                <c:pt idx="103">
                  <c:v>9.5</c:v>
                </c:pt>
                <c:pt idx="104">
                  <c:v>6.5</c:v>
                </c:pt>
                <c:pt idx="105">
                  <c:v>8.3000000000000007</c:v>
                </c:pt>
                <c:pt idx="106">
                  <c:v>9.6</c:v>
                </c:pt>
                <c:pt idx="107">
                  <c:v>5.9</c:v>
                </c:pt>
                <c:pt idx="108">
                  <c:v>8.6999999999999993</c:v>
                </c:pt>
                <c:pt idx="109">
                  <c:v>6.7</c:v>
                </c:pt>
                <c:pt idx="110">
                  <c:v>9.6999999999999993</c:v>
                </c:pt>
                <c:pt idx="111">
                  <c:v>8.8000000000000007</c:v>
                </c:pt>
                <c:pt idx="112">
                  <c:v>8.1999999999999993</c:v>
                </c:pt>
                <c:pt idx="113">
                  <c:v>8.9</c:v>
                </c:pt>
                <c:pt idx="114">
                  <c:v>8.4</c:v>
                </c:pt>
                <c:pt idx="115">
                  <c:v>7.7</c:v>
                </c:pt>
                <c:pt idx="116">
                  <c:v>9.1999999999999993</c:v>
                </c:pt>
                <c:pt idx="117">
                  <c:v>7.3</c:v>
                </c:pt>
                <c:pt idx="118">
                  <c:v>9</c:v>
                </c:pt>
                <c:pt idx="119">
                  <c:v>8.1</c:v>
                </c:pt>
                <c:pt idx="120">
                  <c:v>7.4</c:v>
                </c:pt>
                <c:pt idx="121">
                  <c:v>7.9</c:v>
                </c:pt>
                <c:pt idx="122">
                  <c:v>7.7</c:v>
                </c:pt>
                <c:pt idx="123">
                  <c:v>9.4</c:v>
                </c:pt>
                <c:pt idx="124">
                  <c:v>7.2</c:v>
                </c:pt>
                <c:pt idx="125">
                  <c:v>8.3000000000000007</c:v>
                </c:pt>
                <c:pt idx="126">
                  <c:v>7.9</c:v>
                </c:pt>
                <c:pt idx="127">
                  <c:v>7.3</c:v>
                </c:pt>
                <c:pt idx="128">
                  <c:v>9.6</c:v>
                </c:pt>
                <c:pt idx="129">
                  <c:v>8.3000000000000007</c:v>
                </c:pt>
                <c:pt idx="130">
                  <c:v>8.6</c:v>
                </c:pt>
                <c:pt idx="131">
                  <c:v>8</c:v>
                </c:pt>
                <c:pt idx="132">
                  <c:v>6.4</c:v>
                </c:pt>
                <c:pt idx="133">
                  <c:v>6.6</c:v>
                </c:pt>
                <c:pt idx="134">
                  <c:v>7.6</c:v>
                </c:pt>
                <c:pt idx="135">
                  <c:v>9.4</c:v>
                </c:pt>
                <c:pt idx="136">
                  <c:v>8.3000000000000007</c:v>
                </c:pt>
                <c:pt idx="137">
                  <c:v>7.8</c:v>
                </c:pt>
                <c:pt idx="138">
                  <c:v>7.1</c:v>
                </c:pt>
                <c:pt idx="139">
                  <c:v>7.6</c:v>
                </c:pt>
                <c:pt idx="140">
                  <c:v>5.6</c:v>
                </c:pt>
                <c:pt idx="141">
                  <c:v>9.9</c:v>
                </c:pt>
                <c:pt idx="142">
                  <c:v>9.1999999999999993</c:v>
                </c:pt>
                <c:pt idx="143">
                  <c:v>9.1</c:v>
                </c:pt>
                <c:pt idx="144">
                  <c:v>9.9</c:v>
                </c:pt>
                <c:pt idx="145">
                  <c:v>9.9</c:v>
                </c:pt>
                <c:pt idx="146">
                  <c:v>6.6</c:v>
                </c:pt>
                <c:pt idx="147">
                  <c:v>9.1</c:v>
                </c:pt>
                <c:pt idx="148">
                  <c:v>5.0999999999999996</c:v>
                </c:pt>
                <c:pt idx="149">
                  <c:v>6</c:v>
                </c:pt>
                <c:pt idx="150">
                  <c:v>8.9</c:v>
                </c:pt>
                <c:pt idx="151">
                  <c:v>6.2</c:v>
                </c:pt>
                <c:pt idx="152">
                  <c:v>7.2</c:v>
                </c:pt>
                <c:pt idx="153">
                  <c:v>8.8000000000000007</c:v>
                </c:pt>
                <c:pt idx="154">
                  <c:v>6.3</c:v>
                </c:pt>
                <c:pt idx="155">
                  <c:v>9.6999999999999993</c:v>
                </c:pt>
                <c:pt idx="156">
                  <c:v>5</c:v>
                </c:pt>
                <c:pt idx="157">
                  <c:v>7.4</c:v>
                </c:pt>
                <c:pt idx="158">
                  <c:v>5.5</c:v>
                </c:pt>
                <c:pt idx="159">
                  <c:v>9.1</c:v>
                </c:pt>
                <c:pt idx="160">
                  <c:v>6.7</c:v>
                </c:pt>
                <c:pt idx="161">
                  <c:v>6.3</c:v>
                </c:pt>
                <c:pt idx="162">
                  <c:v>8.3000000000000007</c:v>
                </c:pt>
                <c:pt idx="163">
                  <c:v>8.1999999999999993</c:v>
                </c:pt>
                <c:pt idx="164">
                  <c:v>8.1999999999999993</c:v>
                </c:pt>
                <c:pt idx="165">
                  <c:v>9</c:v>
                </c:pt>
                <c:pt idx="166">
                  <c:v>7.1</c:v>
                </c:pt>
                <c:pt idx="167">
                  <c:v>6.9</c:v>
                </c:pt>
                <c:pt idx="168">
                  <c:v>8.6</c:v>
                </c:pt>
                <c:pt idx="169">
                  <c:v>6.7</c:v>
                </c:pt>
                <c:pt idx="170">
                  <c:v>7</c:v>
                </c:pt>
                <c:pt idx="171">
                  <c:v>9.6999999999999993</c:v>
                </c:pt>
                <c:pt idx="172">
                  <c:v>9.9</c:v>
                </c:pt>
                <c:pt idx="173">
                  <c:v>8.6</c:v>
                </c:pt>
                <c:pt idx="174">
                  <c:v>6.3</c:v>
                </c:pt>
                <c:pt idx="175">
                  <c:v>9.9</c:v>
                </c:pt>
                <c:pt idx="176">
                  <c:v>9.3000000000000007</c:v>
                </c:pt>
                <c:pt idx="177">
                  <c:v>9.6999999999999993</c:v>
                </c:pt>
                <c:pt idx="178">
                  <c:v>9.6999999999999993</c:v>
                </c:pt>
                <c:pt idx="179">
                  <c:v>9.6</c:v>
                </c:pt>
                <c:pt idx="180">
                  <c:v>7.6</c:v>
                </c:pt>
                <c:pt idx="181">
                  <c:v>9.4</c:v>
                </c:pt>
                <c:pt idx="182">
                  <c:v>9.6</c:v>
                </c:pt>
                <c:pt idx="183">
                  <c:v>9.3000000000000007</c:v>
                </c:pt>
                <c:pt idx="184">
                  <c:v>9.6999999999999993</c:v>
                </c:pt>
                <c:pt idx="185">
                  <c:v>9.1</c:v>
                </c:pt>
                <c:pt idx="186">
                  <c:v>6.5</c:v>
                </c:pt>
                <c:pt idx="187">
                  <c:v>6.6</c:v>
                </c:pt>
                <c:pt idx="188">
                  <c:v>5.8</c:v>
                </c:pt>
                <c:pt idx="189">
                  <c:v>8.6999999999999993</c:v>
                </c:pt>
                <c:pt idx="190">
                  <c:v>8.8000000000000007</c:v>
                </c:pt>
                <c:pt idx="191">
                  <c:v>6.4</c:v>
                </c:pt>
                <c:pt idx="192">
                  <c:v>6.7</c:v>
                </c:pt>
                <c:pt idx="193">
                  <c:v>5.2</c:v>
                </c:pt>
                <c:pt idx="194">
                  <c:v>6.4</c:v>
                </c:pt>
                <c:pt idx="195">
                  <c:v>7.6</c:v>
                </c:pt>
                <c:pt idx="196">
                  <c:v>5.9</c:v>
                </c:pt>
                <c:pt idx="197">
                  <c:v>9.6999999999999993</c:v>
                </c:pt>
                <c:pt idx="198">
                  <c:v>5.5</c:v>
                </c:pt>
                <c:pt idx="199">
                  <c:v>9.6999999999999993</c:v>
                </c:pt>
              </c:numCache>
            </c:numRef>
          </c:xVal>
          <c:yVal>
            <c:numRef>
              <c:f>' Task 2.2 a)'!$AH$4:$AH$203</c:f>
              <c:numCache>
                <c:formatCode>0.00</c:formatCode>
                <c:ptCount val="200"/>
                <c:pt idx="0">
                  <c:v>0.55247708382287719</c:v>
                </c:pt>
                <c:pt idx="1">
                  <c:v>-0.60087409761304933</c:v>
                </c:pt>
                <c:pt idx="2">
                  <c:v>0.52146506937585002</c:v>
                </c:pt>
                <c:pt idx="3">
                  <c:v>0.41650114239137803</c:v>
                </c:pt>
                <c:pt idx="4">
                  <c:v>0.98367293046376147</c:v>
                </c:pt>
                <c:pt idx="5">
                  <c:v>-0.5155259606036724</c:v>
                </c:pt>
                <c:pt idx="6">
                  <c:v>0.43490822912627625</c:v>
                </c:pt>
                <c:pt idx="7">
                  <c:v>0.60993679167479353</c:v>
                </c:pt>
                <c:pt idx="8">
                  <c:v>0.4583495520089329</c:v>
                </c:pt>
                <c:pt idx="9">
                  <c:v>-0.71393660234707035</c:v>
                </c:pt>
                <c:pt idx="10">
                  <c:v>0.43795547963838732</c:v>
                </c:pt>
                <c:pt idx="11">
                  <c:v>-0.12349504805100242</c:v>
                </c:pt>
                <c:pt idx="12">
                  <c:v>-0.83522205510097436</c:v>
                </c:pt>
                <c:pt idx="13">
                  <c:v>0.59722259528877419</c:v>
                </c:pt>
                <c:pt idx="14">
                  <c:v>-0.67148073625929783</c:v>
                </c:pt>
                <c:pt idx="15">
                  <c:v>-0.37380429666667503</c:v>
                </c:pt>
                <c:pt idx="16">
                  <c:v>-0.25446351275479451</c:v>
                </c:pt>
                <c:pt idx="17">
                  <c:v>0.83663856138357495</c:v>
                </c:pt>
                <c:pt idx="18">
                  <c:v>0.10465092895480144</c:v>
                </c:pt>
                <c:pt idx="19">
                  <c:v>9.322914380063807E-2</c:v>
                </c:pt>
                <c:pt idx="20">
                  <c:v>0.13232362049569613</c:v>
                </c:pt>
                <c:pt idx="21">
                  <c:v>0.49309892695562496</c:v>
                </c:pt>
                <c:pt idx="22">
                  <c:v>0.48940328479029915</c:v>
                </c:pt>
                <c:pt idx="23">
                  <c:v>-0.45016725955209402</c:v>
                </c:pt>
                <c:pt idx="24">
                  <c:v>-1.1586589541693257</c:v>
                </c:pt>
                <c:pt idx="25">
                  <c:v>1.9808686075274196E-2</c:v>
                </c:pt>
                <c:pt idx="26">
                  <c:v>-0.75508406534310346</c:v>
                </c:pt>
                <c:pt idx="27">
                  <c:v>-1.2635163267991656</c:v>
                </c:pt>
                <c:pt idx="28">
                  <c:v>-0.52640104672464183</c:v>
                </c:pt>
                <c:pt idx="29">
                  <c:v>-0.39748230545327967</c:v>
                </c:pt>
                <c:pt idx="30">
                  <c:v>-0.2172109683254746</c:v>
                </c:pt>
                <c:pt idx="31">
                  <c:v>-0.75740834427888171</c:v>
                </c:pt>
                <c:pt idx="32">
                  <c:v>0.15295506463110886</c:v>
                </c:pt>
                <c:pt idx="33">
                  <c:v>1.1970115456446315</c:v>
                </c:pt>
                <c:pt idx="34">
                  <c:v>-0.83635527981682767</c:v>
                </c:pt>
                <c:pt idx="35">
                  <c:v>0.32831938032429342</c:v>
                </c:pt>
                <c:pt idx="36">
                  <c:v>-0.578289211653507</c:v>
                </c:pt>
                <c:pt idx="37">
                  <c:v>1.0041424407519557</c:v>
                </c:pt>
                <c:pt idx="38">
                  <c:v>-0.20070524938051104</c:v>
                </c:pt>
                <c:pt idx="39">
                  <c:v>-1.1813213059410037</c:v>
                </c:pt>
                <c:pt idx="40">
                  <c:v>0.67567796540686054</c:v>
                </c:pt>
                <c:pt idx="41">
                  <c:v>0.22637170832396247</c:v>
                </c:pt>
                <c:pt idx="42">
                  <c:v>-0.93445929546873074</c:v>
                </c:pt>
                <c:pt idx="43">
                  <c:v>-0.14021983160731644</c:v>
                </c:pt>
                <c:pt idx="44">
                  <c:v>-0.92781116010062448</c:v>
                </c:pt>
                <c:pt idx="45">
                  <c:v>0.52965506295076548</c:v>
                </c:pt>
                <c:pt idx="46">
                  <c:v>-0.10237084653393858</c:v>
                </c:pt>
                <c:pt idx="47">
                  <c:v>-0.65533900640194087</c:v>
                </c:pt>
                <c:pt idx="48">
                  <c:v>-0.45920217380708372</c:v>
                </c:pt>
                <c:pt idx="49">
                  <c:v>-0.32012401537454327</c:v>
                </c:pt>
                <c:pt idx="50">
                  <c:v>-3.4650277139130381E-2</c:v>
                </c:pt>
                <c:pt idx="51">
                  <c:v>0.13392210134228399</c:v>
                </c:pt>
                <c:pt idx="52">
                  <c:v>0.64112232474024466</c:v>
                </c:pt>
                <c:pt idx="53">
                  <c:v>-0.45729142838295012</c:v>
                </c:pt>
                <c:pt idx="54">
                  <c:v>-6.2961054802705974E-3</c:v>
                </c:pt>
                <c:pt idx="55">
                  <c:v>0.60369745761204285</c:v>
                </c:pt>
                <c:pt idx="56">
                  <c:v>0.15431756031466293</c:v>
                </c:pt>
                <c:pt idx="57">
                  <c:v>-1.186600660547299E-2</c:v>
                </c:pt>
                <c:pt idx="58">
                  <c:v>-6.6466095536100056E-2</c:v>
                </c:pt>
                <c:pt idx="59">
                  <c:v>0.35897973239405445</c:v>
                </c:pt>
                <c:pt idx="60">
                  <c:v>-0.17768410379128508</c:v>
                </c:pt>
                <c:pt idx="61">
                  <c:v>0.31405879111440527</c:v>
                </c:pt>
                <c:pt idx="62">
                  <c:v>0.87331623876235742</c:v>
                </c:pt>
                <c:pt idx="63">
                  <c:v>0.83902388684582618</c:v>
                </c:pt>
                <c:pt idx="64">
                  <c:v>0.36927183044463252</c:v>
                </c:pt>
                <c:pt idx="65">
                  <c:v>1.2590063607837099</c:v>
                </c:pt>
                <c:pt idx="66">
                  <c:v>-0.72859299774271236</c:v>
                </c:pt>
                <c:pt idx="67">
                  <c:v>1.1813648408901791</c:v>
                </c:pt>
                <c:pt idx="68">
                  <c:v>-0.87754528960706413</c:v>
                </c:pt>
                <c:pt idx="69">
                  <c:v>0.75153250961618134</c:v>
                </c:pt>
                <c:pt idx="70">
                  <c:v>-0.8145628723114795</c:v>
                </c:pt>
                <c:pt idx="71">
                  <c:v>6.4375851360512826E-2</c:v>
                </c:pt>
                <c:pt idx="72">
                  <c:v>0.18218539991254801</c:v>
                </c:pt>
                <c:pt idx="73">
                  <c:v>0.40706828936903072</c:v>
                </c:pt>
                <c:pt idx="74">
                  <c:v>0.18396478955819617</c:v>
                </c:pt>
                <c:pt idx="75">
                  <c:v>0.9832218647812736</c:v>
                </c:pt>
                <c:pt idx="76">
                  <c:v>0.58279670496302138</c:v>
                </c:pt>
                <c:pt idx="77">
                  <c:v>2.3678957444583482E-2</c:v>
                </c:pt>
                <c:pt idx="78">
                  <c:v>-0.8080296765988173</c:v>
                </c:pt>
                <c:pt idx="79">
                  <c:v>0.21318901566012372</c:v>
                </c:pt>
                <c:pt idx="80">
                  <c:v>0.53053366811266933</c:v>
                </c:pt>
                <c:pt idx="81">
                  <c:v>0.57272189504769599</c:v>
                </c:pt>
                <c:pt idx="82">
                  <c:v>1.3095214796370351</c:v>
                </c:pt>
                <c:pt idx="83">
                  <c:v>-0.26178879963958224</c:v>
                </c:pt>
                <c:pt idx="84">
                  <c:v>-0.15251322411889223</c:v>
                </c:pt>
                <c:pt idx="85">
                  <c:v>-0.23424107718955067</c:v>
                </c:pt>
                <c:pt idx="86">
                  <c:v>-0.20772511225954826</c:v>
                </c:pt>
                <c:pt idx="87">
                  <c:v>5.1562033149419761E-2</c:v>
                </c:pt>
                <c:pt idx="88">
                  <c:v>-9.5917234856787381E-2</c:v>
                </c:pt>
                <c:pt idx="89">
                  <c:v>0.78718668498283506</c:v>
                </c:pt>
                <c:pt idx="90">
                  <c:v>-9.1157670536532009E-2</c:v>
                </c:pt>
                <c:pt idx="91">
                  <c:v>2.061922303449748E-2</c:v>
                </c:pt>
                <c:pt idx="92">
                  <c:v>0.40155982790353129</c:v>
                </c:pt>
                <c:pt idx="93">
                  <c:v>-2.1476163065047515E-2</c:v>
                </c:pt>
                <c:pt idx="94">
                  <c:v>0.50805708313213405</c:v>
                </c:pt>
                <c:pt idx="95">
                  <c:v>8.5874106169008257E-3</c:v>
                </c:pt>
                <c:pt idx="96">
                  <c:v>-0.20197311593981748</c:v>
                </c:pt>
                <c:pt idx="97">
                  <c:v>0.37884634365544567</c:v>
                </c:pt>
                <c:pt idx="98">
                  <c:v>-0.2154783969284022</c:v>
                </c:pt>
                <c:pt idx="99">
                  <c:v>-0.49765764965829806</c:v>
                </c:pt>
                <c:pt idx="100">
                  <c:v>-1.2375497659139629</c:v>
                </c:pt>
                <c:pt idx="101">
                  <c:v>-1.1966226900101127</c:v>
                </c:pt>
                <c:pt idx="102">
                  <c:v>-0.60811569639875884</c:v>
                </c:pt>
                <c:pt idx="103">
                  <c:v>0.76246607903277486</c:v>
                </c:pt>
                <c:pt idx="104">
                  <c:v>0.70325097574225204</c:v>
                </c:pt>
                <c:pt idx="105">
                  <c:v>-0.75878342297620449</c:v>
                </c:pt>
                <c:pt idx="106">
                  <c:v>0.49433395653775136</c:v>
                </c:pt>
                <c:pt idx="107">
                  <c:v>0.17638142098096754</c:v>
                </c:pt>
                <c:pt idx="108">
                  <c:v>-0.35425566544610732</c:v>
                </c:pt>
                <c:pt idx="109">
                  <c:v>0.14226142522731777</c:v>
                </c:pt>
                <c:pt idx="110">
                  <c:v>-0.60918455819312456</c:v>
                </c:pt>
                <c:pt idx="111">
                  <c:v>-0.18662910780423481</c:v>
                </c:pt>
                <c:pt idx="112">
                  <c:v>-0.46154336744021229</c:v>
                </c:pt>
                <c:pt idx="113">
                  <c:v>-0.95501932139216361</c:v>
                </c:pt>
                <c:pt idx="114">
                  <c:v>-0.4768069731370197</c:v>
                </c:pt>
                <c:pt idx="115">
                  <c:v>-0.88040335581502838</c:v>
                </c:pt>
                <c:pt idx="116">
                  <c:v>0.66332748262466978</c:v>
                </c:pt>
                <c:pt idx="117">
                  <c:v>0.4029336634023446</c:v>
                </c:pt>
                <c:pt idx="118">
                  <c:v>1.4570040834610332E-2</c:v>
                </c:pt>
                <c:pt idx="119">
                  <c:v>7.8590413819282112E-2</c:v>
                </c:pt>
                <c:pt idx="120">
                  <c:v>0.62412366129019148</c:v>
                </c:pt>
                <c:pt idx="121">
                  <c:v>0.51521211286451418</c:v>
                </c:pt>
                <c:pt idx="122">
                  <c:v>0.75312442152433512</c:v>
                </c:pt>
                <c:pt idx="123">
                  <c:v>-5.6673258742776511E-2</c:v>
                </c:pt>
                <c:pt idx="124">
                  <c:v>-0.1932770378237354</c:v>
                </c:pt>
                <c:pt idx="125">
                  <c:v>-2.8415582542990592E-2</c:v>
                </c:pt>
                <c:pt idx="126">
                  <c:v>-6.3438643627595326E-2</c:v>
                </c:pt>
                <c:pt idx="127">
                  <c:v>-0.27775632877003531</c:v>
                </c:pt>
                <c:pt idx="128">
                  <c:v>0.34553566155881832</c:v>
                </c:pt>
                <c:pt idx="129">
                  <c:v>-0.36130866944598328</c:v>
                </c:pt>
                <c:pt idx="130">
                  <c:v>0.12415270153696856</c:v>
                </c:pt>
                <c:pt idx="131">
                  <c:v>-0.55760559196493276</c:v>
                </c:pt>
                <c:pt idx="132">
                  <c:v>-3.7441430225834793E-2</c:v>
                </c:pt>
                <c:pt idx="133">
                  <c:v>-0.66710406474103134</c:v>
                </c:pt>
                <c:pt idx="134">
                  <c:v>-0.13498655196139353</c:v>
                </c:pt>
                <c:pt idx="135">
                  <c:v>-0.49668827307165131</c:v>
                </c:pt>
                <c:pt idx="136">
                  <c:v>0.10138078969473696</c:v>
                </c:pt>
                <c:pt idx="137">
                  <c:v>-0.57800426609887268</c:v>
                </c:pt>
                <c:pt idx="138">
                  <c:v>0.5556677954002387</c:v>
                </c:pt>
                <c:pt idx="139">
                  <c:v>-0.34009493800012613</c:v>
                </c:pt>
                <c:pt idx="140">
                  <c:v>0.42216356065766103</c:v>
                </c:pt>
                <c:pt idx="141">
                  <c:v>4.1734910225906141E-2</c:v>
                </c:pt>
                <c:pt idx="142">
                  <c:v>-0.49406982110061648</c:v>
                </c:pt>
                <c:pt idx="143">
                  <c:v>1.0404295553724943</c:v>
                </c:pt>
                <c:pt idx="144">
                  <c:v>0.66255772696678683</c:v>
                </c:pt>
                <c:pt idx="145">
                  <c:v>-0.3216361192249213</c:v>
                </c:pt>
                <c:pt idx="146">
                  <c:v>-1.0007344887158842</c:v>
                </c:pt>
                <c:pt idx="147">
                  <c:v>0.2567545949446135</c:v>
                </c:pt>
                <c:pt idx="148">
                  <c:v>0.55843627189120149</c:v>
                </c:pt>
                <c:pt idx="149">
                  <c:v>1.4768834372447692E-2</c:v>
                </c:pt>
                <c:pt idx="150">
                  <c:v>5.8306978761714312E-2</c:v>
                </c:pt>
                <c:pt idx="151">
                  <c:v>-0.48275948469445051</c:v>
                </c:pt>
                <c:pt idx="152">
                  <c:v>0.8549590518181871</c:v>
                </c:pt>
                <c:pt idx="153">
                  <c:v>4.0106344352718537E-2</c:v>
                </c:pt>
                <c:pt idx="154">
                  <c:v>0.19233698004527433</c:v>
                </c:pt>
                <c:pt idx="155">
                  <c:v>0.18087790993459585</c:v>
                </c:pt>
                <c:pt idx="156">
                  <c:v>1.4215852701376051</c:v>
                </c:pt>
                <c:pt idx="157">
                  <c:v>-9.3966352674756948E-2</c:v>
                </c:pt>
                <c:pt idx="158">
                  <c:v>0.5963606183634802</c:v>
                </c:pt>
                <c:pt idx="159">
                  <c:v>0.22169911187368907</c:v>
                </c:pt>
                <c:pt idx="160">
                  <c:v>0.12866274288441026</c:v>
                </c:pt>
                <c:pt idx="161">
                  <c:v>0.4209803544782611</c:v>
                </c:pt>
                <c:pt idx="162">
                  <c:v>-0.69834957033782175</c:v>
                </c:pt>
                <c:pt idx="163">
                  <c:v>0.53690817805101609</c:v>
                </c:pt>
                <c:pt idx="164">
                  <c:v>-0.15871668450648269</c:v>
                </c:pt>
                <c:pt idx="165">
                  <c:v>0.3855493587309482</c:v>
                </c:pt>
                <c:pt idx="166">
                  <c:v>0.54916260777566173</c:v>
                </c:pt>
                <c:pt idx="167">
                  <c:v>0.63308993395952573</c:v>
                </c:pt>
                <c:pt idx="168">
                  <c:v>-0.6638556259685755</c:v>
                </c:pt>
                <c:pt idx="169">
                  <c:v>-0.20565319253040659</c:v>
                </c:pt>
                <c:pt idx="170">
                  <c:v>-1.3122741420628463</c:v>
                </c:pt>
                <c:pt idx="171">
                  <c:v>-0.18398003566922316</c:v>
                </c:pt>
                <c:pt idx="172">
                  <c:v>-0.75838963076436094</c:v>
                </c:pt>
                <c:pt idx="173">
                  <c:v>1.0240421197724832</c:v>
                </c:pt>
                <c:pt idx="174">
                  <c:v>-0.7007877129946527</c:v>
                </c:pt>
                <c:pt idx="175">
                  <c:v>0.26512135450944463</c:v>
                </c:pt>
                <c:pt idx="176">
                  <c:v>0.3036361270939949</c:v>
                </c:pt>
                <c:pt idx="177">
                  <c:v>-0.42338584972946691</c:v>
                </c:pt>
                <c:pt idx="178">
                  <c:v>0.15369470854958234</c:v>
                </c:pt>
                <c:pt idx="179">
                  <c:v>-0.39334715018012112</c:v>
                </c:pt>
                <c:pt idx="180">
                  <c:v>-0.84945350788579521</c:v>
                </c:pt>
                <c:pt idx="181">
                  <c:v>0.42038439691583473</c:v>
                </c:pt>
                <c:pt idx="182">
                  <c:v>0.10980926936496616</c:v>
                </c:pt>
                <c:pt idx="183">
                  <c:v>0.83987564813499738</c:v>
                </c:pt>
                <c:pt idx="184">
                  <c:v>-5.1321456131361742E-2</c:v>
                </c:pt>
                <c:pt idx="185">
                  <c:v>-0.56568387586670177</c:v>
                </c:pt>
                <c:pt idx="186">
                  <c:v>-1.7384328787999834</c:v>
                </c:pt>
                <c:pt idx="187">
                  <c:v>-0.30006385568710137</c:v>
                </c:pt>
                <c:pt idx="188">
                  <c:v>-7.1403174071829056E-2</c:v>
                </c:pt>
                <c:pt idx="189">
                  <c:v>-0.67637961611348096</c:v>
                </c:pt>
                <c:pt idx="190">
                  <c:v>-0.63281146323240911</c:v>
                </c:pt>
                <c:pt idx="191">
                  <c:v>-0.62444993793966752</c:v>
                </c:pt>
                <c:pt idx="192">
                  <c:v>0.19355359999145083</c:v>
                </c:pt>
                <c:pt idx="193">
                  <c:v>0.86728009858097632</c:v>
                </c:pt>
                <c:pt idx="194">
                  <c:v>-0.32657901231801478</c:v>
                </c:pt>
                <c:pt idx="195">
                  <c:v>0.78831210196428891</c:v>
                </c:pt>
                <c:pt idx="196">
                  <c:v>0.98685451562855686</c:v>
                </c:pt>
                <c:pt idx="197">
                  <c:v>-0.56817278654434134</c:v>
                </c:pt>
                <c:pt idx="198">
                  <c:v>-0.27827333501717177</c:v>
                </c:pt>
                <c:pt idx="199">
                  <c:v>0.39410878618261336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79-43B6-89C5-524ABC49A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4840328"/>
        <c:axId val="704840656"/>
      </c:scatterChart>
      <c:valAx>
        <c:axId val="704840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Quality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04840656"/>
        <c:crosses val="autoZero"/>
        <c:crossBetween val="midCat"/>
      </c:valAx>
      <c:valAx>
        <c:axId val="7048406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70484032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SM_Presence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 Task 2.2 a)'!$F$2:$F$201</c:f>
              <c:numCache>
                <c:formatCode>General</c:formatCode>
                <c:ptCount val="200"/>
                <c:pt idx="0">
                  <c:v>3.9</c:v>
                </c:pt>
                <c:pt idx="1">
                  <c:v>2.7</c:v>
                </c:pt>
                <c:pt idx="2">
                  <c:v>3.4</c:v>
                </c:pt>
                <c:pt idx="3">
                  <c:v>3.3</c:v>
                </c:pt>
                <c:pt idx="4">
                  <c:v>3.4</c:v>
                </c:pt>
                <c:pt idx="5">
                  <c:v>2.8</c:v>
                </c:pt>
                <c:pt idx="6">
                  <c:v>3.7</c:v>
                </c:pt>
                <c:pt idx="7">
                  <c:v>3.3</c:v>
                </c:pt>
                <c:pt idx="8">
                  <c:v>3.6</c:v>
                </c:pt>
                <c:pt idx="9">
                  <c:v>4.5</c:v>
                </c:pt>
                <c:pt idx="10">
                  <c:v>3.2</c:v>
                </c:pt>
                <c:pt idx="11">
                  <c:v>4.9000000000000004</c:v>
                </c:pt>
                <c:pt idx="12">
                  <c:v>5.6</c:v>
                </c:pt>
                <c:pt idx="13">
                  <c:v>3.9</c:v>
                </c:pt>
                <c:pt idx="14">
                  <c:v>4.5</c:v>
                </c:pt>
                <c:pt idx="15">
                  <c:v>3.2</c:v>
                </c:pt>
                <c:pt idx="16">
                  <c:v>4</c:v>
                </c:pt>
                <c:pt idx="17">
                  <c:v>4.0999999999999996</c:v>
                </c:pt>
                <c:pt idx="18">
                  <c:v>3.4</c:v>
                </c:pt>
                <c:pt idx="19">
                  <c:v>4.5</c:v>
                </c:pt>
                <c:pt idx="20">
                  <c:v>3.8</c:v>
                </c:pt>
                <c:pt idx="21">
                  <c:v>5.7</c:v>
                </c:pt>
                <c:pt idx="22">
                  <c:v>3.6</c:v>
                </c:pt>
                <c:pt idx="23">
                  <c:v>2.4</c:v>
                </c:pt>
                <c:pt idx="24">
                  <c:v>4.0999999999999996</c:v>
                </c:pt>
                <c:pt idx="25">
                  <c:v>3.6</c:v>
                </c:pt>
                <c:pt idx="26">
                  <c:v>3</c:v>
                </c:pt>
                <c:pt idx="27">
                  <c:v>3.3</c:v>
                </c:pt>
                <c:pt idx="28">
                  <c:v>3</c:v>
                </c:pt>
                <c:pt idx="29">
                  <c:v>3.6</c:v>
                </c:pt>
                <c:pt idx="30">
                  <c:v>3.4</c:v>
                </c:pt>
                <c:pt idx="31">
                  <c:v>2.5</c:v>
                </c:pt>
                <c:pt idx="32">
                  <c:v>3.7</c:v>
                </c:pt>
                <c:pt idx="33">
                  <c:v>3.3</c:v>
                </c:pt>
                <c:pt idx="34">
                  <c:v>4</c:v>
                </c:pt>
                <c:pt idx="35">
                  <c:v>3.2</c:v>
                </c:pt>
                <c:pt idx="36">
                  <c:v>3.4</c:v>
                </c:pt>
                <c:pt idx="37">
                  <c:v>4.0999999999999996</c:v>
                </c:pt>
                <c:pt idx="38">
                  <c:v>3.6</c:v>
                </c:pt>
                <c:pt idx="39">
                  <c:v>4.9000000000000004</c:v>
                </c:pt>
                <c:pt idx="40">
                  <c:v>3.4</c:v>
                </c:pt>
                <c:pt idx="41">
                  <c:v>3.8</c:v>
                </c:pt>
                <c:pt idx="42">
                  <c:v>5.0999999999999996</c:v>
                </c:pt>
                <c:pt idx="43">
                  <c:v>5.0999999999999996</c:v>
                </c:pt>
                <c:pt idx="44">
                  <c:v>2.5</c:v>
                </c:pt>
                <c:pt idx="45">
                  <c:v>4.0999999999999996</c:v>
                </c:pt>
                <c:pt idx="46">
                  <c:v>4.3</c:v>
                </c:pt>
                <c:pt idx="47">
                  <c:v>3.8</c:v>
                </c:pt>
                <c:pt idx="48">
                  <c:v>3.7</c:v>
                </c:pt>
                <c:pt idx="49">
                  <c:v>3.9</c:v>
                </c:pt>
                <c:pt idx="50">
                  <c:v>3.6</c:v>
                </c:pt>
                <c:pt idx="51">
                  <c:v>2.7</c:v>
                </c:pt>
                <c:pt idx="52">
                  <c:v>2.5</c:v>
                </c:pt>
                <c:pt idx="53">
                  <c:v>3.4</c:v>
                </c:pt>
                <c:pt idx="54">
                  <c:v>3.3</c:v>
                </c:pt>
                <c:pt idx="55">
                  <c:v>3.8</c:v>
                </c:pt>
                <c:pt idx="56">
                  <c:v>5.0999999999999996</c:v>
                </c:pt>
                <c:pt idx="57">
                  <c:v>3.6</c:v>
                </c:pt>
                <c:pt idx="58">
                  <c:v>4.3</c:v>
                </c:pt>
                <c:pt idx="59">
                  <c:v>2.8</c:v>
                </c:pt>
                <c:pt idx="60">
                  <c:v>3.2</c:v>
                </c:pt>
                <c:pt idx="61">
                  <c:v>3.8</c:v>
                </c:pt>
                <c:pt idx="62">
                  <c:v>3.9</c:v>
                </c:pt>
                <c:pt idx="63">
                  <c:v>2.2000000000000002</c:v>
                </c:pt>
                <c:pt idx="64">
                  <c:v>3.6</c:v>
                </c:pt>
                <c:pt idx="65">
                  <c:v>3.8</c:v>
                </c:pt>
                <c:pt idx="66">
                  <c:v>4</c:v>
                </c:pt>
                <c:pt idx="67">
                  <c:v>3.7</c:v>
                </c:pt>
                <c:pt idx="68">
                  <c:v>3.5</c:v>
                </c:pt>
                <c:pt idx="69">
                  <c:v>3.6</c:v>
                </c:pt>
                <c:pt idx="70">
                  <c:v>4.5</c:v>
                </c:pt>
                <c:pt idx="71">
                  <c:v>3.2</c:v>
                </c:pt>
                <c:pt idx="72">
                  <c:v>4.3</c:v>
                </c:pt>
                <c:pt idx="73">
                  <c:v>3.7</c:v>
                </c:pt>
                <c:pt idx="74">
                  <c:v>3.9</c:v>
                </c:pt>
                <c:pt idx="75">
                  <c:v>3</c:v>
                </c:pt>
                <c:pt idx="76">
                  <c:v>3.6</c:v>
                </c:pt>
                <c:pt idx="77">
                  <c:v>3.8</c:v>
                </c:pt>
                <c:pt idx="78">
                  <c:v>3.5</c:v>
                </c:pt>
                <c:pt idx="79">
                  <c:v>3.4</c:v>
                </c:pt>
                <c:pt idx="80">
                  <c:v>3</c:v>
                </c:pt>
                <c:pt idx="81">
                  <c:v>3.2</c:v>
                </c:pt>
                <c:pt idx="82">
                  <c:v>2.9</c:v>
                </c:pt>
                <c:pt idx="83">
                  <c:v>3.2</c:v>
                </c:pt>
                <c:pt idx="84">
                  <c:v>2.6</c:v>
                </c:pt>
                <c:pt idx="85">
                  <c:v>3.5</c:v>
                </c:pt>
                <c:pt idx="86">
                  <c:v>3.6</c:v>
                </c:pt>
                <c:pt idx="87">
                  <c:v>2.6</c:v>
                </c:pt>
                <c:pt idx="88">
                  <c:v>3.6</c:v>
                </c:pt>
                <c:pt idx="89">
                  <c:v>5.5</c:v>
                </c:pt>
                <c:pt idx="90">
                  <c:v>3.7</c:v>
                </c:pt>
                <c:pt idx="91">
                  <c:v>4.2</c:v>
                </c:pt>
                <c:pt idx="92">
                  <c:v>3.9</c:v>
                </c:pt>
                <c:pt idx="93">
                  <c:v>3.5</c:v>
                </c:pt>
                <c:pt idx="94">
                  <c:v>3.8</c:v>
                </c:pt>
                <c:pt idx="95">
                  <c:v>4.8</c:v>
                </c:pt>
                <c:pt idx="96">
                  <c:v>3.4</c:v>
                </c:pt>
                <c:pt idx="97">
                  <c:v>3.2</c:v>
                </c:pt>
                <c:pt idx="98">
                  <c:v>4.9000000000000004</c:v>
                </c:pt>
                <c:pt idx="99">
                  <c:v>3</c:v>
                </c:pt>
                <c:pt idx="100">
                  <c:v>3.6</c:v>
                </c:pt>
                <c:pt idx="101">
                  <c:v>5</c:v>
                </c:pt>
                <c:pt idx="102">
                  <c:v>4.7</c:v>
                </c:pt>
                <c:pt idx="103">
                  <c:v>5.6</c:v>
                </c:pt>
                <c:pt idx="104">
                  <c:v>4.3</c:v>
                </c:pt>
                <c:pt idx="105">
                  <c:v>3.4</c:v>
                </c:pt>
                <c:pt idx="106">
                  <c:v>4.0999999999999996</c:v>
                </c:pt>
                <c:pt idx="107">
                  <c:v>4</c:v>
                </c:pt>
                <c:pt idx="108">
                  <c:v>3.7</c:v>
                </c:pt>
                <c:pt idx="109">
                  <c:v>3.2</c:v>
                </c:pt>
                <c:pt idx="110">
                  <c:v>5</c:v>
                </c:pt>
                <c:pt idx="111">
                  <c:v>3.5</c:v>
                </c:pt>
                <c:pt idx="112">
                  <c:v>3.6</c:v>
                </c:pt>
                <c:pt idx="113">
                  <c:v>4.3</c:v>
                </c:pt>
                <c:pt idx="114">
                  <c:v>3.8</c:v>
                </c:pt>
                <c:pt idx="115">
                  <c:v>4.7</c:v>
                </c:pt>
                <c:pt idx="116">
                  <c:v>5</c:v>
                </c:pt>
                <c:pt idx="117">
                  <c:v>3.6</c:v>
                </c:pt>
                <c:pt idx="118">
                  <c:v>4.0999999999999996</c:v>
                </c:pt>
                <c:pt idx="119">
                  <c:v>2.5</c:v>
                </c:pt>
                <c:pt idx="120">
                  <c:v>5.0999999999999996</c:v>
                </c:pt>
                <c:pt idx="121">
                  <c:v>3</c:v>
                </c:pt>
                <c:pt idx="122">
                  <c:v>2.2000000000000002</c:v>
                </c:pt>
                <c:pt idx="123">
                  <c:v>2.5</c:v>
                </c:pt>
                <c:pt idx="124">
                  <c:v>4.3</c:v>
                </c:pt>
                <c:pt idx="125">
                  <c:v>3.7</c:v>
                </c:pt>
                <c:pt idx="126">
                  <c:v>3.9</c:v>
                </c:pt>
                <c:pt idx="127">
                  <c:v>3.6</c:v>
                </c:pt>
                <c:pt idx="128">
                  <c:v>5.7</c:v>
                </c:pt>
                <c:pt idx="129">
                  <c:v>2.8</c:v>
                </c:pt>
                <c:pt idx="130">
                  <c:v>3.6</c:v>
                </c:pt>
                <c:pt idx="131">
                  <c:v>2.5</c:v>
                </c:pt>
                <c:pt idx="132">
                  <c:v>3.2</c:v>
                </c:pt>
                <c:pt idx="133">
                  <c:v>3.8</c:v>
                </c:pt>
                <c:pt idx="134">
                  <c:v>2.5</c:v>
                </c:pt>
                <c:pt idx="135">
                  <c:v>4.0999999999999996</c:v>
                </c:pt>
                <c:pt idx="136">
                  <c:v>2.8</c:v>
                </c:pt>
                <c:pt idx="137">
                  <c:v>4.9000000000000004</c:v>
                </c:pt>
                <c:pt idx="138">
                  <c:v>4.2</c:v>
                </c:pt>
                <c:pt idx="139">
                  <c:v>3.6</c:v>
                </c:pt>
                <c:pt idx="140">
                  <c:v>3.4</c:v>
                </c:pt>
                <c:pt idx="141">
                  <c:v>2.8</c:v>
                </c:pt>
                <c:pt idx="142">
                  <c:v>3.4</c:v>
                </c:pt>
                <c:pt idx="143">
                  <c:v>3.8</c:v>
                </c:pt>
                <c:pt idx="144">
                  <c:v>4.2</c:v>
                </c:pt>
                <c:pt idx="145">
                  <c:v>4.2</c:v>
                </c:pt>
                <c:pt idx="146">
                  <c:v>3.8</c:v>
                </c:pt>
                <c:pt idx="147">
                  <c:v>3.7</c:v>
                </c:pt>
                <c:pt idx="148">
                  <c:v>5.0999999999999996</c:v>
                </c:pt>
                <c:pt idx="149">
                  <c:v>4.0999999999999996</c:v>
                </c:pt>
                <c:pt idx="150">
                  <c:v>4.3</c:v>
                </c:pt>
                <c:pt idx="151">
                  <c:v>3.3</c:v>
                </c:pt>
                <c:pt idx="152">
                  <c:v>4.3</c:v>
                </c:pt>
                <c:pt idx="153">
                  <c:v>3.5</c:v>
                </c:pt>
                <c:pt idx="154">
                  <c:v>5.0999999999999996</c:v>
                </c:pt>
                <c:pt idx="155">
                  <c:v>2.8</c:v>
                </c:pt>
                <c:pt idx="156">
                  <c:v>3.6</c:v>
                </c:pt>
                <c:pt idx="157">
                  <c:v>3.4</c:v>
                </c:pt>
                <c:pt idx="158">
                  <c:v>3.7</c:v>
                </c:pt>
                <c:pt idx="159">
                  <c:v>3.6</c:v>
                </c:pt>
                <c:pt idx="160">
                  <c:v>3.7</c:v>
                </c:pt>
                <c:pt idx="161">
                  <c:v>4.5</c:v>
                </c:pt>
                <c:pt idx="162">
                  <c:v>3.7</c:v>
                </c:pt>
                <c:pt idx="163">
                  <c:v>3.6</c:v>
                </c:pt>
                <c:pt idx="164">
                  <c:v>3.6</c:v>
                </c:pt>
                <c:pt idx="165">
                  <c:v>4.0999999999999996</c:v>
                </c:pt>
                <c:pt idx="166">
                  <c:v>3.4</c:v>
                </c:pt>
                <c:pt idx="167">
                  <c:v>3.7</c:v>
                </c:pt>
                <c:pt idx="168">
                  <c:v>2.9</c:v>
                </c:pt>
                <c:pt idx="169">
                  <c:v>4</c:v>
                </c:pt>
                <c:pt idx="170">
                  <c:v>3.3</c:v>
                </c:pt>
                <c:pt idx="171">
                  <c:v>2.6</c:v>
                </c:pt>
                <c:pt idx="172">
                  <c:v>3.7</c:v>
                </c:pt>
                <c:pt idx="173">
                  <c:v>4.8</c:v>
                </c:pt>
                <c:pt idx="174">
                  <c:v>5.0999999999999996</c:v>
                </c:pt>
                <c:pt idx="175">
                  <c:v>3.7</c:v>
                </c:pt>
                <c:pt idx="176">
                  <c:v>2.4</c:v>
                </c:pt>
                <c:pt idx="177">
                  <c:v>5</c:v>
                </c:pt>
                <c:pt idx="178">
                  <c:v>2.6</c:v>
                </c:pt>
                <c:pt idx="179">
                  <c:v>5.7</c:v>
                </c:pt>
                <c:pt idx="180">
                  <c:v>2.5</c:v>
                </c:pt>
                <c:pt idx="181">
                  <c:v>4.0999999999999996</c:v>
                </c:pt>
                <c:pt idx="182">
                  <c:v>5.7</c:v>
                </c:pt>
                <c:pt idx="183">
                  <c:v>5.0999999999999996</c:v>
                </c:pt>
                <c:pt idx="184">
                  <c:v>2.8</c:v>
                </c:pt>
                <c:pt idx="185">
                  <c:v>3.8</c:v>
                </c:pt>
                <c:pt idx="186">
                  <c:v>2.8</c:v>
                </c:pt>
                <c:pt idx="187">
                  <c:v>3.6</c:v>
                </c:pt>
                <c:pt idx="188">
                  <c:v>3.6</c:v>
                </c:pt>
                <c:pt idx="189">
                  <c:v>3.7</c:v>
                </c:pt>
                <c:pt idx="190">
                  <c:v>3.9</c:v>
                </c:pt>
                <c:pt idx="191">
                  <c:v>4.5</c:v>
                </c:pt>
                <c:pt idx="192">
                  <c:v>3.6</c:v>
                </c:pt>
                <c:pt idx="193">
                  <c:v>3.8</c:v>
                </c:pt>
                <c:pt idx="194">
                  <c:v>3.3</c:v>
                </c:pt>
                <c:pt idx="195">
                  <c:v>3.6</c:v>
                </c:pt>
                <c:pt idx="196">
                  <c:v>4</c:v>
                </c:pt>
                <c:pt idx="197">
                  <c:v>5</c:v>
                </c:pt>
                <c:pt idx="198">
                  <c:v>5.5</c:v>
                </c:pt>
                <c:pt idx="199">
                  <c:v>5</c:v>
                </c:pt>
              </c:numCache>
            </c:numRef>
          </c:xVal>
          <c:yVal>
            <c:numRef>
              <c:f>' Task 2.2 a)'!$AH$4:$AH$203</c:f>
              <c:numCache>
                <c:formatCode>0.00</c:formatCode>
                <c:ptCount val="200"/>
                <c:pt idx="0">
                  <c:v>0.55247708382287719</c:v>
                </c:pt>
                <c:pt idx="1">
                  <c:v>-0.60087409761304933</c:v>
                </c:pt>
                <c:pt idx="2">
                  <c:v>0.52146506937585002</c:v>
                </c:pt>
                <c:pt idx="3">
                  <c:v>0.41650114239137803</c:v>
                </c:pt>
                <c:pt idx="4">
                  <c:v>0.98367293046376147</c:v>
                </c:pt>
                <c:pt idx="5">
                  <c:v>-0.5155259606036724</c:v>
                </c:pt>
                <c:pt idx="6">
                  <c:v>0.43490822912627625</c:v>
                </c:pt>
                <c:pt idx="7">
                  <c:v>0.60993679167479353</c:v>
                </c:pt>
                <c:pt idx="8">
                  <c:v>0.4583495520089329</c:v>
                </c:pt>
                <c:pt idx="9">
                  <c:v>-0.71393660234707035</c:v>
                </c:pt>
                <c:pt idx="10">
                  <c:v>0.43795547963838732</c:v>
                </c:pt>
                <c:pt idx="11">
                  <c:v>-0.12349504805100242</c:v>
                </c:pt>
                <c:pt idx="12">
                  <c:v>-0.83522205510097436</c:v>
                </c:pt>
                <c:pt idx="13">
                  <c:v>0.59722259528877419</c:v>
                </c:pt>
                <c:pt idx="14">
                  <c:v>-0.67148073625929783</c:v>
                </c:pt>
                <c:pt idx="15">
                  <c:v>-0.37380429666667503</c:v>
                </c:pt>
                <c:pt idx="16">
                  <c:v>-0.25446351275479451</c:v>
                </c:pt>
                <c:pt idx="17">
                  <c:v>0.83663856138357495</c:v>
                </c:pt>
                <c:pt idx="18">
                  <c:v>0.10465092895480144</c:v>
                </c:pt>
                <c:pt idx="19">
                  <c:v>9.322914380063807E-2</c:v>
                </c:pt>
                <c:pt idx="20">
                  <c:v>0.13232362049569613</c:v>
                </c:pt>
                <c:pt idx="21">
                  <c:v>0.49309892695562496</c:v>
                </c:pt>
                <c:pt idx="22">
                  <c:v>0.48940328479029915</c:v>
                </c:pt>
                <c:pt idx="23">
                  <c:v>-0.45016725955209402</c:v>
                </c:pt>
                <c:pt idx="24">
                  <c:v>-1.1586589541693257</c:v>
                </c:pt>
                <c:pt idx="25">
                  <c:v>1.9808686075274196E-2</c:v>
                </c:pt>
                <c:pt idx="26">
                  <c:v>-0.75508406534310346</c:v>
                </c:pt>
                <c:pt idx="27">
                  <c:v>-1.2635163267991656</c:v>
                </c:pt>
                <c:pt idx="28">
                  <c:v>-0.52640104672464183</c:v>
                </c:pt>
                <c:pt idx="29">
                  <c:v>-0.39748230545327967</c:v>
                </c:pt>
                <c:pt idx="30">
                  <c:v>-0.2172109683254746</c:v>
                </c:pt>
                <c:pt idx="31">
                  <c:v>-0.75740834427888171</c:v>
                </c:pt>
                <c:pt idx="32">
                  <c:v>0.15295506463110886</c:v>
                </c:pt>
                <c:pt idx="33">
                  <c:v>1.1970115456446315</c:v>
                </c:pt>
                <c:pt idx="34">
                  <c:v>-0.83635527981682767</c:v>
                </c:pt>
                <c:pt idx="35">
                  <c:v>0.32831938032429342</c:v>
                </c:pt>
                <c:pt idx="36">
                  <c:v>-0.578289211653507</c:v>
                </c:pt>
                <c:pt idx="37">
                  <c:v>1.0041424407519557</c:v>
                </c:pt>
                <c:pt idx="38">
                  <c:v>-0.20070524938051104</c:v>
                </c:pt>
                <c:pt idx="39">
                  <c:v>-1.1813213059410037</c:v>
                </c:pt>
                <c:pt idx="40">
                  <c:v>0.67567796540686054</c:v>
                </c:pt>
                <c:pt idx="41">
                  <c:v>0.22637170832396247</c:v>
                </c:pt>
                <c:pt idx="42">
                  <c:v>-0.93445929546873074</c:v>
                </c:pt>
                <c:pt idx="43">
                  <c:v>-0.14021983160731644</c:v>
                </c:pt>
                <c:pt idx="44">
                  <c:v>-0.92781116010062448</c:v>
                </c:pt>
                <c:pt idx="45">
                  <c:v>0.52965506295076548</c:v>
                </c:pt>
                <c:pt idx="46">
                  <c:v>-0.10237084653393858</c:v>
                </c:pt>
                <c:pt idx="47">
                  <c:v>-0.65533900640194087</c:v>
                </c:pt>
                <c:pt idx="48">
                  <c:v>-0.45920217380708372</c:v>
                </c:pt>
                <c:pt idx="49">
                  <c:v>-0.32012401537454327</c:v>
                </c:pt>
                <c:pt idx="50">
                  <c:v>-3.4650277139130381E-2</c:v>
                </c:pt>
                <c:pt idx="51">
                  <c:v>0.13392210134228399</c:v>
                </c:pt>
                <c:pt idx="52">
                  <c:v>0.64112232474024466</c:v>
                </c:pt>
                <c:pt idx="53">
                  <c:v>-0.45729142838295012</c:v>
                </c:pt>
                <c:pt idx="54">
                  <c:v>-6.2961054802705974E-3</c:v>
                </c:pt>
                <c:pt idx="55">
                  <c:v>0.60369745761204285</c:v>
                </c:pt>
                <c:pt idx="56">
                  <c:v>0.15431756031466293</c:v>
                </c:pt>
                <c:pt idx="57">
                  <c:v>-1.186600660547299E-2</c:v>
                </c:pt>
                <c:pt idx="58">
                  <c:v>-6.6466095536100056E-2</c:v>
                </c:pt>
                <c:pt idx="59">
                  <c:v>0.35897973239405445</c:v>
                </c:pt>
                <c:pt idx="60">
                  <c:v>-0.17768410379128508</c:v>
                </c:pt>
                <c:pt idx="61">
                  <c:v>0.31405879111440527</c:v>
                </c:pt>
                <c:pt idx="62">
                  <c:v>0.87331623876235742</c:v>
                </c:pt>
                <c:pt idx="63">
                  <c:v>0.83902388684582618</c:v>
                </c:pt>
                <c:pt idx="64">
                  <c:v>0.36927183044463252</c:v>
                </c:pt>
                <c:pt idx="65">
                  <c:v>1.2590063607837099</c:v>
                </c:pt>
                <c:pt idx="66">
                  <c:v>-0.72859299774271236</c:v>
                </c:pt>
                <c:pt idx="67">
                  <c:v>1.1813648408901791</c:v>
                </c:pt>
                <c:pt idx="68">
                  <c:v>-0.87754528960706413</c:v>
                </c:pt>
                <c:pt idx="69">
                  <c:v>0.75153250961618134</c:v>
                </c:pt>
                <c:pt idx="70">
                  <c:v>-0.8145628723114795</c:v>
                </c:pt>
                <c:pt idx="71">
                  <c:v>6.4375851360512826E-2</c:v>
                </c:pt>
                <c:pt idx="72">
                  <c:v>0.18218539991254801</c:v>
                </c:pt>
                <c:pt idx="73">
                  <c:v>0.40706828936903072</c:v>
                </c:pt>
                <c:pt idx="74">
                  <c:v>0.18396478955819617</c:v>
                </c:pt>
                <c:pt idx="75">
                  <c:v>0.9832218647812736</c:v>
                </c:pt>
                <c:pt idx="76">
                  <c:v>0.58279670496302138</c:v>
                </c:pt>
                <c:pt idx="77">
                  <c:v>2.3678957444583482E-2</c:v>
                </c:pt>
                <c:pt idx="78">
                  <c:v>-0.8080296765988173</c:v>
                </c:pt>
                <c:pt idx="79">
                  <c:v>0.21318901566012372</c:v>
                </c:pt>
                <c:pt idx="80">
                  <c:v>0.53053366811266933</c:v>
                </c:pt>
                <c:pt idx="81">
                  <c:v>0.57272189504769599</c:v>
                </c:pt>
                <c:pt idx="82">
                  <c:v>1.3095214796370351</c:v>
                </c:pt>
                <c:pt idx="83">
                  <c:v>-0.26178879963958224</c:v>
                </c:pt>
                <c:pt idx="84">
                  <c:v>-0.15251322411889223</c:v>
                </c:pt>
                <c:pt idx="85">
                  <c:v>-0.23424107718955067</c:v>
                </c:pt>
                <c:pt idx="86">
                  <c:v>-0.20772511225954826</c:v>
                </c:pt>
                <c:pt idx="87">
                  <c:v>5.1562033149419761E-2</c:v>
                </c:pt>
                <c:pt idx="88">
                  <c:v>-9.5917234856787381E-2</c:v>
                </c:pt>
                <c:pt idx="89">
                  <c:v>0.78718668498283506</c:v>
                </c:pt>
                <c:pt idx="90">
                  <c:v>-9.1157670536532009E-2</c:v>
                </c:pt>
                <c:pt idx="91">
                  <c:v>2.061922303449748E-2</c:v>
                </c:pt>
                <c:pt idx="92">
                  <c:v>0.40155982790353129</c:v>
                </c:pt>
                <c:pt idx="93">
                  <c:v>-2.1476163065047515E-2</c:v>
                </c:pt>
                <c:pt idx="94">
                  <c:v>0.50805708313213405</c:v>
                </c:pt>
                <c:pt idx="95">
                  <c:v>8.5874106169008257E-3</c:v>
                </c:pt>
                <c:pt idx="96">
                  <c:v>-0.20197311593981748</c:v>
                </c:pt>
                <c:pt idx="97">
                  <c:v>0.37884634365544567</c:v>
                </c:pt>
                <c:pt idx="98">
                  <c:v>-0.2154783969284022</c:v>
                </c:pt>
                <c:pt idx="99">
                  <c:v>-0.49765764965829806</c:v>
                </c:pt>
                <c:pt idx="100">
                  <c:v>-1.2375497659139629</c:v>
                </c:pt>
                <c:pt idx="101">
                  <c:v>-1.1966226900101127</c:v>
                </c:pt>
                <c:pt idx="102">
                  <c:v>-0.60811569639875884</c:v>
                </c:pt>
                <c:pt idx="103">
                  <c:v>0.76246607903277486</c:v>
                </c:pt>
                <c:pt idx="104">
                  <c:v>0.70325097574225204</c:v>
                </c:pt>
                <c:pt idx="105">
                  <c:v>-0.75878342297620449</c:v>
                </c:pt>
                <c:pt idx="106">
                  <c:v>0.49433395653775136</c:v>
                </c:pt>
                <c:pt idx="107">
                  <c:v>0.17638142098096754</c:v>
                </c:pt>
                <c:pt idx="108">
                  <c:v>-0.35425566544610732</c:v>
                </c:pt>
                <c:pt idx="109">
                  <c:v>0.14226142522731777</c:v>
                </c:pt>
                <c:pt idx="110">
                  <c:v>-0.60918455819312456</c:v>
                </c:pt>
                <c:pt idx="111">
                  <c:v>-0.18662910780423481</c:v>
                </c:pt>
                <c:pt idx="112">
                  <c:v>-0.46154336744021229</c:v>
                </c:pt>
                <c:pt idx="113">
                  <c:v>-0.95501932139216361</c:v>
                </c:pt>
                <c:pt idx="114">
                  <c:v>-0.4768069731370197</c:v>
                </c:pt>
                <c:pt idx="115">
                  <c:v>-0.88040335581502838</c:v>
                </c:pt>
                <c:pt idx="116">
                  <c:v>0.66332748262466978</c:v>
                </c:pt>
                <c:pt idx="117">
                  <c:v>0.4029336634023446</c:v>
                </c:pt>
                <c:pt idx="118">
                  <c:v>1.4570040834610332E-2</c:v>
                </c:pt>
                <c:pt idx="119">
                  <c:v>7.8590413819282112E-2</c:v>
                </c:pt>
                <c:pt idx="120">
                  <c:v>0.62412366129019148</c:v>
                </c:pt>
                <c:pt idx="121">
                  <c:v>0.51521211286451418</c:v>
                </c:pt>
                <c:pt idx="122">
                  <c:v>0.75312442152433512</c:v>
                </c:pt>
                <c:pt idx="123">
                  <c:v>-5.6673258742776511E-2</c:v>
                </c:pt>
                <c:pt idx="124">
                  <c:v>-0.1932770378237354</c:v>
                </c:pt>
                <c:pt idx="125">
                  <c:v>-2.8415582542990592E-2</c:v>
                </c:pt>
                <c:pt idx="126">
                  <c:v>-6.3438643627595326E-2</c:v>
                </c:pt>
                <c:pt idx="127">
                  <c:v>-0.27775632877003531</c:v>
                </c:pt>
                <c:pt idx="128">
                  <c:v>0.34553566155881832</c:v>
                </c:pt>
                <c:pt idx="129">
                  <c:v>-0.36130866944598328</c:v>
                </c:pt>
                <c:pt idx="130">
                  <c:v>0.12415270153696856</c:v>
                </c:pt>
                <c:pt idx="131">
                  <c:v>-0.55760559196493276</c:v>
                </c:pt>
                <c:pt idx="132">
                  <c:v>-3.7441430225834793E-2</c:v>
                </c:pt>
                <c:pt idx="133">
                  <c:v>-0.66710406474103134</c:v>
                </c:pt>
                <c:pt idx="134">
                  <c:v>-0.13498655196139353</c:v>
                </c:pt>
                <c:pt idx="135">
                  <c:v>-0.49668827307165131</c:v>
                </c:pt>
                <c:pt idx="136">
                  <c:v>0.10138078969473696</c:v>
                </c:pt>
                <c:pt idx="137">
                  <c:v>-0.57800426609887268</c:v>
                </c:pt>
                <c:pt idx="138">
                  <c:v>0.5556677954002387</c:v>
                </c:pt>
                <c:pt idx="139">
                  <c:v>-0.34009493800012613</c:v>
                </c:pt>
                <c:pt idx="140">
                  <c:v>0.42216356065766103</c:v>
                </c:pt>
                <c:pt idx="141">
                  <c:v>4.1734910225906141E-2</c:v>
                </c:pt>
                <c:pt idx="142">
                  <c:v>-0.49406982110061648</c:v>
                </c:pt>
                <c:pt idx="143">
                  <c:v>1.0404295553724943</c:v>
                </c:pt>
                <c:pt idx="144">
                  <c:v>0.66255772696678683</c:v>
                </c:pt>
                <c:pt idx="145">
                  <c:v>-0.3216361192249213</c:v>
                </c:pt>
                <c:pt idx="146">
                  <c:v>-1.0007344887158842</c:v>
                </c:pt>
                <c:pt idx="147">
                  <c:v>0.2567545949446135</c:v>
                </c:pt>
                <c:pt idx="148">
                  <c:v>0.55843627189120149</c:v>
                </c:pt>
                <c:pt idx="149">
                  <c:v>1.4768834372447692E-2</c:v>
                </c:pt>
                <c:pt idx="150">
                  <c:v>5.8306978761714312E-2</c:v>
                </c:pt>
                <c:pt idx="151">
                  <c:v>-0.48275948469445051</c:v>
                </c:pt>
                <c:pt idx="152">
                  <c:v>0.8549590518181871</c:v>
                </c:pt>
                <c:pt idx="153">
                  <c:v>4.0106344352718537E-2</c:v>
                </c:pt>
                <c:pt idx="154">
                  <c:v>0.19233698004527433</c:v>
                </c:pt>
                <c:pt idx="155">
                  <c:v>0.18087790993459585</c:v>
                </c:pt>
                <c:pt idx="156">
                  <c:v>1.4215852701376051</c:v>
                </c:pt>
                <c:pt idx="157">
                  <c:v>-9.3966352674756948E-2</c:v>
                </c:pt>
                <c:pt idx="158">
                  <c:v>0.5963606183634802</c:v>
                </c:pt>
                <c:pt idx="159">
                  <c:v>0.22169911187368907</c:v>
                </c:pt>
                <c:pt idx="160">
                  <c:v>0.12866274288441026</c:v>
                </c:pt>
                <c:pt idx="161">
                  <c:v>0.4209803544782611</c:v>
                </c:pt>
                <c:pt idx="162">
                  <c:v>-0.69834957033782175</c:v>
                </c:pt>
                <c:pt idx="163">
                  <c:v>0.53690817805101609</c:v>
                </c:pt>
                <c:pt idx="164">
                  <c:v>-0.15871668450648269</c:v>
                </c:pt>
                <c:pt idx="165">
                  <c:v>0.3855493587309482</c:v>
                </c:pt>
                <c:pt idx="166">
                  <c:v>0.54916260777566173</c:v>
                </c:pt>
                <c:pt idx="167">
                  <c:v>0.63308993395952573</c:v>
                </c:pt>
                <c:pt idx="168">
                  <c:v>-0.6638556259685755</c:v>
                </c:pt>
                <c:pt idx="169">
                  <c:v>-0.20565319253040659</c:v>
                </c:pt>
                <c:pt idx="170">
                  <c:v>-1.3122741420628463</c:v>
                </c:pt>
                <c:pt idx="171">
                  <c:v>-0.18398003566922316</c:v>
                </c:pt>
                <c:pt idx="172">
                  <c:v>-0.75838963076436094</c:v>
                </c:pt>
                <c:pt idx="173">
                  <c:v>1.0240421197724832</c:v>
                </c:pt>
                <c:pt idx="174">
                  <c:v>-0.7007877129946527</c:v>
                </c:pt>
                <c:pt idx="175">
                  <c:v>0.26512135450944463</c:v>
                </c:pt>
                <c:pt idx="176">
                  <c:v>0.3036361270939949</c:v>
                </c:pt>
                <c:pt idx="177">
                  <c:v>-0.42338584972946691</c:v>
                </c:pt>
                <c:pt idx="178">
                  <c:v>0.15369470854958234</c:v>
                </c:pt>
                <c:pt idx="179">
                  <c:v>-0.39334715018012112</c:v>
                </c:pt>
                <c:pt idx="180">
                  <c:v>-0.84945350788579521</c:v>
                </c:pt>
                <c:pt idx="181">
                  <c:v>0.42038439691583473</c:v>
                </c:pt>
                <c:pt idx="182">
                  <c:v>0.10980926936496616</c:v>
                </c:pt>
                <c:pt idx="183">
                  <c:v>0.83987564813499738</c:v>
                </c:pt>
                <c:pt idx="184">
                  <c:v>-5.1321456131361742E-2</c:v>
                </c:pt>
                <c:pt idx="185">
                  <c:v>-0.56568387586670177</c:v>
                </c:pt>
                <c:pt idx="186">
                  <c:v>-1.7384328787999834</c:v>
                </c:pt>
                <c:pt idx="187">
                  <c:v>-0.30006385568710137</c:v>
                </c:pt>
                <c:pt idx="188">
                  <c:v>-7.1403174071829056E-2</c:v>
                </c:pt>
                <c:pt idx="189">
                  <c:v>-0.67637961611348096</c:v>
                </c:pt>
                <c:pt idx="190">
                  <c:v>-0.63281146323240911</c:v>
                </c:pt>
                <c:pt idx="191">
                  <c:v>-0.62444993793966752</c:v>
                </c:pt>
                <c:pt idx="192">
                  <c:v>0.19355359999145083</c:v>
                </c:pt>
                <c:pt idx="193">
                  <c:v>0.86728009858097632</c:v>
                </c:pt>
                <c:pt idx="194">
                  <c:v>-0.32657901231801478</c:v>
                </c:pt>
                <c:pt idx="195">
                  <c:v>0.78831210196428891</c:v>
                </c:pt>
                <c:pt idx="196">
                  <c:v>0.98685451562855686</c:v>
                </c:pt>
                <c:pt idx="197">
                  <c:v>-0.56817278654434134</c:v>
                </c:pt>
                <c:pt idx="198">
                  <c:v>-0.27827333501717177</c:v>
                </c:pt>
                <c:pt idx="199">
                  <c:v>0.39410878618261336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C8-4A04-A82C-25E548470E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4842952"/>
        <c:axId val="704830160"/>
      </c:scatterChart>
      <c:valAx>
        <c:axId val="7048429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SM_Presence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04830160"/>
        <c:crosses val="autoZero"/>
        <c:crossBetween val="midCat"/>
      </c:valAx>
      <c:valAx>
        <c:axId val="7048301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70484295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Advert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 Task 2.2 a)'!$G$2:$G$201</c:f>
              <c:numCache>
                <c:formatCode>General</c:formatCode>
                <c:ptCount val="200"/>
                <c:pt idx="0">
                  <c:v>4.8</c:v>
                </c:pt>
                <c:pt idx="1">
                  <c:v>3.4</c:v>
                </c:pt>
                <c:pt idx="2">
                  <c:v>5.4</c:v>
                </c:pt>
                <c:pt idx="3">
                  <c:v>4.7</c:v>
                </c:pt>
                <c:pt idx="4">
                  <c:v>2.2000000000000002</c:v>
                </c:pt>
                <c:pt idx="5">
                  <c:v>4</c:v>
                </c:pt>
                <c:pt idx="6">
                  <c:v>2.1</c:v>
                </c:pt>
                <c:pt idx="7">
                  <c:v>4.5999999999999996</c:v>
                </c:pt>
                <c:pt idx="8">
                  <c:v>3.7</c:v>
                </c:pt>
                <c:pt idx="9">
                  <c:v>4.7</c:v>
                </c:pt>
                <c:pt idx="10">
                  <c:v>2.7</c:v>
                </c:pt>
                <c:pt idx="11">
                  <c:v>4.4000000000000004</c:v>
                </c:pt>
                <c:pt idx="12">
                  <c:v>5</c:v>
                </c:pt>
                <c:pt idx="13">
                  <c:v>2.4</c:v>
                </c:pt>
                <c:pt idx="14">
                  <c:v>4.5</c:v>
                </c:pt>
                <c:pt idx="15">
                  <c:v>3.2</c:v>
                </c:pt>
                <c:pt idx="16">
                  <c:v>3.3</c:v>
                </c:pt>
                <c:pt idx="17">
                  <c:v>3.5</c:v>
                </c:pt>
                <c:pt idx="18">
                  <c:v>3.7</c:v>
                </c:pt>
                <c:pt idx="19">
                  <c:v>5.3</c:v>
                </c:pt>
                <c:pt idx="20">
                  <c:v>3.9</c:v>
                </c:pt>
                <c:pt idx="21">
                  <c:v>5.4</c:v>
                </c:pt>
                <c:pt idx="22">
                  <c:v>3.5</c:v>
                </c:pt>
                <c:pt idx="23">
                  <c:v>2.2000000000000002</c:v>
                </c:pt>
                <c:pt idx="24">
                  <c:v>3.5</c:v>
                </c:pt>
                <c:pt idx="25">
                  <c:v>4</c:v>
                </c:pt>
                <c:pt idx="26">
                  <c:v>4.0999999999999996</c:v>
                </c:pt>
                <c:pt idx="27">
                  <c:v>2.6</c:v>
                </c:pt>
                <c:pt idx="28">
                  <c:v>2.2999999999999998</c:v>
                </c:pt>
                <c:pt idx="29">
                  <c:v>5.0999999999999996</c:v>
                </c:pt>
                <c:pt idx="30">
                  <c:v>4.5</c:v>
                </c:pt>
                <c:pt idx="31">
                  <c:v>2.2999999999999998</c:v>
                </c:pt>
                <c:pt idx="32">
                  <c:v>5.3</c:v>
                </c:pt>
                <c:pt idx="33">
                  <c:v>5.5</c:v>
                </c:pt>
                <c:pt idx="34">
                  <c:v>3</c:v>
                </c:pt>
                <c:pt idx="35">
                  <c:v>3.5</c:v>
                </c:pt>
                <c:pt idx="36">
                  <c:v>3.9</c:v>
                </c:pt>
                <c:pt idx="37">
                  <c:v>2.9</c:v>
                </c:pt>
                <c:pt idx="38">
                  <c:v>5.8</c:v>
                </c:pt>
                <c:pt idx="39">
                  <c:v>5.0999999999999996</c:v>
                </c:pt>
                <c:pt idx="40">
                  <c:v>3.1</c:v>
                </c:pt>
                <c:pt idx="41">
                  <c:v>3.8</c:v>
                </c:pt>
                <c:pt idx="42">
                  <c:v>5.8</c:v>
                </c:pt>
                <c:pt idx="43">
                  <c:v>4.4000000000000004</c:v>
                </c:pt>
                <c:pt idx="44">
                  <c:v>3.6</c:v>
                </c:pt>
                <c:pt idx="45">
                  <c:v>5.8</c:v>
                </c:pt>
                <c:pt idx="46">
                  <c:v>2.9</c:v>
                </c:pt>
                <c:pt idx="47">
                  <c:v>5.7</c:v>
                </c:pt>
                <c:pt idx="48">
                  <c:v>4.2</c:v>
                </c:pt>
                <c:pt idx="49">
                  <c:v>4.4000000000000004</c:v>
                </c:pt>
                <c:pt idx="50">
                  <c:v>3.4</c:v>
                </c:pt>
                <c:pt idx="51">
                  <c:v>2.7</c:v>
                </c:pt>
                <c:pt idx="52">
                  <c:v>3.2</c:v>
                </c:pt>
                <c:pt idx="53">
                  <c:v>3.3</c:v>
                </c:pt>
                <c:pt idx="54">
                  <c:v>3.2</c:v>
                </c:pt>
                <c:pt idx="55">
                  <c:v>3.7</c:v>
                </c:pt>
                <c:pt idx="56">
                  <c:v>4.5</c:v>
                </c:pt>
                <c:pt idx="57">
                  <c:v>5.6</c:v>
                </c:pt>
                <c:pt idx="58">
                  <c:v>4.2</c:v>
                </c:pt>
                <c:pt idx="59">
                  <c:v>2.6</c:v>
                </c:pt>
                <c:pt idx="60">
                  <c:v>2.8</c:v>
                </c:pt>
                <c:pt idx="61">
                  <c:v>4.5</c:v>
                </c:pt>
                <c:pt idx="62">
                  <c:v>4.3</c:v>
                </c:pt>
                <c:pt idx="63">
                  <c:v>2.4</c:v>
                </c:pt>
                <c:pt idx="64">
                  <c:v>4.9000000000000004</c:v>
                </c:pt>
                <c:pt idx="65">
                  <c:v>5.4</c:v>
                </c:pt>
                <c:pt idx="66">
                  <c:v>2.7</c:v>
                </c:pt>
                <c:pt idx="67">
                  <c:v>4.3</c:v>
                </c:pt>
                <c:pt idx="68">
                  <c:v>2.9</c:v>
                </c:pt>
                <c:pt idx="69">
                  <c:v>3.9</c:v>
                </c:pt>
                <c:pt idx="70">
                  <c:v>6.3</c:v>
                </c:pt>
                <c:pt idx="71">
                  <c:v>4.8</c:v>
                </c:pt>
                <c:pt idx="72">
                  <c:v>6.5</c:v>
                </c:pt>
                <c:pt idx="73">
                  <c:v>5.6</c:v>
                </c:pt>
                <c:pt idx="74">
                  <c:v>5</c:v>
                </c:pt>
                <c:pt idx="75">
                  <c:v>5.4</c:v>
                </c:pt>
                <c:pt idx="76">
                  <c:v>4.7</c:v>
                </c:pt>
                <c:pt idx="77">
                  <c:v>4.7</c:v>
                </c:pt>
                <c:pt idx="78">
                  <c:v>5.5</c:v>
                </c:pt>
                <c:pt idx="79">
                  <c:v>4</c:v>
                </c:pt>
                <c:pt idx="80">
                  <c:v>4</c:v>
                </c:pt>
                <c:pt idx="81">
                  <c:v>2.4</c:v>
                </c:pt>
                <c:pt idx="82">
                  <c:v>2.9</c:v>
                </c:pt>
                <c:pt idx="83">
                  <c:v>2.2000000000000002</c:v>
                </c:pt>
                <c:pt idx="84">
                  <c:v>1.9</c:v>
                </c:pt>
                <c:pt idx="85">
                  <c:v>3.5</c:v>
                </c:pt>
                <c:pt idx="86">
                  <c:v>3.5</c:v>
                </c:pt>
                <c:pt idx="87">
                  <c:v>3.5</c:v>
                </c:pt>
                <c:pt idx="88">
                  <c:v>4.2</c:v>
                </c:pt>
                <c:pt idx="89">
                  <c:v>5.6</c:v>
                </c:pt>
                <c:pt idx="90">
                  <c:v>4.4000000000000004</c:v>
                </c:pt>
                <c:pt idx="91">
                  <c:v>2.1</c:v>
                </c:pt>
                <c:pt idx="92">
                  <c:v>4.2</c:v>
                </c:pt>
                <c:pt idx="93">
                  <c:v>4.5999999999999996</c:v>
                </c:pt>
                <c:pt idx="94">
                  <c:v>4.7</c:v>
                </c:pt>
                <c:pt idx="95">
                  <c:v>2.2999999999999998</c:v>
                </c:pt>
                <c:pt idx="96">
                  <c:v>4.0999999999999996</c:v>
                </c:pt>
                <c:pt idx="97">
                  <c:v>3.1</c:v>
                </c:pt>
                <c:pt idx="98">
                  <c:v>5.2</c:v>
                </c:pt>
                <c:pt idx="99">
                  <c:v>5.9</c:v>
                </c:pt>
                <c:pt idx="100">
                  <c:v>3.4</c:v>
                </c:pt>
                <c:pt idx="101">
                  <c:v>5.2</c:v>
                </c:pt>
                <c:pt idx="102">
                  <c:v>5.2</c:v>
                </c:pt>
                <c:pt idx="103">
                  <c:v>5.6</c:v>
                </c:pt>
                <c:pt idx="104">
                  <c:v>4.7</c:v>
                </c:pt>
                <c:pt idx="105">
                  <c:v>3.4</c:v>
                </c:pt>
                <c:pt idx="106">
                  <c:v>4.8</c:v>
                </c:pt>
                <c:pt idx="107">
                  <c:v>6</c:v>
                </c:pt>
                <c:pt idx="108">
                  <c:v>4.5999999999999996</c:v>
                </c:pt>
                <c:pt idx="109">
                  <c:v>2.2999999999999998</c:v>
                </c:pt>
                <c:pt idx="110">
                  <c:v>3.4</c:v>
                </c:pt>
                <c:pt idx="111">
                  <c:v>3.3</c:v>
                </c:pt>
                <c:pt idx="112">
                  <c:v>4.5</c:v>
                </c:pt>
                <c:pt idx="113">
                  <c:v>6.3</c:v>
                </c:pt>
                <c:pt idx="114">
                  <c:v>3.2</c:v>
                </c:pt>
                <c:pt idx="115">
                  <c:v>4.3</c:v>
                </c:pt>
                <c:pt idx="116">
                  <c:v>4.9000000000000004</c:v>
                </c:pt>
                <c:pt idx="117">
                  <c:v>5.4</c:v>
                </c:pt>
                <c:pt idx="118">
                  <c:v>3</c:v>
                </c:pt>
                <c:pt idx="119">
                  <c:v>4.0999999999999996</c:v>
                </c:pt>
                <c:pt idx="120">
                  <c:v>5</c:v>
                </c:pt>
                <c:pt idx="121">
                  <c:v>4.3</c:v>
                </c:pt>
                <c:pt idx="122">
                  <c:v>2.4</c:v>
                </c:pt>
                <c:pt idx="123">
                  <c:v>3.2</c:v>
                </c:pt>
                <c:pt idx="124">
                  <c:v>3.9</c:v>
                </c:pt>
                <c:pt idx="125">
                  <c:v>5.3</c:v>
                </c:pt>
                <c:pt idx="126">
                  <c:v>4.9000000000000004</c:v>
                </c:pt>
                <c:pt idx="127">
                  <c:v>3.6</c:v>
                </c:pt>
                <c:pt idx="128">
                  <c:v>5.6</c:v>
                </c:pt>
                <c:pt idx="129">
                  <c:v>3</c:v>
                </c:pt>
                <c:pt idx="130">
                  <c:v>2.9</c:v>
                </c:pt>
                <c:pt idx="131">
                  <c:v>3.4</c:v>
                </c:pt>
                <c:pt idx="132">
                  <c:v>2.2000000000000002</c:v>
                </c:pt>
                <c:pt idx="133">
                  <c:v>3.2</c:v>
                </c:pt>
                <c:pt idx="134">
                  <c:v>3.2</c:v>
                </c:pt>
                <c:pt idx="135">
                  <c:v>3.4</c:v>
                </c:pt>
                <c:pt idx="136">
                  <c:v>3</c:v>
                </c:pt>
                <c:pt idx="137">
                  <c:v>5.8</c:v>
                </c:pt>
                <c:pt idx="138">
                  <c:v>2.8</c:v>
                </c:pt>
                <c:pt idx="139">
                  <c:v>2.2000000000000002</c:v>
                </c:pt>
                <c:pt idx="140">
                  <c:v>5.2</c:v>
                </c:pt>
                <c:pt idx="141">
                  <c:v>1.5</c:v>
                </c:pt>
                <c:pt idx="142">
                  <c:v>4.9000000000000004</c:v>
                </c:pt>
                <c:pt idx="143">
                  <c:v>3.1</c:v>
                </c:pt>
                <c:pt idx="144">
                  <c:v>3.4</c:v>
                </c:pt>
                <c:pt idx="145">
                  <c:v>3.2</c:v>
                </c:pt>
                <c:pt idx="146">
                  <c:v>4.5</c:v>
                </c:pt>
                <c:pt idx="147">
                  <c:v>4.0999999999999996</c:v>
                </c:pt>
                <c:pt idx="148">
                  <c:v>5.8</c:v>
                </c:pt>
                <c:pt idx="149">
                  <c:v>4.8</c:v>
                </c:pt>
                <c:pt idx="150">
                  <c:v>4.3</c:v>
                </c:pt>
                <c:pt idx="151">
                  <c:v>4</c:v>
                </c:pt>
                <c:pt idx="152">
                  <c:v>3.6</c:v>
                </c:pt>
                <c:pt idx="153">
                  <c:v>2.8</c:v>
                </c:pt>
                <c:pt idx="154">
                  <c:v>3.7</c:v>
                </c:pt>
                <c:pt idx="155">
                  <c:v>3.7</c:v>
                </c:pt>
                <c:pt idx="156">
                  <c:v>4.0999999999999996</c:v>
                </c:pt>
                <c:pt idx="157">
                  <c:v>5.8</c:v>
                </c:pt>
                <c:pt idx="158">
                  <c:v>4.5</c:v>
                </c:pt>
                <c:pt idx="159">
                  <c:v>3</c:v>
                </c:pt>
                <c:pt idx="160">
                  <c:v>5.0999999999999996</c:v>
                </c:pt>
                <c:pt idx="161">
                  <c:v>4.9000000000000004</c:v>
                </c:pt>
                <c:pt idx="162">
                  <c:v>5.7</c:v>
                </c:pt>
                <c:pt idx="163">
                  <c:v>4.7</c:v>
                </c:pt>
                <c:pt idx="164">
                  <c:v>5.8</c:v>
                </c:pt>
                <c:pt idx="165">
                  <c:v>3.3</c:v>
                </c:pt>
                <c:pt idx="166">
                  <c:v>3.8</c:v>
                </c:pt>
                <c:pt idx="167">
                  <c:v>3.3</c:v>
                </c:pt>
                <c:pt idx="168">
                  <c:v>2.8</c:v>
                </c:pt>
                <c:pt idx="169">
                  <c:v>4.2</c:v>
                </c:pt>
                <c:pt idx="170">
                  <c:v>4</c:v>
                </c:pt>
                <c:pt idx="171">
                  <c:v>2.1</c:v>
                </c:pt>
                <c:pt idx="172">
                  <c:v>4.5999999999999996</c:v>
                </c:pt>
                <c:pt idx="173">
                  <c:v>3.3</c:v>
                </c:pt>
                <c:pt idx="174">
                  <c:v>5.5</c:v>
                </c:pt>
                <c:pt idx="175">
                  <c:v>6.1</c:v>
                </c:pt>
                <c:pt idx="176">
                  <c:v>2.6</c:v>
                </c:pt>
                <c:pt idx="177">
                  <c:v>5.2</c:v>
                </c:pt>
                <c:pt idx="178">
                  <c:v>2.4</c:v>
                </c:pt>
                <c:pt idx="179">
                  <c:v>6.9</c:v>
                </c:pt>
                <c:pt idx="180">
                  <c:v>3.8</c:v>
                </c:pt>
                <c:pt idx="181">
                  <c:v>4.8</c:v>
                </c:pt>
                <c:pt idx="182">
                  <c:v>5.0999999999999996</c:v>
                </c:pt>
                <c:pt idx="183">
                  <c:v>5.6</c:v>
                </c:pt>
                <c:pt idx="184">
                  <c:v>3.8</c:v>
                </c:pt>
                <c:pt idx="185">
                  <c:v>3</c:v>
                </c:pt>
                <c:pt idx="186">
                  <c:v>2.5</c:v>
                </c:pt>
                <c:pt idx="187">
                  <c:v>1.7</c:v>
                </c:pt>
                <c:pt idx="188">
                  <c:v>5.0999999999999996</c:v>
                </c:pt>
                <c:pt idx="189">
                  <c:v>4.2</c:v>
                </c:pt>
                <c:pt idx="190">
                  <c:v>3.4</c:v>
                </c:pt>
                <c:pt idx="191">
                  <c:v>4</c:v>
                </c:pt>
                <c:pt idx="192">
                  <c:v>3.3</c:v>
                </c:pt>
                <c:pt idx="193">
                  <c:v>3.3</c:v>
                </c:pt>
                <c:pt idx="194">
                  <c:v>5.3</c:v>
                </c:pt>
                <c:pt idx="195">
                  <c:v>4.8</c:v>
                </c:pt>
                <c:pt idx="196">
                  <c:v>3.3</c:v>
                </c:pt>
                <c:pt idx="197">
                  <c:v>5.3</c:v>
                </c:pt>
                <c:pt idx="198">
                  <c:v>6.5</c:v>
                </c:pt>
                <c:pt idx="199">
                  <c:v>5.3</c:v>
                </c:pt>
              </c:numCache>
            </c:numRef>
          </c:xVal>
          <c:yVal>
            <c:numRef>
              <c:f>' Task 2.2 a)'!$AH$4:$AH$203</c:f>
              <c:numCache>
                <c:formatCode>0.00</c:formatCode>
                <c:ptCount val="200"/>
                <c:pt idx="0">
                  <c:v>0.55247708382287719</c:v>
                </c:pt>
                <c:pt idx="1">
                  <c:v>-0.60087409761304933</c:v>
                </c:pt>
                <c:pt idx="2">
                  <c:v>0.52146506937585002</c:v>
                </c:pt>
                <c:pt idx="3">
                  <c:v>0.41650114239137803</c:v>
                </c:pt>
                <c:pt idx="4">
                  <c:v>0.98367293046376147</c:v>
                </c:pt>
                <c:pt idx="5">
                  <c:v>-0.5155259606036724</c:v>
                </c:pt>
                <c:pt idx="6">
                  <c:v>0.43490822912627625</c:v>
                </c:pt>
                <c:pt idx="7">
                  <c:v>0.60993679167479353</c:v>
                </c:pt>
                <c:pt idx="8">
                  <c:v>0.4583495520089329</c:v>
                </c:pt>
                <c:pt idx="9">
                  <c:v>-0.71393660234707035</c:v>
                </c:pt>
                <c:pt idx="10">
                  <c:v>0.43795547963838732</c:v>
                </c:pt>
                <c:pt idx="11">
                  <c:v>-0.12349504805100242</c:v>
                </c:pt>
                <c:pt idx="12">
                  <c:v>-0.83522205510097436</c:v>
                </c:pt>
                <c:pt idx="13">
                  <c:v>0.59722259528877419</c:v>
                </c:pt>
                <c:pt idx="14">
                  <c:v>-0.67148073625929783</c:v>
                </c:pt>
                <c:pt idx="15">
                  <c:v>-0.37380429666667503</c:v>
                </c:pt>
                <c:pt idx="16">
                  <c:v>-0.25446351275479451</c:v>
                </c:pt>
                <c:pt idx="17">
                  <c:v>0.83663856138357495</c:v>
                </c:pt>
                <c:pt idx="18">
                  <c:v>0.10465092895480144</c:v>
                </c:pt>
                <c:pt idx="19">
                  <c:v>9.322914380063807E-2</c:v>
                </c:pt>
                <c:pt idx="20">
                  <c:v>0.13232362049569613</c:v>
                </c:pt>
                <c:pt idx="21">
                  <c:v>0.49309892695562496</c:v>
                </c:pt>
                <c:pt idx="22">
                  <c:v>0.48940328479029915</c:v>
                </c:pt>
                <c:pt idx="23">
                  <c:v>-0.45016725955209402</c:v>
                </c:pt>
                <c:pt idx="24">
                  <c:v>-1.1586589541693257</c:v>
                </c:pt>
                <c:pt idx="25">
                  <c:v>1.9808686075274196E-2</c:v>
                </c:pt>
                <c:pt idx="26">
                  <c:v>-0.75508406534310346</c:v>
                </c:pt>
                <c:pt idx="27">
                  <c:v>-1.2635163267991656</c:v>
                </c:pt>
                <c:pt idx="28">
                  <c:v>-0.52640104672464183</c:v>
                </c:pt>
                <c:pt idx="29">
                  <c:v>-0.39748230545327967</c:v>
                </c:pt>
                <c:pt idx="30">
                  <c:v>-0.2172109683254746</c:v>
                </c:pt>
                <c:pt idx="31">
                  <c:v>-0.75740834427888171</c:v>
                </c:pt>
                <c:pt idx="32">
                  <c:v>0.15295506463110886</c:v>
                </c:pt>
                <c:pt idx="33">
                  <c:v>1.1970115456446315</c:v>
                </c:pt>
                <c:pt idx="34">
                  <c:v>-0.83635527981682767</c:v>
                </c:pt>
                <c:pt idx="35">
                  <c:v>0.32831938032429342</c:v>
                </c:pt>
                <c:pt idx="36">
                  <c:v>-0.578289211653507</c:v>
                </c:pt>
                <c:pt idx="37">
                  <c:v>1.0041424407519557</c:v>
                </c:pt>
                <c:pt idx="38">
                  <c:v>-0.20070524938051104</c:v>
                </c:pt>
                <c:pt idx="39">
                  <c:v>-1.1813213059410037</c:v>
                </c:pt>
                <c:pt idx="40">
                  <c:v>0.67567796540686054</c:v>
                </c:pt>
                <c:pt idx="41">
                  <c:v>0.22637170832396247</c:v>
                </c:pt>
                <c:pt idx="42">
                  <c:v>-0.93445929546873074</c:v>
                </c:pt>
                <c:pt idx="43">
                  <c:v>-0.14021983160731644</c:v>
                </c:pt>
                <c:pt idx="44">
                  <c:v>-0.92781116010062448</c:v>
                </c:pt>
                <c:pt idx="45">
                  <c:v>0.52965506295076548</c:v>
                </c:pt>
                <c:pt idx="46">
                  <c:v>-0.10237084653393858</c:v>
                </c:pt>
                <c:pt idx="47">
                  <c:v>-0.65533900640194087</c:v>
                </c:pt>
                <c:pt idx="48">
                  <c:v>-0.45920217380708372</c:v>
                </c:pt>
                <c:pt idx="49">
                  <c:v>-0.32012401537454327</c:v>
                </c:pt>
                <c:pt idx="50">
                  <c:v>-3.4650277139130381E-2</c:v>
                </c:pt>
                <c:pt idx="51">
                  <c:v>0.13392210134228399</c:v>
                </c:pt>
                <c:pt idx="52">
                  <c:v>0.64112232474024466</c:v>
                </c:pt>
                <c:pt idx="53">
                  <c:v>-0.45729142838295012</c:v>
                </c:pt>
                <c:pt idx="54">
                  <c:v>-6.2961054802705974E-3</c:v>
                </c:pt>
                <c:pt idx="55">
                  <c:v>0.60369745761204285</c:v>
                </c:pt>
                <c:pt idx="56">
                  <c:v>0.15431756031466293</c:v>
                </c:pt>
                <c:pt idx="57">
                  <c:v>-1.186600660547299E-2</c:v>
                </c:pt>
                <c:pt idx="58">
                  <c:v>-6.6466095536100056E-2</c:v>
                </c:pt>
                <c:pt idx="59">
                  <c:v>0.35897973239405445</c:v>
                </c:pt>
                <c:pt idx="60">
                  <c:v>-0.17768410379128508</c:v>
                </c:pt>
                <c:pt idx="61">
                  <c:v>0.31405879111440527</c:v>
                </c:pt>
                <c:pt idx="62">
                  <c:v>0.87331623876235742</c:v>
                </c:pt>
                <c:pt idx="63">
                  <c:v>0.83902388684582618</c:v>
                </c:pt>
                <c:pt idx="64">
                  <c:v>0.36927183044463252</c:v>
                </c:pt>
                <c:pt idx="65">
                  <c:v>1.2590063607837099</c:v>
                </c:pt>
                <c:pt idx="66">
                  <c:v>-0.72859299774271236</c:v>
                </c:pt>
                <c:pt idx="67">
                  <c:v>1.1813648408901791</c:v>
                </c:pt>
                <c:pt idx="68">
                  <c:v>-0.87754528960706413</c:v>
                </c:pt>
                <c:pt idx="69">
                  <c:v>0.75153250961618134</c:v>
                </c:pt>
                <c:pt idx="70">
                  <c:v>-0.8145628723114795</c:v>
                </c:pt>
                <c:pt idx="71">
                  <c:v>6.4375851360512826E-2</c:v>
                </c:pt>
                <c:pt idx="72">
                  <c:v>0.18218539991254801</c:v>
                </c:pt>
                <c:pt idx="73">
                  <c:v>0.40706828936903072</c:v>
                </c:pt>
                <c:pt idx="74">
                  <c:v>0.18396478955819617</c:v>
                </c:pt>
                <c:pt idx="75">
                  <c:v>0.9832218647812736</c:v>
                </c:pt>
                <c:pt idx="76">
                  <c:v>0.58279670496302138</c:v>
                </c:pt>
                <c:pt idx="77">
                  <c:v>2.3678957444583482E-2</c:v>
                </c:pt>
                <c:pt idx="78">
                  <c:v>-0.8080296765988173</c:v>
                </c:pt>
                <c:pt idx="79">
                  <c:v>0.21318901566012372</c:v>
                </c:pt>
                <c:pt idx="80">
                  <c:v>0.53053366811266933</c:v>
                </c:pt>
                <c:pt idx="81">
                  <c:v>0.57272189504769599</c:v>
                </c:pt>
                <c:pt idx="82">
                  <c:v>1.3095214796370351</c:v>
                </c:pt>
                <c:pt idx="83">
                  <c:v>-0.26178879963958224</c:v>
                </c:pt>
                <c:pt idx="84">
                  <c:v>-0.15251322411889223</c:v>
                </c:pt>
                <c:pt idx="85">
                  <c:v>-0.23424107718955067</c:v>
                </c:pt>
                <c:pt idx="86">
                  <c:v>-0.20772511225954826</c:v>
                </c:pt>
                <c:pt idx="87">
                  <c:v>5.1562033149419761E-2</c:v>
                </c:pt>
                <c:pt idx="88">
                  <c:v>-9.5917234856787381E-2</c:v>
                </c:pt>
                <c:pt idx="89">
                  <c:v>0.78718668498283506</c:v>
                </c:pt>
                <c:pt idx="90">
                  <c:v>-9.1157670536532009E-2</c:v>
                </c:pt>
                <c:pt idx="91">
                  <c:v>2.061922303449748E-2</c:v>
                </c:pt>
                <c:pt idx="92">
                  <c:v>0.40155982790353129</c:v>
                </c:pt>
                <c:pt idx="93">
                  <c:v>-2.1476163065047515E-2</c:v>
                </c:pt>
                <c:pt idx="94">
                  <c:v>0.50805708313213405</c:v>
                </c:pt>
                <c:pt idx="95">
                  <c:v>8.5874106169008257E-3</c:v>
                </c:pt>
                <c:pt idx="96">
                  <c:v>-0.20197311593981748</c:v>
                </c:pt>
                <c:pt idx="97">
                  <c:v>0.37884634365544567</c:v>
                </c:pt>
                <c:pt idx="98">
                  <c:v>-0.2154783969284022</c:v>
                </c:pt>
                <c:pt idx="99">
                  <c:v>-0.49765764965829806</c:v>
                </c:pt>
                <c:pt idx="100">
                  <c:v>-1.2375497659139629</c:v>
                </c:pt>
                <c:pt idx="101">
                  <c:v>-1.1966226900101127</c:v>
                </c:pt>
                <c:pt idx="102">
                  <c:v>-0.60811569639875884</c:v>
                </c:pt>
                <c:pt idx="103">
                  <c:v>0.76246607903277486</c:v>
                </c:pt>
                <c:pt idx="104">
                  <c:v>0.70325097574225204</c:v>
                </c:pt>
                <c:pt idx="105">
                  <c:v>-0.75878342297620449</c:v>
                </c:pt>
                <c:pt idx="106">
                  <c:v>0.49433395653775136</c:v>
                </c:pt>
                <c:pt idx="107">
                  <c:v>0.17638142098096754</c:v>
                </c:pt>
                <c:pt idx="108">
                  <c:v>-0.35425566544610732</c:v>
                </c:pt>
                <c:pt idx="109">
                  <c:v>0.14226142522731777</c:v>
                </c:pt>
                <c:pt idx="110">
                  <c:v>-0.60918455819312456</c:v>
                </c:pt>
                <c:pt idx="111">
                  <c:v>-0.18662910780423481</c:v>
                </c:pt>
                <c:pt idx="112">
                  <c:v>-0.46154336744021229</c:v>
                </c:pt>
                <c:pt idx="113">
                  <c:v>-0.95501932139216361</c:v>
                </c:pt>
                <c:pt idx="114">
                  <c:v>-0.4768069731370197</c:v>
                </c:pt>
                <c:pt idx="115">
                  <c:v>-0.88040335581502838</c:v>
                </c:pt>
                <c:pt idx="116">
                  <c:v>0.66332748262466978</c:v>
                </c:pt>
                <c:pt idx="117">
                  <c:v>0.4029336634023446</c:v>
                </c:pt>
                <c:pt idx="118">
                  <c:v>1.4570040834610332E-2</c:v>
                </c:pt>
                <c:pt idx="119">
                  <c:v>7.8590413819282112E-2</c:v>
                </c:pt>
                <c:pt idx="120">
                  <c:v>0.62412366129019148</c:v>
                </c:pt>
                <c:pt idx="121">
                  <c:v>0.51521211286451418</c:v>
                </c:pt>
                <c:pt idx="122">
                  <c:v>0.75312442152433512</c:v>
                </c:pt>
                <c:pt idx="123">
                  <c:v>-5.6673258742776511E-2</c:v>
                </c:pt>
                <c:pt idx="124">
                  <c:v>-0.1932770378237354</c:v>
                </c:pt>
                <c:pt idx="125">
                  <c:v>-2.8415582542990592E-2</c:v>
                </c:pt>
                <c:pt idx="126">
                  <c:v>-6.3438643627595326E-2</c:v>
                </c:pt>
                <c:pt idx="127">
                  <c:v>-0.27775632877003531</c:v>
                </c:pt>
                <c:pt idx="128">
                  <c:v>0.34553566155881832</c:v>
                </c:pt>
                <c:pt idx="129">
                  <c:v>-0.36130866944598328</c:v>
                </c:pt>
                <c:pt idx="130">
                  <c:v>0.12415270153696856</c:v>
                </c:pt>
                <c:pt idx="131">
                  <c:v>-0.55760559196493276</c:v>
                </c:pt>
                <c:pt idx="132">
                  <c:v>-3.7441430225834793E-2</c:v>
                </c:pt>
                <c:pt idx="133">
                  <c:v>-0.66710406474103134</c:v>
                </c:pt>
                <c:pt idx="134">
                  <c:v>-0.13498655196139353</c:v>
                </c:pt>
                <c:pt idx="135">
                  <c:v>-0.49668827307165131</c:v>
                </c:pt>
                <c:pt idx="136">
                  <c:v>0.10138078969473696</c:v>
                </c:pt>
                <c:pt idx="137">
                  <c:v>-0.57800426609887268</c:v>
                </c:pt>
                <c:pt idx="138">
                  <c:v>0.5556677954002387</c:v>
                </c:pt>
                <c:pt idx="139">
                  <c:v>-0.34009493800012613</c:v>
                </c:pt>
                <c:pt idx="140">
                  <c:v>0.42216356065766103</c:v>
                </c:pt>
                <c:pt idx="141">
                  <c:v>4.1734910225906141E-2</c:v>
                </c:pt>
                <c:pt idx="142">
                  <c:v>-0.49406982110061648</c:v>
                </c:pt>
                <c:pt idx="143">
                  <c:v>1.0404295553724943</c:v>
                </c:pt>
                <c:pt idx="144">
                  <c:v>0.66255772696678683</c:v>
                </c:pt>
                <c:pt idx="145">
                  <c:v>-0.3216361192249213</c:v>
                </c:pt>
                <c:pt idx="146">
                  <c:v>-1.0007344887158842</c:v>
                </c:pt>
                <c:pt idx="147">
                  <c:v>0.2567545949446135</c:v>
                </c:pt>
                <c:pt idx="148">
                  <c:v>0.55843627189120149</c:v>
                </c:pt>
                <c:pt idx="149">
                  <c:v>1.4768834372447692E-2</c:v>
                </c:pt>
                <c:pt idx="150">
                  <c:v>5.8306978761714312E-2</c:v>
                </c:pt>
                <c:pt idx="151">
                  <c:v>-0.48275948469445051</c:v>
                </c:pt>
                <c:pt idx="152">
                  <c:v>0.8549590518181871</c:v>
                </c:pt>
                <c:pt idx="153">
                  <c:v>4.0106344352718537E-2</c:v>
                </c:pt>
                <c:pt idx="154">
                  <c:v>0.19233698004527433</c:v>
                </c:pt>
                <c:pt idx="155">
                  <c:v>0.18087790993459585</c:v>
                </c:pt>
                <c:pt idx="156">
                  <c:v>1.4215852701376051</c:v>
                </c:pt>
                <c:pt idx="157">
                  <c:v>-9.3966352674756948E-2</c:v>
                </c:pt>
                <c:pt idx="158">
                  <c:v>0.5963606183634802</c:v>
                </c:pt>
                <c:pt idx="159">
                  <c:v>0.22169911187368907</c:v>
                </c:pt>
                <c:pt idx="160">
                  <c:v>0.12866274288441026</c:v>
                </c:pt>
                <c:pt idx="161">
                  <c:v>0.4209803544782611</c:v>
                </c:pt>
                <c:pt idx="162">
                  <c:v>-0.69834957033782175</c:v>
                </c:pt>
                <c:pt idx="163">
                  <c:v>0.53690817805101609</c:v>
                </c:pt>
                <c:pt idx="164">
                  <c:v>-0.15871668450648269</c:v>
                </c:pt>
                <c:pt idx="165">
                  <c:v>0.3855493587309482</c:v>
                </c:pt>
                <c:pt idx="166">
                  <c:v>0.54916260777566173</c:v>
                </c:pt>
                <c:pt idx="167">
                  <c:v>0.63308993395952573</c:v>
                </c:pt>
                <c:pt idx="168">
                  <c:v>-0.6638556259685755</c:v>
                </c:pt>
                <c:pt idx="169">
                  <c:v>-0.20565319253040659</c:v>
                </c:pt>
                <c:pt idx="170">
                  <c:v>-1.3122741420628463</c:v>
                </c:pt>
                <c:pt idx="171">
                  <c:v>-0.18398003566922316</c:v>
                </c:pt>
                <c:pt idx="172">
                  <c:v>-0.75838963076436094</c:v>
                </c:pt>
                <c:pt idx="173">
                  <c:v>1.0240421197724832</c:v>
                </c:pt>
                <c:pt idx="174">
                  <c:v>-0.7007877129946527</c:v>
                </c:pt>
                <c:pt idx="175">
                  <c:v>0.26512135450944463</c:v>
                </c:pt>
                <c:pt idx="176">
                  <c:v>0.3036361270939949</c:v>
                </c:pt>
                <c:pt idx="177">
                  <c:v>-0.42338584972946691</c:v>
                </c:pt>
                <c:pt idx="178">
                  <c:v>0.15369470854958234</c:v>
                </c:pt>
                <c:pt idx="179">
                  <c:v>-0.39334715018012112</c:v>
                </c:pt>
                <c:pt idx="180">
                  <c:v>-0.84945350788579521</c:v>
                </c:pt>
                <c:pt idx="181">
                  <c:v>0.42038439691583473</c:v>
                </c:pt>
                <c:pt idx="182">
                  <c:v>0.10980926936496616</c:v>
                </c:pt>
                <c:pt idx="183">
                  <c:v>0.83987564813499738</c:v>
                </c:pt>
                <c:pt idx="184">
                  <c:v>-5.1321456131361742E-2</c:v>
                </c:pt>
                <c:pt idx="185">
                  <c:v>-0.56568387586670177</c:v>
                </c:pt>
                <c:pt idx="186">
                  <c:v>-1.7384328787999834</c:v>
                </c:pt>
                <c:pt idx="187">
                  <c:v>-0.30006385568710137</c:v>
                </c:pt>
                <c:pt idx="188">
                  <c:v>-7.1403174071829056E-2</c:v>
                </c:pt>
                <c:pt idx="189">
                  <c:v>-0.67637961611348096</c:v>
                </c:pt>
                <c:pt idx="190">
                  <c:v>-0.63281146323240911</c:v>
                </c:pt>
                <c:pt idx="191">
                  <c:v>-0.62444993793966752</c:v>
                </c:pt>
                <c:pt idx="192">
                  <c:v>0.19355359999145083</c:v>
                </c:pt>
                <c:pt idx="193">
                  <c:v>0.86728009858097632</c:v>
                </c:pt>
                <c:pt idx="194">
                  <c:v>-0.32657901231801478</c:v>
                </c:pt>
                <c:pt idx="195">
                  <c:v>0.78831210196428891</c:v>
                </c:pt>
                <c:pt idx="196">
                  <c:v>0.98685451562855686</c:v>
                </c:pt>
                <c:pt idx="197">
                  <c:v>-0.56817278654434134</c:v>
                </c:pt>
                <c:pt idx="198">
                  <c:v>-0.27827333501717177</c:v>
                </c:pt>
                <c:pt idx="199">
                  <c:v>0.39410878618261336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80-476B-B5F3-658E0AD773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4833768"/>
        <c:axId val="704830816"/>
      </c:scatterChart>
      <c:valAx>
        <c:axId val="704833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Advert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04830816"/>
        <c:crosses val="autoZero"/>
        <c:crossBetween val="midCat"/>
      </c:valAx>
      <c:valAx>
        <c:axId val="7048308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70483376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Prdct_Line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 Task 2.2 a)'!$H$2:$H$201</c:f>
              <c:numCache>
                <c:formatCode>General</c:formatCode>
                <c:ptCount val="200"/>
                <c:pt idx="0">
                  <c:v>4.9000000000000004</c:v>
                </c:pt>
                <c:pt idx="1">
                  <c:v>7.9</c:v>
                </c:pt>
                <c:pt idx="2">
                  <c:v>7.4</c:v>
                </c:pt>
                <c:pt idx="3">
                  <c:v>4.7</c:v>
                </c:pt>
                <c:pt idx="4">
                  <c:v>6</c:v>
                </c:pt>
                <c:pt idx="5">
                  <c:v>4.3</c:v>
                </c:pt>
                <c:pt idx="6">
                  <c:v>2.2999999999999998</c:v>
                </c:pt>
                <c:pt idx="7">
                  <c:v>3.6</c:v>
                </c:pt>
                <c:pt idx="8">
                  <c:v>5.9</c:v>
                </c:pt>
                <c:pt idx="9">
                  <c:v>5.7</c:v>
                </c:pt>
                <c:pt idx="10">
                  <c:v>6.8</c:v>
                </c:pt>
                <c:pt idx="11">
                  <c:v>3.9</c:v>
                </c:pt>
                <c:pt idx="12">
                  <c:v>6.9</c:v>
                </c:pt>
                <c:pt idx="13">
                  <c:v>8.4</c:v>
                </c:pt>
                <c:pt idx="14">
                  <c:v>6.8</c:v>
                </c:pt>
                <c:pt idx="15">
                  <c:v>7.8</c:v>
                </c:pt>
                <c:pt idx="16">
                  <c:v>5.5</c:v>
                </c:pt>
                <c:pt idx="17">
                  <c:v>6.4</c:v>
                </c:pt>
                <c:pt idx="18">
                  <c:v>5.7</c:v>
                </c:pt>
                <c:pt idx="19">
                  <c:v>5.3</c:v>
                </c:pt>
                <c:pt idx="20">
                  <c:v>4.3</c:v>
                </c:pt>
                <c:pt idx="21">
                  <c:v>8.3000000000000007</c:v>
                </c:pt>
                <c:pt idx="22">
                  <c:v>7.3</c:v>
                </c:pt>
                <c:pt idx="23">
                  <c:v>7.2</c:v>
                </c:pt>
                <c:pt idx="24">
                  <c:v>5.3</c:v>
                </c:pt>
                <c:pt idx="25">
                  <c:v>3.9</c:v>
                </c:pt>
                <c:pt idx="26">
                  <c:v>7.6</c:v>
                </c:pt>
                <c:pt idx="27">
                  <c:v>4.8</c:v>
                </c:pt>
                <c:pt idx="28">
                  <c:v>7.6</c:v>
                </c:pt>
                <c:pt idx="29">
                  <c:v>4.2</c:v>
                </c:pt>
                <c:pt idx="30">
                  <c:v>6.4</c:v>
                </c:pt>
                <c:pt idx="31">
                  <c:v>5.0999999999999996</c:v>
                </c:pt>
                <c:pt idx="32">
                  <c:v>5.0999999999999996</c:v>
                </c:pt>
                <c:pt idx="33">
                  <c:v>4.5999999999999996</c:v>
                </c:pt>
                <c:pt idx="34">
                  <c:v>5.4</c:v>
                </c:pt>
                <c:pt idx="35">
                  <c:v>6.1</c:v>
                </c:pt>
                <c:pt idx="36">
                  <c:v>6</c:v>
                </c:pt>
                <c:pt idx="37">
                  <c:v>7.7</c:v>
                </c:pt>
                <c:pt idx="38">
                  <c:v>4.9000000000000004</c:v>
                </c:pt>
                <c:pt idx="39">
                  <c:v>3.9</c:v>
                </c:pt>
                <c:pt idx="40">
                  <c:v>4.5999999999999996</c:v>
                </c:pt>
                <c:pt idx="41">
                  <c:v>6.5</c:v>
                </c:pt>
                <c:pt idx="42">
                  <c:v>6.6</c:v>
                </c:pt>
                <c:pt idx="43">
                  <c:v>5.4</c:v>
                </c:pt>
                <c:pt idx="44">
                  <c:v>7.7</c:v>
                </c:pt>
                <c:pt idx="45">
                  <c:v>6.4</c:v>
                </c:pt>
                <c:pt idx="46">
                  <c:v>5.4</c:v>
                </c:pt>
                <c:pt idx="47">
                  <c:v>5.7</c:v>
                </c:pt>
                <c:pt idx="48">
                  <c:v>7</c:v>
                </c:pt>
                <c:pt idx="49">
                  <c:v>6.9</c:v>
                </c:pt>
                <c:pt idx="50">
                  <c:v>4.7</c:v>
                </c:pt>
                <c:pt idx="51">
                  <c:v>7.9</c:v>
                </c:pt>
                <c:pt idx="52">
                  <c:v>7.3</c:v>
                </c:pt>
                <c:pt idx="53">
                  <c:v>6.4</c:v>
                </c:pt>
                <c:pt idx="54">
                  <c:v>4.5999999999999996</c:v>
                </c:pt>
                <c:pt idx="55">
                  <c:v>6.4</c:v>
                </c:pt>
                <c:pt idx="56">
                  <c:v>7.2</c:v>
                </c:pt>
                <c:pt idx="57">
                  <c:v>6.6</c:v>
                </c:pt>
                <c:pt idx="58">
                  <c:v>5.4</c:v>
                </c:pt>
                <c:pt idx="59">
                  <c:v>5.8</c:v>
                </c:pt>
                <c:pt idx="60">
                  <c:v>7.8</c:v>
                </c:pt>
                <c:pt idx="61">
                  <c:v>4.7</c:v>
                </c:pt>
                <c:pt idx="62">
                  <c:v>4.7</c:v>
                </c:pt>
                <c:pt idx="63">
                  <c:v>4.7</c:v>
                </c:pt>
                <c:pt idx="64">
                  <c:v>4.7</c:v>
                </c:pt>
                <c:pt idx="65">
                  <c:v>5.7</c:v>
                </c:pt>
                <c:pt idx="66">
                  <c:v>5.5</c:v>
                </c:pt>
                <c:pt idx="67">
                  <c:v>5.3</c:v>
                </c:pt>
                <c:pt idx="68">
                  <c:v>4.0999999999999996</c:v>
                </c:pt>
                <c:pt idx="69">
                  <c:v>3.9</c:v>
                </c:pt>
                <c:pt idx="70">
                  <c:v>5.3</c:v>
                </c:pt>
                <c:pt idx="71">
                  <c:v>6.3</c:v>
                </c:pt>
                <c:pt idx="72">
                  <c:v>6.3</c:v>
                </c:pt>
                <c:pt idx="73">
                  <c:v>7</c:v>
                </c:pt>
                <c:pt idx="74">
                  <c:v>4.9000000000000004</c:v>
                </c:pt>
                <c:pt idx="75">
                  <c:v>5.9</c:v>
                </c:pt>
                <c:pt idx="76">
                  <c:v>4.5999999999999996</c:v>
                </c:pt>
                <c:pt idx="77">
                  <c:v>6.5</c:v>
                </c:pt>
                <c:pt idx="78">
                  <c:v>7.5</c:v>
                </c:pt>
                <c:pt idx="79">
                  <c:v>5</c:v>
                </c:pt>
                <c:pt idx="80">
                  <c:v>5.9</c:v>
                </c:pt>
                <c:pt idx="81">
                  <c:v>6.8</c:v>
                </c:pt>
                <c:pt idx="82">
                  <c:v>5.6</c:v>
                </c:pt>
                <c:pt idx="83">
                  <c:v>2.9</c:v>
                </c:pt>
                <c:pt idx="84">
                  <c:v>7.2</c:v>
                </c:pt>
                <c:pt idx="85">
                  <c:v>4.0999999999999996</c:v>
                </c:pt>
                <c:pt idx="86">
                  <c:v>4.2</c:v>
                </c:pt>
                <c:pt idx="87">
                  <c:v>7.2</c:v>
                </c:pt>
                <c:pt idx="88">
                  <c:v>6.2</c:v>
                </c:pt>
                <c:pt idx="89">
                  <c:v>5.7</c:v>
                </c:pt>
                <c:pt idx="90">
                  <c:v>6.3</c:v>
                </c:pt>
                <c:pt idx="91">
                  <c:v>3.3</c:v>
                </c:pt>
                <c:pt idx="92">
                  <c:v>8.4</c:v>
                </c:pt>
                <c:pt idx="93">
                  <c:v>7.5</c:v>
                </c:pt>
                <c:pt idx="94">
                  <c:v>6.4</c:v>
                </c:pt>
                <c:pt idx="95">
                  <c:v>6</c:v>
                </c:pt>
                <c:pt idx="96">
                  <c:v>4.4000000000000004</c:v>
                </c:pt>
                <c:pt idx="97">
                  <c:v>6.1</c:v>
                </c:pt>
                <c:pt idx="98">
                  <c:v>5.3</c:v>
                </c:pt>
                <c:pt idx="99">
                  <c:v>4.2</c:v>
                </c:pt>
                <c:pt idx="100">
                  <c:v>4.2</c:v>
                </c:pt>
                <c:pt idx="101">
                  <c:v>6.5</c:v>
                </c:pt>
                <c:pt idx="102">
                  <c:v>5.2</c:v>
                </c:pt>
                <c:pt idx="103">
                  <c:v>6.9</c:v>
                </c:pt>
                <c:pt idx="104">
                  <c:v>6.3</c:v>
                </c:pt>
                <c:pt idx="105">
                  <c:v>4.5999999999999996</c:v>
                </c:pt>
                <c:pt idx="106">
                  <c:v>7.7</c:v>
                </c:pt>
                <c:pt idx="107">
                  <c:v>5.9</c:v>
                </c:pt>
                <c:pt idx="108">
                  <c:v>7.4</c:v>
                </c:pt>
                <c:pt idx="109">
                  <c:v>6.3</c:v>
                </c:pt>
                <c:pt idx="110">
                  <c:v>7.5</c:v>
                </c:pt>
                <c:pt idx="111">
                  <c:v>8.1</c:v>
                </c:pt>
                <c:pt idx="112">
                  <c:v>4.9000000000000004</c:v>
                </c:pt>
                <c:pt idx="113">
                  <c:v>5.0999999999999996</c:v>
                </c:pt>
                <c:pt idx="114">
                  <c:v>4.7</c:v>
                </c:pt>
                <c:pt idx="115">
                  <c:v>5.2</c:v>
                </c:pt>
                <c:pt idx="116">
                  <c:v>6.5</c:v>
                </c:pt>
                <c:pt idx="117">
                  <c:v>5.2</c:v>
                </c:pt>
                <c:pt idx="118">
                  <c:v>4.8</c:v>
                </c:pt>
                <c:pt idx="119">
                  <c:v>5.0999999999999996</c:v>
                </c:pt>
                <c:pt idx="120">
                  <c:v>7.2</c:v>
                </c:pt>
                <c:pt idx="121">
                  <c:v>4.2</c:v>
                </c:pt>
                <c:pt idx="122">
                  <c:v>4.7</c:v>
                </c:pt>
                <c:pt idx="123">
                  <c:v>7.3</c:v>
                </c:pt>
                <c:pt idx="124">
                  <c:v>3.4</c:v>
                </c:pt>
                <c:pt idx="125">
                  <c:v>6.1</c:v>
                </c:pt>
                <c:pt idx="126">
                  <c:v>6.9</c:v>
                </c:pt>
                <c:pt idx="127">
                  <c:v>5.2</c:v>
                </c:pt>
                <c:pt idx="128">
                  <c:v>8.1999999999999993</c:v>
                </c:pt>
                <c:pt idx="129">
                  <c:v>5.7</c:v>
                </c:pt>
                <c:pt idx="130">
                  <c:v>7.3</c:v>
                </c:pt>
                <c:pt idx="131">
                  <c:v>7.7</c:v>
                </c:pt>
                <c:pt idx="132">
                  <c:v>2.9</c:v>
                </c:pt>
                <c:pt idx="133">
                  <c:v>5.3</c:v>
                </c:pt>
                <c:pt idx="134">
                  <c:v>7.1</c:v>
                </c:pt>
                <c:pt idx="135">
                  <c:v>7.8</c:v>
                </c:pt>
                <c:pt idx="136">
                  <c:v>5.7</c:v>
                </c:pt>
                <c:pt idx="137">
                  <c:v>5.3</c:v>
                </c:pt>
                <c:pt idx="138">
                  <c:v>3.3</c:v>
                </c:pt>
                <c:pt idx="139">
                  <c:v>4.5999999999999996</c:v>
                </c:pt>
                <c:pt idx="140">
                  <c:v>5.7</c:v>
                </c:pt>
                <c:pt idx="141">
                  <c:v>5.8</c:v>
                </c:pt>
                <c:pt idx="142">
                  <c:v>7.4</c:v>
                </c:pt>
                <c:pt idx="143">
                  <c:v>7.5</c:v>
                </c:pt>
                <c:pt idx="144">
                  <c:v>5.4</c:v>
                </c:pt>
                <c:pt idx="145">
                  <c:v>5.4</c:v>
                </c:pt>
                <c:pt idx="146">
                  <c:v>5.3</c:v>
                </c:pt>
                <c:pt idx="147">
                  <c:v>6.3</c:v>
                </c:pt>
                <c:pt idx="148">
                  <c:v>5.4</c:v>
                </c:pt>
                <c:pt idx="149">
                  <c:v>5.3</c:v>
                </c:pt>
                <c:pt idx="150">
                  <c:v>5.0999999999999996</c:v>
                </c:pt>
                <c:pt idx="151">
                  <c:v>3.6</c:v>
                </c:pt>
                <c:pt idx="152">
                  <c:v>3.4</c:v>
                </c:pt>
                <c:pt idx="153">
                  <c:v>8.1</c:v>
                </c:pt>
                <c:pt idx="154">
                  <c:v>4.0999999999999996</c:v>
                </c:pt>
                <c:pt idx="155">
                  <c:v>5.7</c:v>
                </c:pt>
                <c:pt idx="156">
                  <c:v>4.2</c:v>
                </c:pt>
                <c:pt idx="157">
                  <c:v>4.4000000000000004</c:v>
                </c:pt>
                <c:pt idx="158">
                  <c:v>5.3</c:v>
                </c:pt>
                <c:pt idx="159">
                  <c:v>6.2</c:v>
                </c:pt>
                <c:pt idx="160">
                  <c:v>5.0999999999999996</c:v>
                </c:pt>
                <c:pt idx="161">
                  <c:v>6.8</c:v>
                </c:pt>
                <c:pt idx="162">
                  <c:v>6.1</c:v>
                </c:pt>
                <c:pt idx="163">
                  <c:v>6</c:v>
                </c:pt>
                <c:pt idx="164">
                  <c:v>6</c:v>
                </c:pt>
                <c:pt idx="165">
                  <c:v>4.8</c:v>
                </c:pt>
                <c:pt idx="166">
                  <c:v>5</c:v>
                </c:pt>
                <c:pt idx="167">
                  <c:v>2.2999999999999998</c:v>
                </c:pt>
                <c:pt idx="168">
                  <c:v>5.6</c:v>
                </c:pt>
                <c:pt idx="169">
                  <c:v>5.4</c:v>
                </c:pt>
                <c:pt idx="170">
                  <c:v>4.8</c:v>
                </c:pt>
                <c:pt idx="171">
                  <c:v>5.6</c:v>
                </c:pt>
                <c:pt idx="172">
                  <c:v>7</c:v>
                </c:pt>
                <c:pt idx="173">
                  <c:v>6</c:v>
                </c:pt>
                <c:pt idx="174">
                  <c:v>4.0999999999999996</c:v>
                </c:pt>
                <c:pt idx="175">
                  <c:v>7</c:v>
                </c:pt>
                <c:pt idx="176">
                  <c:v>7.2</c:v>
                </c:pt>
                <c:pt idx="177">
                  <c:v>7.5</c:v>
                </c:pt>
                <c:pt idx="178">
                  <c:v>5.6</c:v>
                </c:pt>
                <c:pt idx="179">
                  <c:v>8.3000000000000007</c:v>
                </c:pt>
                <c:pt idx="180">
                  <c:v>7.1</c:v>
                </c:pt>
                <c:pt idx="181">
                  <c:v>7.8</c:v>
                </c:pt>
                <c:pt idx="182">
                  <c:v>8.1999999999999993</c:v>
                </c:pt>
                <c:pt idx="183">
                  <c:v>6.6</c:v>
                </c:pt>
                <c:pt idx="184">
                  <c:v>5.7</c:v>
                </c:pt>
                <c:pt idx="185">
                  <c:v>7.5</c:v>
                </c:pt>
                <c:pt idx="186">
                  <c:v>4.3</c:v>
                </c:pt>
                <c:pt idx="187">
                  <c:v>4.7</c:v>
                </c:pt>
                <c:pt idx="188">
                  <c:v>5.9</c:v>
                </c:pt>
                <c:pt idx="189">
                  <c:v>7.4</c:v>
                </c:pt>
                <c:pt idx="190">
                  <c:v>4.7</c:v>
                </c:pt>
                <c:pt idx="191">
                  <c:v>5.7</c:v>
                </c:pt>
                <c:pt idx="192">
                  <c:v>4.7</c:v>
                </c:pt>
                <c:pt idx="193">
                  <c:v>4.3</c:v>
                </c:pt>
                <c:pt idx="194">
                  <c:v>4.7</c:v>
                </c:pt>
                <c:pt idx="195">
                  <c:v>6.6</c:v>
                </c:pt>
                <c:pt idx="196">
                  <c:v>5.9</c:v>
                </c:pt>
                <c:pt idx="197">
                  <c:v>7.6</c:v>
                </c:pt>
                <c:pt idx="198">
                  <c:v>5.7</c:v>
                </c:pt>
                <c:pt idx="199">
                  <c:v>7.6</c:v>
                </c:pt>
              </c:numCache>
            </c:numRef>
          </c:xVal>
          <c:yVal>
            <c:numRef>
              <c:f>' Task 2.2 a)'!$AH$4:$AH$203</c:f>
              <c:numCache>
                <c:formatCode>0.00</c:formatCode>
                <c:ptCount val="200"/>
                <c:pt idx="0">
                  <c:v>0.55247708382287719</c:v>
                </c:pt>
                <c:pt idx="1">
                  <c:v>-0.60087409761304933</c:v>
                </c:pt>
                <c:pt idx="2">
                  <c:v>0.52146506937585002</c:v>
                </c:pt>
                <c:pt idx="3">
                  <c:v>0.41650114239137803</c:v>
                </c:pt>
                <c:pt idx="4">
                  <c:v>0.98367293046376147</c:v>
                </c:pt>
                <c:pt idx="5">
                  <c:v>-0.5155259606036724</c:v>
                </c:pt>
                <c:pt idx="6">
                  <c:v>0.43490822912627625</c:v>
                </c:pt>
                <c:pt idx="7">
                  <c:v>0.60993679167479353</c:v>
                </c:pt>
                <c:pt idx="8">
                  <c:v>0.4583495520089329</c:v>
                </c:pt>
                <c:pt idx="9">
                  <c:v>-0.71393660234707035</c:v>
                </c:pt>
                <c:pt idx="10">
                  <c:v>0.43795547963838732</c:v>
                </c:pt>
                <c:pt idx="11">
                  <c:v>-0.12349504805100242</c:v>
                </c:pt>
                <c:pt idx="12">
                  <c:v>-0.83522205510097436</c:v>
                </c:pt>
                <c:pt idx="13">
                  <c:v>0.59722259528877419</c:v>
                </c:pt>
                <c:pt idx="14">
                  <c:v>-0.67148073625929783</c:v>
                </c:pt>
                <c:pt idx="15">
                  <c:v>-0.37380429666667503</c:v>
                </c:pt>
                <c:pt idx="16">
                  <c:v>-0.25446351275479451</c:v>
                </c:pt>
                <c:pt idx="17">
                  <c:v>0.83663856138357495</c:v>
                </c:pt>
                <c:pt idx="18">
                  <c:v>0.10465092895480144</c:v>
                </c:pt>
                <c:pt idx="19">
                  <c:v>9.322914380063807E-2</c:v>
                </c:pt>
                <c:pt idx="20">
                  <c:v>0.13232362049569613</c:v>
                </c:pt>
                <c:pt idx="21">
                  <c:v>0.49309892695562496</c:v>
                </c:pt>
                <c:pt idx="22">
                  <c:v>0.48940328479029915</c:v>
                </c:pt>
                <c:pt idx="23">
                  <c:v>-0.45016725955209402</c:v>
                </c:pt>
                <c:pt idx="24">
                  <c:v>-1.1586589541693257</c:v>
                </c:pt>
                <c:pt idx="25">
                  <c:v>1.9808686075274196E-2</c:v>
                </c:pt>
                <c:pt idx="26">
                  <c:v>-0.75508406534310346</c:v>
                </c:pt>
                <c:pt idx="27">
                  <c:v>-1.2635163267991656</c:v>
                </c:pt>
                <c:pt idx="28">
                  <c:v>-0.52640104672464183</c:v>
                </c:pt>
                <c:pt idx="29">
                  <c:v>-0.39748230545327967</c:v>
                </c:pt>
                <c:pt idx="30">
                  <c:v>-0.2172109683254746</c:v>
                </c:pt>
                <c:pt idx="31">
                  <c:v>-0.75740834427888171</c:v>
                </c:pt>
                <c:pt idx="32">
                  <c:v>0.15295506463110886</c:v>
                </c:pt>
                <c:pt idx="33">
                  <c:v>1.1970115456446315</c:v>
                </c:pt>
                <c:pt idx="34">
                  <c:v>-0.83635527981682767</c:v>
                </c:pt>
                <c:pt idx="35">
                  <c:v>0.32831938032429342</c:v>
                </c:pt>
                <c:pt idx="36">
                  <c:v>-0.578289211653507</c:v>
                </c:pt>
                <c:pt idx="37">
                  <c:v>1.0041424407519557</c:v>
                </c:pt>
                <c:pt idx="38">
                  <c:v>-0.20070524938051104</c:v>
                </c:pt>
                <c:pt idx="39">
                  <c:v>-1.1813213059410037</c:v>
                </c:pt>
                <c:pt idx="40">
                  <c:v>0.67567796540686054</c:v>
                </c:pt>
                <c:pt idx="41">
                  <c:v>0.22637170832396247</c:v>
                </c:pt>
                <c:pt idx="42">
                  <c:v>-0.93445929546873074</c:v>
                </c:pt>
                <c:pt idx="43">
                  <c:v>-0.14021983160731644</c:v>
                </c:pt>
                <c:pt idx="44">
                  <c:v>-0.92781116010062448</c:v>
                </c:pt>
                <c:pt idx="45">
                  <c:v>0.52965506295076548</c:v>
                </c:pt>
                <c:pt idx="46">
                  <c:v>-0.10237084653393858</c:v>
                </c:pt>
                <c:pt idx="47">
                  <c:v>-0.65533900640194087</c:v>
                </c:pt>
                <c:pt idx="48">
                  <c:v>-0.45920217380708372</c:v>
                </c:pt>
                <c:pt idx="49">
                  <c:v>-0.32012401537454327</c:v>
                </c:pt>
                <c:pt idx="50">
                  <c:v>-3.4650277139130381E-2</c:v>
                </c:pt>
                <c:pt idx="51">
                  <c:v>0.13392210134228399</c:v>
                </c:pt>
                <c:pt idx="52">
                  <c:v>0.64112232474024466</c:v>
                </c:pt>
                <c:pt idx="53">
                  <c:v>-0.45729142838295012</c:v>
                </c:pt>
                <c:pt idx="54">
                  <c:v>-6.2961054802705974E-3</c:v>
                </c:pt>
                <c:pt idx="55">
                  <c:v>0.60369745761204285</c:v>
                </c:pt>
                <c:pt idx="56">
                  <c:v>0.15431756031466293</c:v>
                </c:pt>
                <c:pt idx="57">
                  <c:v>-1.186600660547299E-2</c:v>
                </c:pt>
                <c:pt idx="58">
                  <c:v>-6.6466095536100056E-2</c:v>
                </c:pt>
                <c:pt idx="59">
                  <c:v>0.35897973239405445</c:v>
                </c:pt>
                <c:pt idx="60">
                  <c:v>-0.17768410379128508</c:v>
                </c:pt>
                <c:pt idx="61">
                  <c:v>0.31405879111440527</c:v>
                </c:pt>
                <c:pt idx="62">
                  <c:v>0.87331623876235742</c:v>
                </c:pt>
                <c:pt idx="63">
                  <c:v>0.83902388684582618</c:v>
                </c:pt>
                <c:pt idx="64">
                  <c:v>0.36927183044463252</c:v>
                </c:pt>
                <c:pt idx="65">
                  <c:v>1.2590063607837099</c:v>
                </c:pt>
                <c:pt idx="66">
                  <c:v>-0.72859299774271236</c:v>
                </c:pt>
                <c:pt idx="67">
                  <c:v>1.1813648408901791</c:v>
                </c:pt>
                <c:pt idx="68">
                  <c:v>-0.87754528960706413</c:v>
                </c:pt>
                <c:pt idx="69">
                  <c:v>0.75153250961618134</c:v>
                </c:pt>
                <c:pt idx="70">
                  <c:v>-0.8145628723114795</c:v>
                </c:pt>
                <c:pt idx="71">
                  <c:v>6.4375851360512826E-2</c:v>
                </c:pt>
                <c:pt idx="72">
                  <c:v>0.18218539991254801</c:v>
                </c:pt>
                <c:pt idx="73">
                  <c:v>0.40706828936903072</c:v>
                </c:pt>
                <c:pt idx="74">
                  <c:v>0.18396478955819617</c:v>
                </c:pt>
                <c:pt idx="75">
                  <c:v>0.9832218647812736</c:v>
                </c:pt>
                <c:pt idx="76">
                  <c:v>0.58279670496302138</c:v>
                </c:pt>
                <c:pt idx="77">
                  <c:v>2.3678957444583482E-2</c:v>
                </c:pt>
                <c:pt idx="78">
                  <c:v>-0.8080296765988173</c:v>
                </c:pt>
                <c:pt idx="79">
                  <c:v>0.21318901566012372</c:v>
                </c:pt>
                <c:pt idx="80">
                  <c:v>0.53053366811266933</c:v>
                </c:pt>
                <c:pt idx="81">
                  <c:v>0.57272189504769599</c:v>
                </c:pt>
                <c:pt idx="82">
                  <c:v>1.3095214796370351</c:v>
                </c:pt>
                <c:pt idx="83">
                  <c:v>-0.26178879963958224</c:v>
                </c:pt>
                <c:pt idx="84">
                  <c:v>-0.15251322411889223</c:v>
                </c:pt>
                <c:pt idx="85">
                  <c:v>-0.23424107718955067</c:v>
                </c:pt>
                <c:pt idx="86">
                  <c:v>-0.20772511225954826</c:v>
                </c:pt>
                <c:pt idx="87">
                  <c:v>5.1562033149419761E-2</c:v>
                </c:pt>
                <c:pt idx="88">
                  <c:v>-9.5917234856787381E-2</c:v>
                </c:pt>
                <c:pt idx="89">
                  <c:v>0.78718668498283506</c:v>
                </c:pt>
                <c:pt idx="90">
                  <c:v>-9.1157670536532009E-2</c:v>
                </c:pt>
                <c:pt idx="91">
                  <c:v>2.061922303449748E-2</c:v>
                </c:pt>
                <c:pt idx="92">
                  <c:v>0.40155982790353129</c:v>
                </c:pt>
                <c:pt idx="93">
                  <c:v>-2.1476163065047515E-2</c:v>
                </c:pt>
                <c:pt idx="94">
                  <c:v>0.50805708313213405</c:v>
                </c:pt>
                <c:pt idx="95">
                  <c:v>8.5874106169008257E-3</c:v>
                </c:pt>
                <c:pt idx="96">
                  <c:v>-0.20197311593981748</c:v>
                </c:pt>
                <c:pt idx="97">
                  <c:v>0.37884634365544567</c:v>
                </c:pt>
                <c:pt idx="98">
                  <c:v>-0.2154783969284022</c:v>
                </c:pt>
                <c:pt idx="99">
                  <c:v>-0.49765764965829806</c:v>
                </c:pt>
                <c:pt idx="100">
                  <c:v>-1.2375497659139629</c:v>
                </c:pt>
                <c:pt idx="101">
                  <c:v>-1.1966226900101127</c:v>
                </c:pt>
                <c:pt idx="102">
                  <c:v>-0.60811569639875884</c:v>
                </c:pt>
                <c:pt idx="103">
                  <c:v>0.76246607903277486</c:v>
                </c:pt>
                <c:pt idx="104">
                  <c:v>0.70325097574225204</c:v>
                </c:pt>
                <c:pt idx="105">
                  <c:v>-0.75878342297620449</c:v>
                </c:pt>
                <c:pt idx="106">
                  <c:v>0.49433395653775136</c:v>
                </c:pt>
                <c:pt idx="107">
                  <c:v>0.17638142098096754</c:v>
                </c:pt>
                <c:pt idx="108">
                  <c:v>-0.35425566544610732</c:v>
                </c:pt>
                <c:pt idx="109">
                  <c:v>0.14226142522731777</c:v>
                </c:pt>
                <c:pt idx="110">
                  <c:v>-0.60918455819312456</c:v>
                </c:pt>
                <c:pt idx="111">
                  <c:v>-0.18662910780423481</c:v>
                </c:pt>
                <c:pt idx="112">
                  <c:v>-0.46154336744021229</c:v>
                </c:pt>
                <c:pt idx="113">
                  <c:v>-0.95501932139216361</c:v>
                </c:pt>
                <c:pt idx="114">
                  <c:v>-0.4768069731370197</c:v>
                </c:pt>
                <c:pt idx="115">
                  <c:v>-0.88040335581502838</c:v>
                </c:pt>
                <c:pt idx="116">
                  <c:v>0.66332748262466978</c:v>
                </c:pt>
                <c:pt idx="117">
                  <c:v>0.4029336634023446</c:v>
                </c:pt>
                <c:pt idx="118">
                  <c:v>1.4570040834610332E-2</c:v>
                </c:pt>
                <c:pt idx="119">
                  <c:v>7.8590413819282112E-2</c:v>
                </c:pt>
                <c:pt idx="120">
                  <c:v>0.62412366129019148</c:v>
                </c:pt>
                <c:pt idx="121">
                  <c:v>0.51521211286451418</c:v>
                </c:pt>
                <c:pt idx="122">
                  <c:v>0.75312442152433512</c:v>
                </c:pt>
                <c:pt idx="123">
                  <c:v>-5.6673258742776511E-2</c:v>
                </c:pt>
                <c:pt idx="124">
                  <c:v>-0.1932770378237354</c:v>
                </c:pt>
                <c:pt idx="125">
                  <c:v>-2.8415582542990592E-2</c:v>
                </c:pt>
                <c:pt idx="126">
                  <c:v>-6.3438643627595326E-2</c:v>
                </c:pt>
                <c:pt idx="127">
                  <c:v>-0.27775632877003531</c:v>
                </c:pt>
                <c:pt idx="128">
                  <c:v>0.34553566155881832</c:v>
                </c:pt>
                <c:pt idx="129">
                  <c:v>-0.36130866944598328</c:v>
                </c:pt>
                <c:pt idx="130">
                  <c:v>0.12415270153696856</c:v>
                </c:pt>
                <c:pt idx="131">
                  <c:v>-0.55760559196493276</c:v>
                </c:pt>
                <c:pt idx="132">
                  <c:v>-3.7441430225834793E-2</c:v>
                </c:pt>
                <c:pt idx="133">
                  <c:v>-0.66710406474103134</c:v>
                </c:pt>
                <c:pt idx="134">
                  <c:v>-0.13498655196139353</c:v>
                </c:pt>
                <c:pt idx="135">
                  <c:v>-0.49668827307165131</c:v>
                </c:pt>
                <c:pt idx="136">
                  <c:v>0.10138078969473696</c:v>
                </c:pt>
                <c:pt idx="137">
                  <c:v>-0.57800426609887268</c:v>
                </c:pt>
                <c:pt idx="138">
                  <c:v>0.5556677954002387</c:v>
                </c:pt>
                <c:pt idx="139">
                  <c:v>-0.34009493800012613</c:v>
                </c:pt>
                <c:pt idx="140">
                  <c:v>0.42216356065766103</c:v>
                </c:pt>
                <c:pt idx="141">
                  <c:v>4.1734910225906141E-2</c:v>
                </c:pt>
                <c:pt idx="142">
                  <c:v>-0.49406982110061648</c:v>
                </c:pt>
                <c:pt idx="143">
                  <c:v>1.0404295553724943</c:v>
                </c:pt>
                <c:pt idx="144">
                  <c:v>0.66255772696678683</c:v>
                </c:pt>
                <c:pt idx="145">
                  <c:v>-0.3216361192249213</c:v>
                </c:pt>
                <c:pt idx="146">
                  <c:v>-1.0007344887158842</c:v>
                </c:pt>
                <c:pt idx="147">
                  <c:v>0.2567545949446135</c:v>
                </c:pt>
                <c:pt idx="148">
                  <c:v>0.55843627189120149</c:v>
                </c:pt>
                <c:pt idx="149">
                  <c:v>1.4768834372447692E-2</c:v>
                </c:pt>
                <c:pt idx="150">
                  <c:v>5.8306978761714312E-2</c:v>
                </c:pt>
                <c:pt idx="151">
                  <c:v>-0.48275948469445051</c:v>
                </c:pt>
                <c:pt idx="152">
                  <c:v>0.8549590518181871</c:v>
                </c:pt>
                <c:pt idx="153">
                  <c:v>4.0106344352718537E-2</c:v>
                </c:pt>
                <c:pt idx="154">
                  <c:v>0.19233698004527433</c:v>
                </c:pt>
                <c:pt idx="155">
                  <c:v>0.18087790993459585</c:v>
                </c:pt>
                <c:pt idx="156">
                  <c:v>1.4215852701376051</c:v>
                </c:pt>
                <c:pt idx="157">
                  <c:v>-9.3966352674756948E-2</c:v>
                </c:pt>
                <c:pt idx="158">
                  <c:v>0.5963606183634802</c:v>
                </c:pt>
                <c:pt idx="159">
                  <c:v>0.22169911187368907</c:v>
                </c:pt>
                <c:pt idx="160">
                  <c:v>0.12866274288441026</c:v>
                </c:pt>
                <c:pt idx="161">
                  <c:v>0.4209803544782611</c:v>
                </c:pt>
                <c:pt idx="162">
                  <c:v>-0.69834957033782175</c:v>
                </c:pt>
                <c:pt idx="163">
                  <c:v>0.53690817805101609</c:v>
                </c:pt>
                <c:pt idx="164">
                  <c:v>-0.15871668450648269</c:v>
                </c:pt>
                <c:pt idx="165">
                  <c:v>0.3855493587309482</c:v>
                </c:pt>
                <c:pt idx="166">
                  <c:v>0.54916260777566173</c:v>
                </c:pt>
                <c:pt idx="167">
                  <c:v>0.63308993395952573</c:v>
                </c:pt>
                <c:pt idx="168">
                  <c:v>-0.6638556259685755</c:v>
                </c:pt>
                <c:pt idx="169">
                  <c:v>-0.20565319253040659</c:v>
                </c:pt>
                <c:pt idx="170">
                  <c:v>-1.3122741420628463</c:v>
                </c:pt>
                <c:pt idx="171">
                  <c:v>-0.18398003566922316</c:v>
                </c:pt>
                <c:pt idx="172">
                  <c:v>-0.75838963076436094</c:v>
                </c:pt>
                <c:pt idx="173">
                  <c:v>1.0240421197724832</c:v>
                </c:pt>
                <c:pt idx="174">
                  <c:v>-0.7007877129946527</c:v>
                </c:pt>
                <c:pt idx="175">
                  <c:v>0.26512135450944463</c:v>
                </c:pt>
                <c:pt idx="176">
                  <c:v>0.3036361270939949</c:v>
                </c:pt>
                <c:pt idx="177">
                  <c:v>-0.42338584972946691</c:v>
                </c:pt>
                <c:pt idx="178">
                  <c:v>0.15369470854958234</c:v>
                </c:pt>
                <c:pt idx="179">
                  <c:v>-0.39334715018012112</c:v>
                </c:pt>
                <c:pt idx="180">
                  <c:v>-0.84945350788579521</c:v>
                </c:pt>
                <c:pt idx="181">
                  <c:v>0.42038439691583473</c:v>
                </c:pt>
                <c:pt idx="182">
                  <c:v>0.10980926936496616</c:v>
                </c:pt>
                <c:pt idx="183">
                  <c:v>0.83987564813499738</c:v>
                </c:pt>
                <c:pt idx="184">
                  <c:v>-5.1321456131361742E-2</c:v>
                </c:pt>
                <c:pt idx="185">
                  <c:v>-0.56568387586670177</c:v>
                </c:pt>
                <c:pt idx="186">
                  <c:v>-1.7384328787999834</c:v>
                </c:pt>
                <c:pt idx="187">
                  <c:v>-0.30006385568710137</c:v>
                </c:pt>
                <c:pt idx="188">
                  <c:v>-7.1403174071829056E-2</c:v>
                </c:pt>
                <c:pt idx="189">
                  <c:v>-0.67637961611348096</c:v>
                </c:pt>
                <c:pt idx="190">
                  <c:v>-0.63281146323240911</c:v>
                </c:pt>
                <c:pt idx="191">
                  <c:v>-0.62444993793966752</c:v>
                </c:pt>
                <c:pt idx="192">
                  <c:v>0.19355359999145083</c:v>
                </c:pt>
                <c:pt idx="193">
                  <c:v>0.86728009858097632</c:v>
                </c:pt>
                <c:pt idx="194">
                  <c:v>-0.32657901231801478</c:v>
                </c:pt>
                <c:pt idx="195">
                  <c:v>0.78831210196428891</c:v>
                </c:pt>
                <c:pt idx="196">
                  <c:v>0.98685451562855686</c:v>
                </c:pt>
                <c:pt idx="197">
                  <c:v>-0.56817278654434134</c:v>
                </c:pt>
                <c:pt idx="198">
                  <c:v>-0.27827333501717177</c:v>
                </c:pt>
                <c:pt idx="199">
                  <c:v>0.39410878618261336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FC-4FCF-B63C-1FE02A7F39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4835080"/>
        <c:axId val="704842952"/>
      </c:scatterChart>
      <c:valAx>
        <c:axId val="704835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Prdct_Line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04842952"/>
        <c:crosses val="autoZero"/>
        <c:crossBetween val="midCat"/>
      </c:valAx>
      <c:valAx>
        <c:axId val="7048429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704835080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Brand_Image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 Task 2.2 a)'!$I$2:$I$201</c:f>
              <c:numCache>
                <c:formatCode>General</c:formatCode>
                <c:ptCount val="200"/>
                <c:pt idx="0">
                  <c:v>6</c:v>
                </c:pt>
                <c:pt idx="1">
                  <c:v>3.1</c:v>
                </c:pt>
                <c:pt idx="2">
                  <c:v>5.8</c:v>
                </c:pt>
                <c:pt idx="3">
                  <c:v>4.5</c:v>
                </c:pt>
                <c:pt idx="4">
                  <c:v>4.5</c:v>
                </c:pt>
                <c:pt idx="5">
                  <c:v>3.7</c:v>
                </c:pt>
                <c:pt idx="6">
                  <c:v>5.4</c:v>
                </c:pt>
                <c:pt idx="7">
                  <c:v>5.0999999999999996</c:v>
                </c:pt>
                <c:pt idx="8">
                  <c:v>5.8</c:v>
                </c:pt>
                <c:pt idx="9">
                  <c:v>5.7</c:v>
                </c:pt>
                <c:pt idx="10">
                  <c:v>4.5999999999999996</c:v>
                </c:pt>
                <c:pt idx="11">
                  <c:v>6.4</c:v>
                </c:pt>
                <c:pt idx="12">
                  <c:v>6.6</c:v>
                </c:pt>
                <c:pt idx="13">
                  <c:v>4.8</c:v>
                </c:pt>
                <c:pt idx="14">
                  <c:v>5.9</c:v>
                </c:pt>
                <c:pt idx="15">
                  <c:v>3.8</c:v>
                </c:pt>
                <c:pt idx="16">
                  <c:v>5.0999999999999996</c:v>
                </c:pt>
                <c:pt idx="17">
                  <c:v>5.5</c:v>
                </c:pt>
                <c:pt idx="18">
                  <c:v>5.6</c:v>
                </c:pt>
                <c:pt idx="19">
                  <c:v>7.1</c:v>
                </c:pt>
                <c:pt idx="20">
                  <c:v>5</c:v>
                </c:pt>
                <c:pt idx="21">
                  <c:v>7.8</c:v>
                </c:pt>
                <c:pt idx="22">
                  <c:v>4.7</c:v>
                </c:pt>
                <c:pt idx="23">
                  <c:v>4.5</c:v>
                </c:pt>
                <c:pt idx="24">
                  <c:v>5.3</c:v>
                </c:pt>
                <c:pt idx="25">
                  <c:v>5.3</c:v>
                </c:pt>
                <c:pt idx="26">
                  <c:v>3.7</c:v>
                </c:pt>
                <c:pt idx="27">
                  <c:v>4.2</c:v>
                </c:pt>
                <c:pt idx="28">
                  <c:v>3.7</c:v>
                </c:pt>
                <c:pt idx="29">
                  <c:v>4.5999999999999996</c:v>
                </c:pt>
                <c:pt idx="30">
                  <c:v>4.7</c:v>
                </c:pt>
                <c:pt idx="31">
                  <c:v>3.8</c:v>
                </c:pt>
                <c:pt idx="32">
                  <c:v>4.9000000000000004</c:v>
                </c:pt>
                <c:pt idx="33">
                  <c:v>4.7</c:v>
                </c:pt>
                <c:pt idx="34">
                  <c:v>6.8</c:v>
                </c:pt>
                <c:pt idx="35">
                  <c:v>2.9</c:v>
                </c:pt>
                <c:pt idx="36">
                  <c:v>4.5</c:v>
                </c:pt>
                <c:pt idx="37">
                  <c:v>5.5</c:v>
                </c:pt>
                <c:pt idx="38">
                  <c:v>5</c:v>
                </c:pt>
                <c:pt idx="39">
                  <c:v>6.4</c:v>
                </c:pt>
                <c:pt idx="40">
                  <c:v>5.2</c:v>
                </c:pt>
                <c:pt idx="41">
                  <c:v>4.9000000000000004</c:v>
                </c:pt>
                <c:pt idx="42">
                  <c:v>6.3</c:v>
                </c:pt>
                <c:pt idx="43">
                  <c:v>7.8</c:v>
                </c:pt>
                <c:pt idx="44">
                  <c:v>3</c:v>
                </c:pt>
                <c:pt idx="45">
                  <c:v>5.5</c:v>
                </c:pt>
                <c:pt idx="46">
                  <c:v>4.5</c:v>
                </c:pt>
                <c:pt idx="47">
                  <c:v>6</c:v>
                </c:pt>
                <c:pt idx="48">
                  <c:v>6.7</c:v>
                </c:pt>
                <c:pt idx="49">
                  <c:v>5.8</c:v>
                </c:pt>
                <c:pt idx="50">
                  <c:v>4.8</c:v>
                </c:pt>
                <c:pt idx="51">
                  <c:v>3.1</c:v>
                </c:pt>
                <c:pt idx="52">
                  <c:v>4.5999999999999996</c:v>
                </c:pt>
                <c:pt idx="53">
                  <c:v>4.7</c:v>
                </c:pt>
                <c:pt idx="54">
                  <c:v>4.7</c:v>
                </c:pt>
                <c:pt idx="55">
                  <c:v>5.5</c:v>
                </c:pt>
                <c:pt idx="56">
                  <c:v>6.9</c:v>
                </c:pt>
                <c:pt idx="57">
                  <c:v>5.4</c:v>
                </c:pt>
                <c:pt idx="58">
                  <c:v>4.5</c:v>
                </c:pt>
                <c:pt idx="59">
                  <c:v>3.5</c:v>
                </c:pt>
                <c:pt idx="60">
                  <c:v>3.8</c:v>
                </c:pt>
                <c:pt idx="61">
                  <c:v>5.9</c:v>
                </c:pt>
                <c:pt idx="62">
                  <c:v>4.8</c:v>
                </c:pt>
                <c:pt idx="63">
                  <c:v>3.4</c:v>
                </c:pt>
                <c:pt idx="64">
                  <c:v>4.8</c:v>
                </c:pt>
                <c:pt idx="65">
                  <c:v>6</c:v>
                </c:pt>
                <c:pt idx="66">
                  <c:v>5.0999999999999996</c:v>
                </c:pt>
                <c:pt idx="67">
                  <c:v>4.9000000000000004</c:v>
                </c:pt>
                <c:pt idx="68">
                  <c:v>4.5</c:v>
                </c:pt>
                <c:pt idx="69">
                  <c:v>5.3</c:v>
                </c:pt>
                <c:pt idx="70">
                  <c:v>7.1</c:v>
                </c:pt>
                <c:pt idx="71">
                  <c:v>4.5</c:v>
                </c:pt>
                <c:pt idx="72">
                  <c:v>6</c:v>
                </c:pt>
                <c:pt idx="73">
                  <c:v>6.7</c:v>
                </c:pt>
                <c:pt idx="74">
                  <c:v>6</c:v>
                </c:pt>
                <c:pt idx="75">
                  <c:v>4.8</c:v>
                </c:pt>
                <c:pt idx="76">
                  <c:v>5</c:v>
                </c:pt>
                <c:pt idx="77">
                  <c:v>4.9000000000000004</c:v>
                </c:pt>
                <c:pt idx="78">
                  <c:v>5.9</c:v>
                </c:pt>
                <c:pt idx="79">
                  <c:v>5.9</c:v>
                </c:pt>
                <c:pt idx="80">
                  <c:v>4.8</c:v>
                </c:pt>
                <c:pt idx="81">
                  <c:v>4.5999999999999996</c:v>
                </c:pt>
                <c:pt idx="82">
                  <c:v>4</c:v>
                </c:pt>
                <c:pt idx="83">
                  <c:v>5</c:v>
                </c:pt>
                <c:pt idx="84">
                  <c:v>4.3</c:v>
                </c:pt>
                <c:pt idx="85">
                  <c:v>4.5</c:v>
                </c:pt>
                <c:pt idx="86">
                  <c:v>4.9000000000000004</c:v>
                </c:pt>
                <c:pt idx="87">
                  <c:v>4.3</c:v>
                </c:pt>
                <c:pt idx="88">
                  <c:v>4.5999999999999996</c:v>
                </c:pt>
                <c:pt idx="89">
                  <c:v>8.1999999999999993</c:v>
                </c:pt>
                <c:pt idx="90">
                  <c:v>5.4</c:v>
                </c:pt>
                <c:pt idx="91">
                  <c:v>4.5</c:v>
                </c:pt>
                <c:pt idx="92">
                  <c:v>4.8</c:v>
                </c:pt>
                <c:pt idx="93">
                  <c:v>5.9</c:v>
                </c:pt>
                <c:pt idx="94">
                  <c:v>5.5</c:v>
                </c:pt>
                <c:pt idx="95">
                  <c:v>5.7</c:v>
                </c:pt>
                <c:pt idx="96">
                  <c:v>4.8</c:v>
                </c:pt>
                <c:pt idx="97">
                  <c:v>2.9</c:v>
                </c:pt>
                <c:pt idx="98">
                  <c:v>7.1</c:v>
                </c:pt>
                <c:pt idx="99">
                  <c:v>4.8</c:v>
                </c:pt>
                <c:pt idx="100">
                  <c:v>4.5999999999999996</c:v>
                </c:pt>
                <c:pt idx="101">
                  <c:v>6.2</c:v>
                </c:pt>
                <c:pt idx="102">
                  <c:v>7</c:v>
                </c:pt>
                <c:pt idx="103">
                  <c:v>6.6</c:v>
                </c:pt>
                <c:pt idx="104">
                  <c:v>6</c:v>
                </c:pt>
                <c:pt idx="105">
                  <c:v>5.2</c:v>
                </c:pt>
                <c:pt idx="106">
                  <c:v>5.5</c:v>
                </c:pt>
                <c:pt idx="107">
                  <c:v>6.2</c:v>
                </c:pt>
                <c:pt idx="108">
                  <c:v>4.8</c:v>
                </c:pt>
                <c:pt idx="109">
                  <c:v>4.5</c:v>
                </c:pt>
                <c:pt idx="110">
                  <c:v>6.1</c:v>
                </c:pt>
                <c:pt idx="111">
                  <c:v>4.5</c:v>
                </c:pt>
                <c:pt idx="112">
                  <c:v>5</c:v>
                </c:pt>
                <c:pt idx="113">
                  <c:v>6.9</c:v>
                </c:pt>
                <c:pt idx="114">
                  <c:v>5.9</c:v>
                </c:pt>
                <c:pt idx="115">
                  <c:v>7</c:v>
                </c:pt>
                <c:pt idx="116">
                  <c:v>6.2</c:v>
                </c:pt>
                <c:pt idx="117">
                  <c:v>6.1</c:v>
                </c:pt>
                <c:pt idx="118">
                  <c:v>5</c:v>
                </c:pt>
                <c:pt idx="119">
                  <c:v>3.8</c:v>
                </c:pt>
                <c:pt idx="120">
                  <c:v>6.9</c:v>
                </c:pt>
                <c:pt idx="121">
                  <c:v>4.8</c:v>
                </c:pt>
                <c:pt idx="122">
                  <c:v>3.4</c:v>
                </c:pt>
                <c:pt idx="123">
                  <c:v>4.5999999999999996</c:v>
                </c:pt>
                <c:pt idx="124">
                  <c:v>4.7</c:v>
                </c:pt>
                <c:pt idx="125">
                  <c:v>6.1</c:v>
                </c:pt>
                <c:pt idx="126">
                  <c:v>5.8</c:v>
                </c:pt>
                <c:pt idx="127">
                  <c:v>6.1</c:v>
                </c:pt>
                <c:pt idx="128">
                  <c:v>7.8</c:v>
                </c:pt>
                <c:pt idx="129">
                  <c:v>2.5</c:v>
                </c:pt>
                <c:pt idx="130">
                  <c:v>4.7</c:v>
                </c:pt>
                <c:pt idx="131">
                  <c:v>3</c:v>
                </c:pt>
                <c:pt idx="132">
                  <c:v>5</c:v>
                </c:pt>
                <c:pt idx="133">
                  <c:v>6.6</c:v>
                </c:pt>
                <c:pt idx="134">
                  <c:v>4.2</c:v>
                </c:pt>
                <c:pt idx="135">
                  <c:v>4.7</c:v>
                </c:pt>
                <c:pt idx="136">
                  <c:v>2.5</c:v>
                </c:pt>
                <c:pt idx="137">
                  <c:v>7.1</c:v>
                </c:pt>
                <c:pt idx="138">
                  <c:v>4.5</c:v>
                </c:pt>
                <c:pt idx="139">
                  <c:v>5</c:v>
                </c:pt>
                <c:pt idx="140">
                  <c:v>5.6</c:v>
                </c:pt>
                <c:pt idx="141">
                  <c:v>3.5</c:v>
                </c:pt>
                <c:pt idx="142">
                  <c:v>5.8</c:v>
                </c:pt>
                <c:pt idx="143">
                  <c:v>4.5</c:v>
                </c:pt>
                <c:pt idx="144">
                  <c:v>4.5</c:v>
                </c:pt>
                <c:pt idx="145">
                  <c:v>4.5</c:v>
                </c:pt>
                <c:pt idx="146">
                  <c:v>6.6</c:v>
                </c:pt>
                <c:pt idx="147">
                  <c:v>5.4</c:v>
                </c:pt>
                <c:pt idx="148">
                  <c:v>7.8</c:v>
                </c:pt>
                <c:pt idx="149">
                  <c:v>5.3</c:v>
                </c:pt>
                <c:pt idx="150">
                  <c:v>6.9</c:v>
                </c:pt>
                <c:pt idx="151">
                  <c:v>5.0999999999999996</c:v>
                </c:pt>
                <c:pt idx="152">
                  <c:v>4.7</c:v>
                </c:pt>
                <c:pt idx="153">
                  <c:v>4.5</c:v>
                </c:pt>
                <c:pt idx="154">
                  <c:v>6.6</c:v>
                </c:pt>
                <c:pt idx="155">
                  <c:v>4.7</c:v>
                </c:pt>
                <c:pt idx="156">
                  <c:v>4.9000000000000004</c:v>
                </c:pt>
                <c:pt idx="157">
                  <c:v>4.8</c:v>
                </c:pt>
                <c:pt idx="158">
                  <c:v>4.9000000000000004</c:v>
                </c:pt>
                <c:pt idx="159">
                  <c:v>4.5999999999999996</c:v>
                </c:pt>
                <c:pt idx="160">
                  <c:v>4.9000000000000004</c:v>
                </c:pt>
                <c:pt idx="161">
                  <c:v>5.9</c:v>
                </c:pt>
                <c:pt idx="162">
                  <c:v>6.1</c:v>
                </c:pt>
                <c:pt idx="163">
                  <c:v>6</c:v>
                </c:pt>
                <c:pt idx="164">
                  <c:v>6</c:v>
                </c:pt>
                <c:pt idx="165">
                  <c:v>5</c:v>
                </c:pt>
                <c:pt idx="166">
                  <c:v>5.9</c:v>
                </c:pt>
                <c:pt idx="167">
                  <c:v>5.4</c:v>
                </c:pt>
                <c:pt idx="168">
                  <c:v>4</c:v>
                </c:pt>
                <c:pt idx="169">
                  <c:v>6.8</c:v>
                </c:pt>
                <c:pt idx="170">
                  <c:v>4.2</c:v>
                </c:pt>
                <c:pt idx="171">
                  <c:v>3.3</c:v>
                </c:pt>
                <c:pt idx="172">
                  <c:v>6.7</c:v>
                </c:pt>
                <c:pt idx="173">
                  <c:v>5.7</c:v>
                </c:pt>
                <c:pt idx="174">
                  <c:v>6.6</c:v>
                </c:pt>
                <c:pt idx="175">
                  <c:v>6.7</c:v>
                </c:pt>
                <c:pt idx="176">
                  <c:v>4.5</c:v>
                </c:pt>
                <c:pt idx="177">
                  <c:v>6.1</c:v>
                </c:pt>
                <c:pt idx="178">
                  <c:v>3.3</c:v>
                </c:pt>
                <c:pt idx="179">
                  <c:v>7.8</c:v>
                </c:pt>
                <c:pt idx="180">
                  <c:v>4.2</c:v>
                </c:pt>
                <c:pt idx="181">
                  <c:v>4.7</c:v>
                </c:pt>
                <c:pt idx="182">
                  <c:v>7.8</c:v>
                </c:pt>
                <c:pt idx="183">
                  <c:v>6.3</c:v>
                </c:pt>
                <c:pt idx="184">
                  <c:v>4.7</c:v>
                </c:pt>
                <c:pt idx="185">
                  <c:v>4.5</c:v>
                </c:pt>
                <c:pt idx="186">
                  <c:v>3.7</c:v>
                </c:pt>
                <c:pt idx="187">
                  <c:v>4.8</c:v>
                </c:pt>
                <c:pt idx="188">
                  <c:v>5.8</c:v>
                </c:pt>
                <c:pt idx="189">
                  <c:v>4.8</c:v>
                </c:pt>
                <c:pt idx="190">
                  <c:v>4.8</c:v>
                </c:pt>
                <c:pt idx="191">
                  <c:v>5.7</c:v>
                </c:pt>
                <c:pt idx="192">
                  <c:v>4.8</c:v>
                </c:pt>
                <c:pt idx="193">
                  <c:v>5</c:v>
                </c:pt>
                <c:pt idx="194">
                  <c:v>4.5</c:v>
                </c:pt>
                <c:pt idx="195">
                  <c:v>5.4</c:v>
                </c:pt>
                <c:pt idx="196">
                  <c:v>6.2</c:v>
                </c:pt>
                <c:pt idx="197">
                  <c:v>6.1</c:v>
                </c:pt>
                <c:pt idx="198">
                  <c:v>8.1999999999999993</c:v>
                </c:pt>
                <c:pt idx="199">
                  <c:v>6.1</c:v>
                </c:pt>
              </c:numCache>
            </c:numRef>
          </c:xVal>
          <c:yVal>
            <c:numRef>
              <c:f>' Task 2.2 a)'!$AH$4:$AH$203</c:f>
              <c:numCache>
                <c:formatCode>0.00</c:formatCode>
                <c:ptCount val="200"/>
                <c:pt idx="0">
                  <c:v>0.55247708382287719</c:v>
                </c:pt>
                <c:pt idx="1">
                  <c:v>-0.60087409761304933</c:v>
                </c:pt>
                <c:pt idx="2">
                  <c:v>0.52146506937585002</c:v>
                </c:pt>
                <c:pt idx="3">
                  <c:v>0.41650114239137803</c:v>
                </c:pt>
                <c:pt idx="4">
                  <c:v>0.98367293046376147</c:v>
                </c:pt>
                <c:pt idx="5">
                  <c:v>-0.5155259606036724</c:v>
                </c:pt>
                <c:pt idx="6">
                  <c:v>0.43490822912627625</c:v>
                </c:pt>
                <c:pt idx="7">
                  <c:v>0.60993679167479353</c:v>
                </c:pt>
                <c:pt idx="8">
                  <c:v>0.4583495520089329</c:v>
                </c:pt>
                <c:pt idx="9">
                  <c:v>-0.71393660234707035</c:v>
                </c:pt>
                <c:pt idx="10">
                  <c:v>0.43795547963838732</c:v>
                </c:pt>
                <c:pt idx="11">
                  <c:v>-0.12349504805100242</c:v>
                </c:pt>
                <c:pt idx="12">
                  <c:v>-0.83522205510097436</c:v>
                </c:pt>
                <c:pt idx="13">
                  <c:v>0.59722259528877419</c:v>
                </c:pt>
                <c:pt idx="14">
                  <c:v>-0.67148073625929783</c:v>
                </c:pt>
                <c:pt idx="15">
                  <c:v>-0.37380429666667503</c:v>
                </c:pt>
                <c:pt idx="16">
                  <c:v>-0.25446351275479451</c:v>
                </c:pt>
                <c:pt idx="17">
                  <c:v>0.83663856138357495</c:v>
                </c:pt>
                <c:pt idx="18">
                  <c:v>0.10465092895480144</c:v>
                </c:pt>
                <c:pt idx="19">
                  <c:v>9.322914380063807E-2</c:v>
                </c:pt>
                <c:pt idx="20">
                  <c:v>0.13232362049569613</c:v>
                </c:pt>
                <c:pt idx="21">
                  <c:v>0.49309892695562496</c:v>
                </c:pt>
                <c:pt idx="22">
                  <c:v>0.48940328479029915</c:v>
                </c:pt>
                <c:pt idx="23">
                  <c:v>-0.45016725955209402</c:v>
                </c:pt>
                <c:pt idx="24">
                  <c:v>-1.1586589541693257</c:v>
                </c:pt>
                <c:pt idx="25">
                  <c:v>1.9808686075274196E-2</c:v>
                </c:pt>
                <c:pt idx="26">
                  <c:v>-0.75508406534310346</c:v>
                </c:pt>
                <c:pt idx="27">
                  <c:v>-1.2635163267991656</c:v>
                </c:pt>
                <c:pt idx="28">
                  <c:v>-0.52640104672464183</c:v>
                </c:pt>
                <c:pt idx="29">
                  <c:v>-0.39748230545327967</c:v>
                </c:pt>
                <c:pt idx="30">
                  <c:v>-0.2172109683254746</c:v>
                </c:pt>
                <c:pt idx="31">
                  <c:v>-0.75740834427888171</c:v>
                </c:pt>
                <c:pt idx="32">
                  <c:v>0.15295506463110886</c:v>
                </c:pt>
                <c:pt idx="33">
                  <c:v>1.1970115456446315</c:v>
                </c:pt>
                <c:pt idx="34">
                  <c:v>-0.83635527981682767</c:v>
                </c:pt>
                <c:pt idx="35">
                  <c:v>0.32831938032429342</c:v>
                </c:pt>
                <c:pt idx="36">
                  <c:v>-0.578289211653507</c:v>
                </c:pt>
                <c:pt idx="37">
                  <c:v>1.0041424407519557</c:v>
                </c:pt>
                <c:pt idx="38">
                  <c:v>-0.20070524938051104</c:v>
                </c:pt>
                <c:pt idx="39">
                  <c:v>-1.1813213059410037</c:v>
                </c:pt>
                <c:pt idx="40">
                  <c:v>0.67567796540686054</c:v>
                </c:pt>
                <c:pt idx="41">
                  <c:v>0.22637170832396247</c:v>
                </c:pt>
                <c:pt idx="42">
                  <c:v>-0.93445929546873074</c:v>
                </c:pt>
                <c:pt idx="43">
                  <c:v>-0.14021983160731644</c:v>
                </c:pt>
                <c:pt idx="44">
                  <c:v>-0.92781116010062448</c:v>
                </c:pt>
                <c:pt idx="45">
                  <c:v>0.52965506295076548</c:v>
                </c:pt>
                <c:pt idx="46">
                  <c:v>-0.10237084653393858</c:v>
                </c:pt>
                <c:pt idx="47">
                  <c:v>-0.65533900640194087</c:v>
                </c:pt>
                <c:pt idx="48">
                  <c:v>-0.45920217380708372</c:v>
                </c:pt>
                <c:pt idx="49">
                  <c:v>-0.32012401537454327</c:v>
                </c:pt>
                <c:pt idx="50">
                  <c:v>-3.4650277139130381E-2</c:v>
                </c:pt>
                <c:pt idx="51">
                  <c:v>0.13392210134228399</c:v>
                </c:pt>
                <c:pt idx="52">
                  <c:v>0.64112232474024466</c:v>
                </c:pt>
                <c:pt idx="53">
                  <c:v>-0.45729142838295012</c:v>
                </c:pt>
                <c:pt idx="54">
                  <c:v>-6.2961054802705974E-3</c:v>
                </c:pt>
                <c:pt idx="55">
                  <c:v>0.60369745761204285</c:v>
                </c:pt>
                <c:pt idx="56">
                  <c:v>0.15431756031466293</c:v>
                </c:pt>
                <c:pt idx="57">
                  <c:v>-1.186600660547299E-2</c:v>
                </c:pt>
                <c:pt idx="58">
                  <c:v>-6.6466095536100056E-2</c:v>
                </c:pt>
                <c:pt idx="59">
                  <c:v>0.35897973239405445</c:v>
                </c:pt>
                <c:pt idx="60">
                  <c:v>-0.17768410379128508</c:v>
                </c:pt>
                <c:pt idx="61">
                  <c:v>0.31405879111440527</c:v>
                </c:pt>
                <c:pt idx="62">
                  <c:v>0.87331623876235742</c:v>
                </c:pt>
                <c:pt idx="63">
                  <c:v>0.83902388684582618</c:v>
                </c:pt>
                <c:pt idx="64">
                  <c:v>0.36927183044463252</c:v>
                </c:pt>
                <c:pt idx="65">
                  <c:v>1.2590063607837099</c:v>
                </c:pt>
                <c:pt idx="66">
                  <c:v>-0.72859299774271236</c:v>
                </c:pt>
                <c:pt idx="67">
                  <c:v>1.1813648408901791</c:v>
                </c:pt>
                <c:pt idx="68">
                  <c:v>-0.87754528960706413</c:v>
                </c:pt>
                <c:pt idx="69">
                  <c:v>0.75153250961618134</c:v>
                </c:pt>
                <c:pt idx="70">
                  <c:v>-0.8145628723114795</c:v>
                </c:pt>
                <c:pt idx="71">
                  <c:v>6.4375851360512826E-2</c:v>
                </c:pt>
                <c:pt idx="72">
                  <c:v>0.18218539991254801</c:v>
                </c:pt>
                <c:pt idx="73">
                  <c:v>0.40706828936903072</c:v>
                </c:pt>
                <c:pt idx="74">
                  <c:v>0.18396478955819617</c:v>
                </c:pt>
                <c:pt idx="75">
                  <c:v>0.9832218647812736</c:v>
                </c:pt>
                <c:pt idx="76">
                  <c:v>0.58279670496302138</c:v>
                </c:pt>
                <c:pt idx="77">
                  <c:v>2.3678957444583482E-2</c:v>
                </c:pt>
                <c:pt idx="78">
                  <c:v>-0.8080296765988173</c:v>
                </c:pt>
                <c:pt idx="79">
                  <c:v>0.21318901566012372</c:v>
                </c:pt>
                <c:pt idx="80">
                  <c:v>0.53053366811266933</c:v>
                </c:pt>
                <c:pt idx="81">
                  <c:v>0.57272189504769599</c:v>
                </c:pt>
                <c:pt idx="82">
                  <c:v>1.3095214796370351</c:v>
                </c:pt>
                <c:pt idx="83">
                  <c:v>-0.26178879963958224</c:v>
                </c:pt>
                <c:pt idx="84">
                  <c:v>-0.15251322411889223</c:v>
                </c:pt>
                <c:pt idx="85">
                  <c:v>-0.23424107718955067</c:v>
                </c:pt>
                <c:pt idx="86">
                  <c:v>-0.20772511225954826</c:v>
                </c:pt>
                <c:pt idx="87">
                  <c:v>5.1562033149419761E-2</c:v>
                </c:pt>
                <c:pt idx="88">
                  <c:v>-9.5917234856787381E-2</c:v>
                </c:pt>
                <c:pt idx="89">
                  <c:v>0.78718668498283506</c:v>
                </c:pt>
                <c:pt idx="90">
                  <c:v>-9.1157670536532009E-2</c:v>
                </c:pt>
                <c:pt idx="91">
                  <c:v>2.061922303449748E-2</c:v>
                </c:pt>
                <c:pt idx="92">
                  <c:v>0.40155982790353129</c:v>
                </c:pt>
                <c:pt idx="93">
                  <c:v>-2.1476163065047515E-2</c:v>
                </c:pt>
                <c:pt idx="94">
                  <c:v>0.50805708313213405</c:v>
                </c:pt>
                <c:pt idx="95">
                  <c:v>8.5874106169008257E-3</c:v>
                </c:pt>
                <c:pt idx="96">
                  <c:v>-0.20197311593981748</c:v>
                </c:pt>
                <c:pt idx="97">
                  <c:v>0.37884634365544567</c:v>
                </c:pt>
                <c:pt idx="98">
                  <c:v>-0.2154783969284022</c:v>
                </c:pt>
                <c:pt idx="99">
                  <c:v>-0.49765764965829806</c:v>
                </c:pt>
                <c:pt idx="100">
                  <c:v>-1.2375497659139629</c:v>
                </c:pt>
                <c:pt idx="101">
                  <c:v>-1.1966226900101127</c:v>
                </c:pt>
                <c:pt idx="102">
                  <c:v>-0.60811569639875884</c:v>
                </c:pt>
                <c:pt idx="103">
                  <c:v>0.76246607903277486</c:v>
                </c:pt>
                <c:pt idx="104">
                  <c:v>0.70325097574225204</c:v>
                </c:pt>
                <c:pt idx="105">
                  <c:v>-0.75878342297620449</c:v>
                </c:pt>
                <c:pt idx="106">
                  <c:v>0.49433395653775136</c:v>
                </c:pt>
                <c:pt idx="107">
                  <c:v>0.17638142098096754</c:v>
                </c:pt>
                <c:pt idx="108">
                  <c:v>-0.35425566544610732</c:v>
                </c:pt>
                <c:pt idx="109">
                  <c:v>0.14226142522731777</c:v>
                </c:pt>
                <c:pt idx="110">
                  <c:v>-0.60918455819312456</c:v>
                </c:pt>
                <c:pt idx="111">
                  <c:v>-0.18662910780423481</c:v>
                </c:pt>
                <c:pt idx="112">
                  <c:v>-0.46154336744021229</c:v>
                </c:pt>
                <c:pt idx="113">
                  <c:v>-0.95501932139216361</c:v>
                </c:pt>
                <c:pt idx="114">
                  <c:v>-0.4768069731370197</c:v>
                </c:pt>
                <c:pt idx="115">
                  <c:v>-0.88040335581502838</c:v>
                </c:pt>
                <c:pt idx="116">
                  <c:v>0.66332748262466978</c:v>
                </c:pt>
                <c:pt idx="117">
                  <c:v>0.4029336634023446</c:v>
                </c:pt>
                <c:pt idx="118">
                  <c:v>1.4570040834610332E-2</c:v>
                </c:pt>
                <c:pt idx="119">
                  <c:v>7.8590413819282112E-2</c:v>
                </c:pt>
                <c:pt idx="120">
                  <c:v>0.62412366129019148</c:v>
                </c:pt>
                <c:pt idx="121">
                  <c:v>0.51521211286451418</c:v>
                </c:pt>
                <c:pt idx="122">
                  <c:v>0.75312442152433512</c:v>
                </c:pt>
                <c:pt idx="123">
                  <c:v>-5.6673258742776511E-2</c:v>
                </c:pt>
                <c:pt idx="124">
                  <c:v>-0.1932770378237354</c:v>
                </c:pt>
                <c:pt idx="125">
                  <c:v>-2.8415582542990592E-2</c:v>
                </c:pt>
                <c:pt idx="126">
                  <c:v>-6.3438643627595326E-2</c:v>
                </c:pt>
                <c:pt idx="127">
                  <c:v>-0.27775632877003531</c:v>
                </c:pt>
                <c:pt idx="128">
                  <c:v>0.34553566155881832</c:v>
                </c:pt>
                <c:pt idx="129">
                  <c:v>-0.36130866944598328</c:v>
                </c:pt>
                <c:pt idx="130">
                  <c:v>0.12415270153696856</c:v>
                </c:pt>
                <c:pt idx="131">
                  <c:v>-0.55760559196493276</c:v>
                </c:pt>
                <c:pt idx="132">
                  <c:v>-3.7441430225834793E-2</c:v>
                </c:pt>
                <c:pt idx="133">
                  <c:v>-0.66710406474103134</c:v>
                </c:pt>
                <c:pt idx="134">
                  <c:v>-0.13498655196139353</c:v>
                </c:pt>
                <c:pt idx="135">
                  <c:v>-0.49668827307165131</c:v>
                </c:pt>
                <c:pt idx="136">
                  <c:v>0.10138078969473696</c:v>
                </c:pt>
                <c:pt idx="137">
                  <c:v>-0.57800426609887268</c:v>
                </c:pt>
                <c:pt idx="138">
                  <c:v>0.5556677954002387</c:v>
                </c:pt>
                <c:pt idx="139">
                  <c:v>-0.34009493800012613</c:v>
                </c:pt>
                <c:pt idx="140">
                  <c:v>0.42216356065766103</c:v>
                </c:pt>
                <c:pt idx="141">
                  <c:v>4.1734910225906141E-2</c:v>
                </c:pt>
                <c:pt idx="142">
                  <c:v>-0.49406982110061648</c:v>
                </c:pt>
                <c:pt idx="143">
                  <c:v>1.0404295553724943</c:v>
                </c:pt>
                <c:pt idx="144">
                  <c:v>0.66255772696678683</c:v>
                </c:pt>
                <c:pt idx="145">
                  <c:v>-0.3216361192249213</c:v>
                </c:pt>
                <c:pt idx="146">
                  <c:v>-1.0007344887158842</c:v>
                </c:pt>
                <c:pt idx="147">
                  <c:v>0.2567545949446135</c:v>
                </c:pt>
                <c:pt idx="148">
                  <c:v>0.55843627189120149</c:v>
                </c:pt>
                <c:pt idx="149">
                  <c:v>1.4768834372447692E-2</c:v>
                </c:pt>
                <c:pt idx="150">
                  <c:v>5.8306978761714312E-2</c:v>
                </c:pt>
                <c:pt idx="151">
                  <c:v>-0.48275948469445051</c:v>
                </c:pt>
                <c:pt idx="152">
                  <c:v>0.8549590518181871</c:v>
                </c:pt>
                <c:pt idx="153">
                  <c:v>4.0106344352718537E-2</c:v>
                </c:pt>
                <c:pt idx="154">
                  <c:v>0.19233698004527433</c:v>
                </c:pt>
                <c:pt idx="155">
                  <c:v>0.18087790993459585</c:v>
                </c:pt>
                <c:pt idx="156">
                  <c:v>1.4215852701376051</c:v>
                </c:pt>
                <c:pt idx="157">
                  <c:v>-9.3966352674756948E-2</c:v>
                </c:pt>
                <c:pt idx="158">
                  <c:v>0.5963606183634802</c:v>
                </c:pt>
                <c:pt idx="159">
                  <c:v>0.22169911187368907</c:v>
                </c:pt>
                <c:pt idx="160">
                  <c:v>0.12866274288441026</c:v>
                </c:pt>
                <c:pt idx="161">
                  <c:v>0.4209803544782611</c:v>
                </c:pt>
                <c:pt idx="162">
                  <c:v>-0.69834957033782175</c:v>
                </c:pt>
                <c:pt idx="163">
                  <c:v>0.53690817805101609</c:v>
                </c:pt>
                <c:pt idx="164">
                  <c:v>-0.15871668450648269</c:v>
                </c:pt>
                <c:pt idx="165">
                  <c:v>0.3855493587309482</c:v>
                </c:pt>
                <c:pt idx="166">
                  <c:v>0.54916260777566173</c:v>
                </c:pt>
                <c:pt idx="167">
                  <c:v>0.63308993395952573</c:v>
                </c:pt>
                <c:pt idx="168">
                  <c:v>-0.6638556259685755</c:v>
                </c:pt>
                <c:pt idx="169">
                  <c:v>-0.20565319253040659</c:v>
                </c:pt>
                <c:pt idx="170">
                  <c:v>-1.3122741420628463</c:v>
                </c:pt>
                <c:pt idx="171">
                  <c:v>-0.18398003566922316</c:v>
                </c:pt>
                <c:pt idx="172">
                  <c:v>-0.75838963076436094</c:v>
                </c:pt>
                <c:pt idx="173">
                  <c:v>1.0240421197724832</c:v>
                </c:pt>
                <c:pt idx="174">
                  <c:v>-0.7007877129946527</c:v>
                </c:pt>
                <c:pt idx="175">
                  <c:v>0.26512135450944463</c:v>
                </c:pt>
                <c:pt idx="176">
                  <c:v>0.3036361270939949</c:v>
                </c:pt>
                <c:pt idx="177">
                  <c:v>-0.42338584972946691</c:v>
                </c:pt>
                <c:pt idx="178">
                  <c:v>0.15369470854958234</c:v>
                </c:pt>
                <c:pt idx="179">
                  <c:v>-0.39334715018012112</c:v>
                </c:pt>
                <c:pt idx="180">
                  <c:v>-0.84945350788579521</c:v>
                </c:pt>
                <c:pt idx="181">
                  <c:v>0.42038439691583473</c:v>
                </c:pt>
                <c:pt idx="182">
                  <c:v>0.10980926936496616</c:v>
                </c:pt>
                <c:pt idx="183">
                  <c:v>0.83987564813499738</c:v>
                </c:pt>
                <c:pt idx="184">
                  <c:v>-5.1321456131361742E-2</c:v>
                </c:pt>
                <c:pt idx="185">
                  <c:v>-0.56568387586670177</c:v>
                </c:pt>
                <c:pt idx="186">
                  <c:v>-1.7384328787999834</c:v>
                </c:pt>
                <c:pt idx="187">
                  <c:v>-0.30006385568710137</c:v>
                </c:pt>
                <c:pt idx="188">
                  <c:v>-7.1403174071829056E-2</c:v>
                </c:pt>
                <c:pt idx="189">
                  <c:v>-0.67637961611348096</c:v>
                </c:pt>
                <c:pt idx="190">
                  <c:v>-0.63281146323240911</c:v>
                </c:pt>
                <c:pt idx="191">
                  <c:v>-0.62444993793966752</c:v>
                </c:pt>
                <c:pt idx="192">
                  <c:v>0.19355359999145083</c:v>
                </c:pt>
                <c:pt idx="193">
                  <c:v>0.86728009858097632</c:v>
                </c:pt>
                <c:pt idx="194">
                  <c:v>-0.32657901231801478</c:v>
                </c:pt>
                <c:pt idx="195">
                  <c:v>0.78831210196428891</c:v>
                </c:pt>
                <c:pt idx="196">
                  <c:v>0.98685451562855686</c:v>
                </c:pt>
                <c:pt idx="197">
                  <c:v>-0.56817278654434134</c:v>
                </c:pt>
                <c:pt idx="198">
                  <c:v>-0.27827333501717177</c:v>
                </c:pt>
                <c:pt idx="199">
                  <c:v>0.39410878618261336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3A-4DED-B770-011960AE79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098408"/>
        <c:axId val="717091192"/>
      </c:scatterChart>
      <c:valAx>
        <c:axId val="717098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Brand_Image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17091192"/>
        <c:crosses val="autoZero"/>
        <c:crossBetween val="midCat"/>
      </c:valAx>
      <c:valAx>
        <c:axId val="7170911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71709840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Comp_Pricing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 Task 2.2 a)'!$J$2:$J$201</c:f>
              <c:numCache>
                <c:formatCode>General</c:formatCode>
                <c:ptCount val="200"/>
                <c:pt idx="0">
                  <c:v>6.8</c:v>
                </c:pt>
                <c:pt idx="1">
                  <c:v>5.3</c:v>
                </c:pt>
                <c:pt idx="2">
                  <c:v>4.5</c:v>
                </c:pt>
                <c:pt idx="3">
                  <c:v>8.8000000000000007</c:v>
                </c:pt>
                <c:pt idx="4">
                  <c:v>6.8</c:v>
                </c:pt>
                <c:pt idx="5">
                  <c:v>8.5</c:v>
                </c:pt>
                <c:pt idx="6">
                  <c:v>8.9</c:v>
                </c:pt>
                <c:pt idx="7">
                  <c:v>6.9</c:v>
                </c:pt>
                <c:pt idx="8">
                  <c:v>9.3000000000000007</c:v>
                </c:pt>
                <c:pt idx="9">
                  <c:v>8.4</c:v>
                </c:pt>
                <c:pt idx="10">
                  <c:v>6.8</c:v>
                </c:pt>
                <c:pt idx="11">
                  <c:v>8.1999999999999993</c:v>
                </c:pt>
                <c:pt idx="12">
                  <c:v>7.6</c:v>
                </c:pt>
                <c:pt idx="13">
                  <c:v>7.1</c:v>
                </c:pt>
                <c:pt idx="14">
                  <c:v>8.8000000000000007</c:v>
                </c:pt>
                <c:pt idx="15">
                  <c:v>4.9000000000000004</c:v>
                </c:pt>
                <c:pt idx="16">
                  <c:v>6.2</c:v>
                </c:pt>
                <c:pt idx="17">
                  <c:v>8.4</c:v>
                </c:pt>
                <c:pt idx="18">
                  <c:v>9.1</c:v>
                </c:pt>
                <c:pt idx="19">
                  <c:v>8.4</c:v>
                </c:pt>
                <c:pt idx="20">
                  <c:v>8.4</c:v>
                </c:pt>
                <c:pt idx="21">
                  <c:v>4.5</c:v>
                </c:pt>
                <c:pt idx="22">
                  <c:v>3.7</c:v>
                </c:pt>
                <c:pt idx="23">
                  <c:v>6.2</c:v>
                </c:pt>
                <c:pt idx="24">
                  <c:v>8</c:v>
                </c:pt>
                <c:pt idx="25">
                  <c:v>7.1</c:v>
                </c:pt>
                <c:pt idx="26">
                  <c:v>4.8</c:v>
                </c:pt>
                <c:pt idx="27">
                  <c:v>9</c:v>
                </c:pt>
                <c:pt idx="28">
                  <c:v>4.8</c:v>
                </c:pt>
                <c:pt idx="29">
                  <c:v>7.7</c:v>
                </c:pt>
                <c:pt idx="30">
                  <c:v>5.2</c:v>
                </c:pt>
                <c:pt idx="31">
                  <c:v>6.6</c:v>
                </c:pt>
                <c:pt idx="32">
                  <c:v>9.1999999999999993</c:v>
                </c:pt>
                <c:pt idx="33">
                  <c:v>8.6999999999999993</c:v>
                </c:pt>
                <c:pt idx="34">
                  <c:v>8.4</c:v>
                </c:pt>
                <c:pt idx="35">
                  <c:v>5.6</c:v>
                </c:pt>
                <c:pt idx="36">
                  <c:v>6.8</c:v>
                </c:pt>
                <c:pt idx="37">
                  <c:v>7.7</c:v>
                </c:pt>
                <c:pt idx="38">
                  <c:v>9</c:v>
                </c:pt>
                <c:pt idx="39">
                  <c:v>8.1999999999999993</c:v>
                </c:pt>
                <c:pt idx="40">
                  <c:v>9.1</c:v>
                </c:pt>
                <c:pt idx="41">
                  <c:v>8.5</c:v>
                </c:pt>
                <c:pt idx="42">
                  <c:v>7.4</c:v>
                </c:pt>
                <c:pt idx="43">
                  <c:v>5.9</c:v>
                </c:pt>
                <c:pt idx="44">
                  <c:v>5.2</c:v>
                </c:pt>
                <c:pt idx="45">
                  <c:v>8.4</c:v>
                </c:pt>
                <c:pt idx="46">
                  <c:v>3.8</c:v>
                </c:pt>
                <c:pt idx="47">
                  <c:v>8.1999999999999993</c:v>
                </c:pt>
                <c:pt idx="48">
                  <c:v>6.8</c:v>
                </c:pt>
                <c:pt idx="49">
                  <c:v>4.7</c:v>
                </c:pt>
                <c:pt idx="50">
                  <c:v>7.2</c:v>
                </c:pt>
                <c:pt idx="51">
                  <c:v>5.3</c:v>
                </c:pt>
                <c:pt idx="52">
                  <c:v>6.3</c:v>
                </c:pt>
                <c:pt idx="53">
                  <c:v>5.2</c:v>
                </c:pt>
                <c:pt idx="54">
                  <c:v>8.6999999999999993</c:v>
                </c:pt>
                <c:pt idx="55">
                  <c:v>7.4</c:v>
                </c:pt>
                <c:pt idx="56">
                  <c:v>9.6</c:v>
                </c:pt>
                <c:pt idx="57">
                  <c:v>4.4000000000000004</c:v>
                </c:pt>
                <c:pt idx="58">
                  <c:v>3.8</c:v>
                </c:pt>
                <c:pt idx="59">
                  <c:v>5.4</c:v>
                </c:pt>
                <c:pt idx="60">
                  <c:v>4.9000000000000004</c:v>
                </c:pt>
                <c:pt idx="61">
                  <c:v>6.7</c:v>
                </c:pt>
                <c:pt idx="62">
                  <c:v>5.8</c:v>
                </c:pt>
                <c:pt idx="63">
                  <c:v>6.2</c:v>
                </c:pt>
                <c:pt idx="64">
                  <c:v>7.2</c:v>
                </c:pt>
                <c:pt idx="65">
                  <c:v>8.1999999999999993</c:v>
                </c:pt>
                <c:pt idx="66">
                  <c:v>6.2</c:v>
                </c:pt>
                <c:pt idx="67">
                  <c:v>6</c:v>
                </c:pt>
                <c:pt idx="68">
                  <c:v>7.6</c:v>
                </c:pt>
                <c:pt idx="69">
                  <c:v>7.1</c:v>
                </c:pt>
                <c:pt idx="70">
                  <c:v>8.4</c:v>
                </c:pt>
                <c:pt idx="71">
                  <c:v>5</c:v>
                </c:pt>
                <c:pt idx="72">
                  <c:v>8.6999999999999993</c:v>
                </c:pt>
                <c:pt idx="73">
                  <c:v>6.8</c:v>
                </c:pt>
                <c:pt idx="74">
                  <c:v>6.8</c:v>
                </c:pt>
                <c:pt idx="75">
                  <c:v>4.9000000000000004</c:v>
                </c:pt>
                <c:pt idx="76">
                  <c:v>7.4</c:v>
                </c:pt>
                <c:pt idx="77">
                  <c:v>8.5</c:v>
                </c:pt>
                <c:pt idx="78">
                  <c:v>4.5999999999999996</c:v>
                </c:pt>
                <c:pt idx="79">
                  <c:v>7.8</c:v>
                </c:pt>
                <c:pt idx="80">
                  <c:v>4.9000000000000004</c:v>
                </c:pt>
                <c:pt idx="81">
                  <c:v>6.8</c:v>
                </c:pt>
                <c:pt idx="82">
                  <c:v>6.3</c:v>
                </c:pt>
                <c:pt idx="83">
                  <c:v>8.4</c:v>
                </c:pt>
                <c:pt idx="84">
                  <c:v>5.9</c:v>
                </c:pt>
                <c:pt idx="85">
                  <c:v>7.6</c:v>
                </c:pt>
                <c:pt idx="86">
                  <c:v>8.1999999999999993</c:v>
                </c:pt>
                <c:pt idx="87">
                  <c:v>5.9</c:v>
                </c:pt>
                <c:pt idx="88">
                  <c:v>8.3000000000000007</c:v>
                </c:pt>
                <c:pt idx="89">
                  <c:v>6.3</c:v>
                </c:pt>
                <c:pt idx="90">
                  <c:v>7.3</c:v>
                </c:pt>
                <c:pt idx="91">
                  <c:v>9.9</c:v>
                </c:pt>
                <c:pt idx="92">
                  <c:v>7.1</c:v>
                </c:pt>
                <c:pt idx="93">
                  <c:v>4.5999999999999996</c:v>
                </c:pt>
                <c:pt idx="94">
                  <c:v>7.4</c:v>
                </c:pt>
                <c:pt idx="95">
                  <c:v>6.7</c:v>
                </c:pt>
                <c:pt idx="96">
                  <c:v>7.2</c:v>
                </c:pt>
                <c:pt idx="97">
                  <c:v>5.6</c:v>
                </c:pt>
                <c:pt idx="98">
                  <c:v>7.9</c:v>
                </c:pt>
                <c:pt idx="99">
                  <c:v>9.6999999999999993</c:v>
                </c:pt>
                <c:pt idx="100">
                  <c:v>7.7</c:v>
                </c:pt>
                <c:pt idx="101">
                  <c:v>7.3</c:v>
                </c:pt>
                <c:pt idx="102">
                  <c:v>7.7</c:v>
                </c:pt>
                <c:pt idx="103">
                  <c:v>7.6</c:v>
                </c:pt>
                <c:pt idx="104">
                  <c:v>8.6999999999999993</c:v>
                </c:pt>
                <c:pt idx="105">
                  <c:v>9.1</c:v>
                </c:pt>
                <c:pt idx="106">
                  <c:v>7.7</c:v>
                </c:pt>
                <c:pt idx="107">
                  <c:v>8.4</c:v>
                </c:pt>
                <c:pt idx="108">
                  <c:v>3.8</c:v>
                </c:pt>
                <c:pt idx="109">
                  <c:v>5</c:v>
                </c:pt>
                <c:pt idx="110">
                  <c:v>6.7</c:v>
                </c:pt>
                <c:pt idx="111">
                  <c:v>6.7</c:v>
                </c:pt>
                <c:pt idx="112">
                  <c:v>9</c:v>
                </c:pt>
                <c:pt idx="113">
                  <c:v>8.1999999999999993</c:v>
                </c:pt>
                <c:pt idx="114">
                  <c:v>6.7</c:v>
                </c:pt>
                <c:pt idx="115">
                  <c:v>7.7</c:v>
                </c:pt>
                <c:pt idx="116">
                  <c:v>7.3</c:v>
                </c:pt>
                <c:pt idx="117">
                  <c:v>8</c:v>
                </c:pt>
                <c:pt idx="118">
                  <c:v>6</c:v>
                </c:pt>
                <c:pt idx="119">
                  <c:v>6.6</c:v>
                </c:pt>
                <c:pt idx="120">
                  <c:v>9.6</c:v>
                </c:pt>
                <c:pt idx="121">
                  <c:v>9.6999999999999993</c:v>
                </c:pt>
                <c:pt idx="122">
                  <c:v>6.2</c:v>
                </c:pt>
                <c:pt idx="123">
                  <c:v>6.3</c:v>
                </c:pt>
                <c:pt idx="124">
                  <c:v>10</c:v>
                </c:pt>
                <c:pt idx="125">
                  <c:v>5.3</c:v>
                </c:pt>
                <c:pt idx="126">
                  <c:v>4.7</c:v>
                </c:pt>
                <c:pt idx="127">
                  <c:v>8</c:v>
                </c:pt>
                <c:pt idx="128">
                  <c:v>4.5</c:v>
                </c:pt>
                <c:pt idx="129">
                  <c:v>5.2</c:v>
                </c:pt>
                <c:pt idx="130">
                  <c:v>3.7</c:v>
                </c:pt>
                <c:pt idx="131">
                  <c:v>5.2</c:v>
                </c:pt>
                <c:pt idx="132">
                  <c:v>8.4</c:v>
                </c:pt>
                <c:pt idx="133">
                  <c:v>8.1999999999999993</c:v>
                </c:pt>
                <c:pt idx="134">
                  <c:v>5.8</c:v>
                </c:pt>
                <c:pt idx="135">
                  <c:v>7.6</c:v>
                </c:pt>
                <c:pt idx="136">
                  <c:v>5.2</c:v>
                </c:pt>
                <c:pt idx="137">
                  <c:v>7.9</c:v>
                </c:pt>
                <c:pt idx="138">
                  <c:v>9.9</c:v>
                </c:pt>
                <c:pt idx="139">
                  <c:v>7.4</c:v>
                </c:pt>
                <c:pt idx="140">
                  <c:v>9.1</c:v>
                </c:pt>
                <c:pt idx="141">
                  <c:v>5.4</c:v>
                </c:pt>
                <c:pt idx="142">
                  <c:v>4.5</c:v>
                </c:pt>
                <c:pt idx="143">
                  <c:v>7.3</c:v>
                </c:pt>
                <c:pt idx="144">
                  <c:v>3.8</c:v>
                </c:pt>
                <c:pt idx="145">
                  <c:v>3.8</c:v>
                </c:pt>
                <c:pt idx="146">
                  <c:v>8.1999999999999993</c:v>
                </c:pt>
                <c:pt idx="147">
                  <c:v>7.3</c:v>
                </c:pt>
                <c:pt idx="148">
                  <c:v>5.9</c:v>
                </c:pt>
                <c:pt idx="149">
                  <c:v>8</c:v>
                </c:pt>
                <c:pt idx="150">
                  <c:v>8.1999999999999993</c:v>
                </c:pt>
                <c:pt idx="151">
                  <c:v>6.9</c:v>
                </c:pt>
                <c:pt idx="152">
                  <c:v>10</c:v>
                </c:pt>
                <c:pt idx="153">
                  <c:v>6.7</c:v>
                </c:pt>
                <c:pt idx="154">
                  <c:v>8.4</c:v>
                </c:pt>
                <c:pt idx="155">
                  <c:v>4.8</c:v>
                </c:pt>
                <c:pt idx="156">
                  <c:v>8.1999999999999993</c:v>
                </c:pt>
                <c:pt idx="157">
                  <c:v>7.2</c:v>
                </c:pt>
                <c:pt idx="158">
                  <c:v>6</c:v>
                </c:pt>
                <c:pt idx="159">
                  <c:v>8.3000000000000007</c:v>
                </c:pt>
                <c:pt idx="160">
                  <c:v>9.1999999999999993</c:v>
                </c:pt>
                <c:pt idx="161">
                  <c:v>8.8000000000000007</c:v>
                </c:pt>
                <c:pt idx="162">
                  <c:v>5.3</c:v>
                </c:pt>
                <c:pt idx="163">
                  <c:v>5.2</c:v>
                </c:pt>
                <c:pt idx="164">
                  <c:v>5.2</c:v>
                </c:pt>
                <c:pt idx="165">
                  <c:v>6</c:v>
                </c:pt>
                <c:pt idx="166">
                  <c:v>7.8</c:v>
                </c:pt>
                <c:pt idx="167">
                  <c:v>8.9</c:v>
                </c:pt>
                <c:pt idx="168">
                  <c:v>6.3</c:v>
                </c:pt>
                <c:pt idx="169">
                  <c:v>8.4</c:v>
                </c:pt>
                <c:pt idx="170">
                  <c:v>9</c:v>
                </c:pt>
                <c:pt idx="171">
                  <c:v>5.2</c:v>
                </c:pt>
                <c:pt idx="172">
                  <c:v>6.8</c:v>
                </c:pt>
                <c:pt idx="173">
                  <c:v>6.7</c:v>
                </c:pt>
                <c:pt idx="174">
                  <c:v>8.4</c:v>
                </c:pt>
                <c:pt idx="175">
                  <c:v>6.8</c:v>
                </c:pt>
                <c:pt idx="176">
                  <c:v>6.2</c:v>
                </c:pt>
                <c:pt idx="177">
                  <c:v>6.7</c:v>
                </c:pt>
                <c:pt idx="178">
                  <c:v>5.2</c:v>
                </c:pt>
                <c:pt idx="179">
                  <c:v>4.5</c:v>
                </c:pt>
                <c:pt idx="180">
                  <c:v>5.8</c:v>
                </c:pt>
                <c:pt idx="181">
                  <c:v>7.6</c:v>
                </c:pt>
                <c:pt idx="182">
                  <c:v>4.5</c:v>
                </c:pt>
                <c:pt idx="183">
                  <c:v>7.4</c:v>
                </c:pt>
                <c:pt idx="184">
                  <c:v>4.8</c:v>
                </c:pt>
                <c:pt idx="185">
                  <c:v>7.3</c:v>
                </c:pt>
                <c:pt idx="186">
                  <c:v>8.5</c:v>
                </c:pt>
                <c:pt idx="187">
                  <c:v>7.2</c:v>
                </c:pt>
                <c:pt idx="188">
                  <c:v>9.3000000000000007</c:v>
                </c:pt>
                <c:pt idx="189">
                  <c:v>3.8</c:v>
                </c:pt>
                <c:pt idx="190">
                  <c:v>5.8</c:v>
                </c:pt>
                <c:pt idx="191">
                  <c:v>8.4</c:v>
                </c:pt>
                <c:pt idx="192">
                  <c:v>7.2</c:v>
                </c:pt>
                <c:pt idx="193">
                  <c:v>8.4</c:v>
                </c:pt>
                <c:pt idx="194">
                  <c:v>8.8000000000000007</c:v>
                </c:pt>
                <c:pt idx="195">
                  <c:v>4.4000000000000004</c:v>
                </c:pt>
                <c:pt idx="196">
                  <c:v>8.4</c:v>
                </c:pt>
                <c:pt idx="197">
                  <c:v>6.8</c:v>
                </c:pt>
                <c:pt idx="198">
                  <c:v>6.3</c:v>
                </c:pt>
                <c:pt idx="199">
                  <c:v>6.8</c:v>
                </c:pt>
              </c:numCache>
            </c:numRef>
          </c:xVal>
          <c:yVal>
            <c:numRef>
              <c:f>' Task 2.2 a)'!$AH$4:$AH$203</c:f>
              <c:numCache>
                <c:formatCode>0.00</c:formatCode>
                <c:ptCount val="200"/>
                <c:pt idx="0">
                  <c:v>0.55247708382287719</c:v>
                </c:pt>
                <c:pt idx="1">
                  <c:v>-0.60087409761304933</c:v>
                </c:pt>
                <c:pt idx="2">
                  <c:v>0.52146506937585002</c:v>
                </c:pt>
                <c:pt idx="3">
                  <c:v>0.41650114239137803</c:v>
                </c:pt>
                <c:pt idx="4">
                  <c:v>0.98367293046376147</c:v>
                </c:pt>
                <c:pt idx="5">
                  <c:v>-0.5155259606036724</c:v>
                </c:pt>
                <c:pt idx="6">
                  <c:v>0.43490822912627625</c:v>
                </c:pt>
                <c:pt idx="7">
                  <c:v>0.60993679167479353</c:v>
                </c:pt>
                <c:pt idx="8">
                  <c:v>0.4583495520089329</c:v>
                </c:pt>
                <c:pt idx="9">
                  <c:v>-0.71393660234707035</c:v>
                </c:pt>
                <c:pt idx="10">
                  <c:v>0.43795547963838732</c:v>
                </c:pt>
                <c:pt idx="11">
                  <c:v>-0.12349504805100242</c:v>
                </c:pt>
                <c:pt idx="12">
                  <c:v>-0.83522205510097436</c:v>
                </c:pt>
                <c:pt idx="13">
                  <c:v>0.59722259528877419</c:v>
                </c:pt>
                <c:pt idx="14">
                  <c:v>-0.67148073625929783</c:v>
                </c:pt>
                <c:pt idx="15">
                  <c:v>-0.37380429666667503</c:v>
                </c:pt>
                <c:pt idx="16">
                  <c:v>-0.25446351275479451</c:v>
                </c:pt>
                <c:pt idx="17">
                  <c:v>0.83663856138357495</c:v>
                </c:pt>
                <c:pt idx="18">
                  <c:v>0.10465092895480144</c:v>
                </c:pt>
                <c:pt idx="19">
                  <c:v>9.322914380063807E-2</c:v>
                </c:pt>
                <c:pt idx="20">
                  <c:v>0.13232362049569613</c:v>
                </c:pt>
                <c:pt idx="21">
                  <c:v>0.49309892695562496</c:v>
                </c:pt>
                <c:pt idx="22">
                  <c:v>0.48940328479029915</c:v>
                </c:pt>
                <c:pt idx="23">
                  <c:v>-0.45016725955209402</c:v>
                </c:pt>
                <c:pt idx="24">
                  <c:v>-1.1586589541693257</c:v>
                </c:pt>
                <c:pt idx="25">
                  <c:v>1.9808686075274196E-2</c:v>
                </c:pt>
                <c:pt idx="26">
                  <c:v>-0.75508406534310346</c:v>
                </c:pt>
                <c:pt idx="27">
                  <c:v>-1.2635163267991656</c:v>
                </c:pt>
                <c:pt idx="28">
                  <c:v>-0.52640104672464183</c:v>
                </c:pt>
                <c:pt idx="29">
                  <c:v>-0.39748230545327967</c:v>
                </c:pt>
                <c:pt idx="30">
                  <c:v>-0.2172109683254746</c:v>
                </c:pt>
                <c:pt idx="31">
                  <c:v>-0.75740834427888171</c:v>
                </c:pt>
                <c:pt idx="32">
                  <c:v>0.15295506463110886</c:v>
                </c:pt>
                <c:pt idx="33">
                  <c:v>1.1970115456446315</c:v>
                </c:pt>
                <c:pt idx="34">
                  <c:v>-0.83635527981682767</c:v>
                </c:pt>
                <c:pt idx="35">
                  <c:v>0.32831938032429342</c:v>
                </c:pt>
                <c:pt idx="36">
                  <c:v>-0.578289211653507</c:v>
                </c:pt>
                <c:pt idx="37">
                  <c:v>1.0041424407519557</c:v>
                </c:pt>
                <c:pt idx="38">
                  <c:v>-0.20070524938051104</c:v>
                </c:pt>
                <c:pt idx="39">
                  <c:v>-1.1813213059410037</c:v>
                </c:pt>
                <c:pt idx="40">
                  <c:v>0.67567796540686054</c:v>
                </c:pt>
                <c:pt idx="41">
                  <c:v>0.22637170832396247</c:v>
                </c:pt>
                <c:pt idx="42">
                  <c:v>-0.93445929546873074</c:v>
                </c:pt>
                <c:pt idx="43">
                  <c:v>-0.14021983160731644</c:v>
                </c:pt>
                <c:pt idx="44">
                  <c:v>-0.92781116010062448</c:v>
                </c:pt>
                <c:pt idx="45">
                  <c:v>0.52965506295076548</c:v>
                </c:pt>
                <c:pt idx="46">
                  <c:v>-0.10237084653393858</c:v>
                </c:pt>
                <c:pt idx="47">
                  <c:v>-0.65533900640194087</c:v>
                </c:pt>
                <c:pt idx="48">
                  <c:v>-0.45920217380708372</c:v>
                </c:pt>
                <c:pt idx="49">
                  <c:v>-0.32012401537454327</c:v>
                </c:pt>
                <c:pt idx="50">
                  <c:v>-3.4650277139130381E-2</c:v>
                </c:pt>
                <c:pt idx="51">
                  <c:v>0.13392210134228399</c:v>
                </c:pt>
                <c:pt idx="52">
                  <c:v>0.64112232474024466</c:v>
                </c:pt>
                <c:pt idx="53">
                  <c:v>-0.45729142838295012</c:v>
                </c:pt>
                <c:pt idx="54">
                  <c:v>-6.2961054802705974E-3</c:v>
                </c:pt>
                <c:pt idx="55">
                  <c:v>0.60369745761204285</c:v>
                </c:pt>
                <c:pt idx="56">
                  <c:v>0.15431756031466293</c:v>
                </c:pt>
                <c:pt idx="57">
                  <c:v>-1.186600660547299E-2</c:v>
                </c:pt>
                <c:pt idx="58">
                  <c:v>-6.6466095536100056E-2</c:v>
                </c:pt>
                <c:pt idx="59">
                  <c:v>0.35897973239405445</c:v>
                </c:pt>
                <c:pt idx="60">
                  <c:v>-0.17768410379128508</c:v>
                </c:pt>
                <c:pt idx="61">
                  <c:v>0.31405879111440527</c:v>
                </c:pt>
                <c:pt idx="62">
                  <c:v>0.87331623876235742</c:v>
                </c:pt>
                <c:pt idx="63">
                  <c:v>0.83902388684582618</c:v>
                </c:pt>
                <c:pt idx="64">
                  <c:v>0.36927183044463252</c:v>
                </c:pt>
                <c:pt idx="65">
                  <c:v>1.2590063607837099</c:v>
                </c:pt>
                <c:pt idx="66">
                  <c:v>-0.72859299774271236</c:v>
                </c:pt>
                <c:pt idx="67">
                  <c:v>1.1813648408901791</c:v>
                </c:pt>
                <c:pt idx="68">
                  <c:v>-0.87754528960706413</c:v>
                </c:pt>
                <c:pt idx="69">
                  <c:v>0.75153250961618134</c:v>
                </c:pt>
                <c:pt idx="70">
                  <c:v>-0.8145628723114795</c:v>
                </c:pt>
                <c:pt idx="71">
                  <c:v>6.4375851360512826E-2</c:v>
                </c:pt>
                <c:pt idx="72">
                  <c:v>0.18218539991254801</c:v>
                </c:pt>
                <c:pt idx="73">
                  <c:v>0.40706828936903072</c:v>
                </c:pt>
                <c:pt idx="74">
                  <c:v>0.18396478955819617</c:v>
                </c:pt>
                <c:pt idx="75">
                  <c:v>0.9832218647812736</c:v>
                </c:pt>
                <c:pt idx="76">
                  <c:v>0.58279670496302138</c:v>
                </c:pt>
                <c:pt idx="77">
                  <c:v>2.3678957444583482E-2</c:v>
                </c:pt>
                <c:pt idx="78">
                  <c:v>-0.8080296765988173</c:v>
                </c:pt>
                <c:pt idx="79">
                  <c:v>0.21318901566012372</c:v>
                </c:pt>
                <c:pt idx="80">
                  <c:v>0.53053366811266933</c:v>
                </c:pt>
                <c:pt idx="81">
                  <c:v>0.57272189504769599</c:v>
                </c:pt>
                <c:pt idx="82">
                  <c:v>1.3095214796370351</c:v>
                </c:pt>
                <c:pt idx="83">
                  <c:v>-0.26178879963958224</c:v>
                </c:pt>
                <c:pt idx="84">
                  <c:v>-0.15251322411889223</c:v>
                </c:pt>
                <c:pt idx="85">
                  <c:v>-0.23424107718955067</c:v>
                </c:pt>
                <c:pt idx="86">
                  <c:v>-0.20772511225954826</c:v>
                </c:pt>
                <c:pt idx="87">
                  <c:v>5.1562033149419761E-2</c:v>
                </c:pt>
                <c:pt idx="88">
                  <c:v>-9.5917234856787381E-2</c:v>
                </c:pt>
                <c:pt idx="89">
                  <c:v>0.78718668498283506</c:v>
                </c:pt>
                <c:pt idx="90">
                  <c:v>-9.1157670536532009E-2</c:v>
                </c:pt>
                <c:pt idx="91">
                  <c:v>2.061922303449748E-2</c:v>
                </c:pt>
                <c:pt idx="92">
                  <c:v>0.40155982790353129</c:v>
                </c:pt>
                <c:pt idx="93">
                  <c:v>-2.1476163065047515E-2</c:v>
                </c:pt>
                <c:pt idx="94">
                  <c:v>0.50805708313213405</c:v>
                </c:pt>
                <c:pt idx="95">
                  <c:v>8.5874106169008257E-3</c:v>
                </c:pt>
                <c:pt idx="96">
                  <c:v>-0.20197311593981748</c:v>
                </c:pt>
                <c:pt idx="97">
                  <c:v>0.37884634365544567</c:v>
                </c:pt>
                <c:pt idx="98">
                  <c:v>-0.2154783969284022</c:v>
                </c:pt>
                <c:pt idx="99">
                  <c:v>-0.49765764965829806</c:v>
                </c:pt>
                <c:pt idx="100">
                  <c:v>-1.2375497659139629</c:v>
                </c:pt>
                <c:pt idx="101">
                  <c:v>-1.1966226900101127</c:v>
                </c:pt>
                <c:pt idx="102">
                  <c:v>-0.60811569639875884</c:v>
                </c:pt>
                <c:pt idx="103">
                  <c:v>0.76246607903277486</c:v>
                </c:pt>
                <c:pt idx="104">
                  <c:v>0.70325097574225204</c:v>
                </c:pt>
                <c:pt idx="105">
                  <c:v>-0.75878342297620449</c:v>
                </c:pt>
                <c:pt idx="106">
                  <c:v>0.49433395653775136</c:v>
                </c:pt>
                <c:pt idx="107">
                  <c:v>0.17638142098096754</c:v>
                </c:pt>
                <c:pt idx="108">
                  <c:v>-0.35425566544610732</c:v>
                </c:pt>
                <c:pt idx="109">
                  <c:v>0.14226142522731777</c:v>
                </c:pt>
                <c:pt idx="110">
                  <c:v>-0.60918455819312456</c:v>
                </c:pt>
                <c:pt idx="111">
                  <c:v>-0.18662910780423481</c:v>
                </c:pt>
                <c:pt idx="112">
                  <c:v>-0.46154336744021229</c:v>
                </c:pt>
                <c:pt idx="113">
                  <c:v>-0.95501932139216361</c:v>
                </c:pt>
                <c:pt idx="114">
                  <c:v>-0.4768069731370197</c:v>
                </c:pt>
                <c:pt idx="115">
                  <c:v>-0.88040335581502838</c:v>
                </c:pt>
                <c:pt idx="116">
                  <c:v>0.66332748262466978</c:v>
                </c:pt>
                <c:pt idx="117">
                  <c:v>0.4029336634023446</c:v>
                </c:pt>
                <c:pt idx="118">
                  <c:v>1.4570040834610332E-2</c:v>
                </c:pt>
                <c:pt idx="119">
                  <c:v>7.8590413819282112E-2</c:v>
                </c:pt>
                <c:pt idx="120">
                  <c:v>0.62412366129019148</c:v>
                </c:pt>
                <c:pt idx="121">
                  <c:v>0.51521211286451418</c:v>
                </c:pt>
                <c:pt idx="122">
                  <c:v>0.75312442152433512</c:v>
                </c:pt>
                <c:pt idx="123">
                  <c:v>-5.6673258742776511E-2</c:v>
                </c:pt>
                <c:pt idx="124">
                  <c:v>-0.1932770378237354</c:v>
                </c:pt>
                <c:pt idx="125">
                  <c:v>-2.8415582542990592E-2</c:v>
                </c:pt>
                <c:pt idx="126">
                  <c:v>-6.3438643627595326E-2</c:v>
                </c:pt>
                <c:pt idx="127">
                  <c:v>-0.27775632877003531</c:v>
                </c:pt>
                <c:pt idx="128">
                  <c:v>0.34553566155881832</c:v>
                </c:pt>
                <c:pt idx="129">
                  <c:v>-0.36130866944598328</c:v>
                </c:pt>
                <c:pt idx="130">
                  <c:v>0.12415270153696856</c:v>
                </c:pt>
                <c:pt idx="131">
                  <c:v>-0.55760559196493276</c:v>
                </c:pt>
                <c:pt idx="132">
                  <c:v>-3.7441430225834793E-2</c:v>
                </c:pt>
                <c:pt idx="133">
                  <c:v>-0.66710406474103134</c:v>
                </c:pt>
                <c:pt idx="134">
                  <c:v>-0.13498655196139353</c:v>
                </c:pt>
                <c:pt idx="135">
                  <c:v>-0.49668827307165131</c:v>
                </c:pt>
                <c:pt idx="136">
                  <c:v>0.10138078969473696</c:v>
                </c:pt>
                <c:pt idx="137">
                  <c:v>-0.57800426609887268</c:v>
                </c:pt>
                <c:pt idx="138">
                  <c:v>0.5556677954002387</c:v>
                </c:pt>
                <c:pt idx="139">
                  <c:v>-0.34009493800012613</c:v>
                </c:pt>
                <c:pt idx="140">
                  <c:v>0.42216356065766103</c:v>
                </c:pt>
                <c:pt idx="141">
                  <c:v>4.1734910225906141E-2</c:v>
                </c:pt>
                <c:pt idx="142">
                  <c:v>-0.49406982110061648</c:v>
                </c:pt>
                <c:pt idx="143">
                  <c:v>1.0404295553724943</c:v>
                </c:pt>
                <c:pt idx="144">
                  <c:v>0.66255772696678683</c:v>
                </c:pt>
                <c:pt idx="145">
                  <c:v>-0.3216361192249213</c:v>
                </c:pt>
                <c:pt idx="146">
                  <c:v>-1.0007344887158842</c:v>
                </c:pt>
                <c:pt idx="147">
                  <c:v>0.2567545949446135</c:v>
                </c:pt>
                <c:pt idx="148">
                  <c:v>0.55843627189120149</c:v>
                </c:pt>
                <c:pt idx="149">
                  <c:v>1.4768834372447692E-2</c:v>
                </c:pt>
                <c:pt idx="150">
                  <c:v>5.8306978761714312E-2</c:v>
                </c:pt>
                <c:pt idx="151">
                  <c:v>-0.48275948469445051</c:v>
                </c:pt>
                <c:pt idx="152">
                  <c:v>0.8549590518181871</c:v>
                </c:pt>
                <c:pt idx="153">
                  <c:v>4.0106344352718537E-2</c:v>
                </c:pt>
                <c:pt idx="154">
                  <c:v>0.19233698004527433</c:v>
                </c:pt>
                <c:pt idx="155">
                  <c:v>0.18087790993459585</c:v>
                </c:pt>
                <c:pt idx="156">
                  <c:v>1.4215852701376051</c:v>
                </c:pt>
                <c:pt idx="157">
                  <c:v>-9.3966352674756948E-2</c:v>
                </c:pt>
                <c:pt idx="158">
                  <c:v>0.5963606183634802</c:v>
                </c:pt>
                <c:pt idx="159">
                  <c:v>0.22169911187368907</c:v>
                </c:pt>
                <c:pt idx="160">
                  <c:v>0.12866274288441026</c:v>
                </c:pt>
                <c:pt idx="161">
                  <c:v>0.4209803544782611</c:v>
                </c:pt>
                <c:pt idx="162">
                  <c:v>-0.69834957033782175</c:v>
                </c:pt>
                <c:pt idx="163">
                  <c:v>0.53690817805101609</c:v>
                </c:pt>
                <c:pt idx="164">
                  <c:v>-0.15871668450648269</c:v>
                </c:pt>
                <c:pt idx="165">
                  <c:v>0.3855493587309482</c:v>
                </c:pt>
                <c:pt idx="166">
                  <c:v>0.54916260777566173</c:v>
                </c:pt>
                <c:pt idx="167">
                  <c:v>0.63308993395952573</c:v>
                </c:pt>
                <c:pt idx="168">
                  <c:v>-0.6638556259685755</c:v>
                </c:pt>
                <c:pt idx="169">
                  <c:v>-0.20565319253040659</c:v>
                </c:pt>
                <c:pt idx="170">
                  <c:v>-1.3122741420628463</c:v>
                </c:pt>
                <c:pt idx="171">
                  <c:v>-0.18398003566922316</c:v>
                </c:pt>
                <c:pt idx="172">
                  <c:v>-0.75838963076436094</c:v>
                </c:pt>
                <c:pt idx="173">
                  <c:v>1.0240421197724832</c:v>
                </c:pt>
                <c:pt idx="174">
                  <c:v>-0.7007877129946527</c:v>
                </c:pt>
                <c:pt idx="175">
                  <c:v>0.26512135450944463</c:v>
                </c:pt>
                <c:pt idx="176">
                  <c:v>0.3036361270939949</c:v>
                </c:pt>
                <c:pt idx="177">
                  <c:v>-0.42338584972946691</c:v>
                </c:pt>
                <c:pt idx="178">
                  <c:v>0.15369470854958234</c:v>
                </c:pt>
                <c:pt idx="179">
                  <c:v>-0.39334715018012112</c:v>
                </c:pt>
                <c:pt idx="180">
                  <c:v>-0.84945350788579521</c:v>
                </c:pt>
                <c:pt idx="181">
                  <c:v>0.42038439691583473</c:v>
                </c:pt>
                <c:pt idx="182">
                  <c:v>0.10980926936496616</c:v>
                </c:pt>
                <c:pt idx="183">
                  <c:v>0.83987564813499738</c:v>
                </c:pt>
                <c:pt idx="184">
                  <c:v>-5.1321456131361742E-2</c:v>
                </c:pt>
                <c:pt idx="185">
                  <c:v>-0.56568387586670177</c:v>
                </c:pt>
                <c:pt idx="186">
                  <c:v>-1.7384328787999834</c:v>
                </c:pt>
                <c:pt idx="187">
                  <c:v>-0.30006385568710137</c:v>
                </c:pt>
                <c:pt idx="188">
                  <c:v>-7.1403174071829056E-2</c:v>
                </c:pt>
                <c:pt idx="189">
                  <c:v>-0.67637961611348096</c:v>
                </c:pt>
                <c:pt idx="190">
                  <c:v>-0.63281146323240911</c:v>
                </c:pt>
                <c:pt idx="191">
                  <c:v>-0.62444993793966752</c:v>
                </c:pt>
                <c:pt idx="192">
                  <c:v>0.19355359999145083</c:v>
                </c:pt>
                <c:pt idx="193">
                  <c:v>0.86728009858097632</c:v>
                </c:pt>
                <c:pt idx="194">
                  <c:v>-0.32657901231801478</c:v>
                </c:pt>
                <c:pt idx="195">
                  <c:v>0.78831210196428891</c:v>
                </c:pt>
                <c:pt idx="196">
                  <c:v>0.98685451562855686</c:v>
                </c:pt>
                <c:pt idx="197">
                  <c:v>-0.56817278654434134</c:v>
                </c:pt>
                <c:pt idx="198">
                  <c:v>-0.27827333501717177</c:v>
                </c:pt>
                <c:pt idx="199">
                  <c:v>0.39410878618261336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BB-4DA7-AC6C-6DAC0A0A29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7713664"/>
        <c:axId val="667714648"/>
      </c:scatterChart>
      <c:valAx>
        <c:axId val="667713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Comp_Pricing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67714648"/>
        <c:crosses val="autoZero"/>
        <c:crossBetween val="midCat"/>
      </c:valAx>
      <c:valAx>
        <c:axId val="6677146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6771366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Order_Fulfillment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 Task 2.2 a)'!$K$2:$K$201</c:f>
              <c:numCache>
                <c:formatCode>General</c:formatCode>
                <c:ptCount val="200"/>
                <c:pt idx="0">
                  <c:v>5</c:v>
                </c:pt>
                <c:pt idx="1">
                  <c:v>3.9</c:v>
                </c:pt>
                <c:pt idx="2">
                  <c:v>5.4</c:v>
                </c:pt>
                <c:pt idx="3">
                  <c:v>4.3</c:v>
                </c:pt>
                <c:pt idx="4">
                  <c:v>4.5</c:v>
                </c:pt>
                <c:pt idx="5">
                  <c:v>3.6</c:v>
                </c:pt>
                <c:pt idx="6">
                  <c:v>2.1</c:v>
                </c:pt>
                <c:pt idx="7">
                  <c:v>4.3</c:v>
                </c:pt>
                <c:pt idx="8">
                  <c:v>4.4000000000000004</c:v>
                </c:pt>
                <c:pt idx="9">
                  <c:v>4.0999999999999996</c:v>
                </c:pt>
                <c:pt idx="10">
                  <c:v>3.8</c:v>
                </c:pt>
                <c:pt idx="11">
                  <c:v>3</c:v>
                </c:pt>
                <c:pt idx="12">
                  <c:v>5.0999999999999996</c:v>
                </c:pt>
                <c:pt idx="13">
                  <c:v>4.5</c:v>
                </c:pt>
                <c:pt idx="14">
                  <c:v>4.8</c:v>
                </c:pt>
                <c:pt idx="15">
                  <c:v>4.3</c:v>
                </c:pt>
                <c:pt idx="16">
                  <c:v>4.2</c:v>
                </c:pt>
                <c:pt idx="17">
                  <c:v>5.7</c:v>
                </c:pt>
                <c:pt idx="18">
                  <c:v>5</c:v>
                </c:pt>
                <c:pt idx="19">
                  <c:v>4.5</c:v>
                </c:pt>
                <c:pt idx="20">
                  <c:v>3.3</c:v>
                </c:pt>
                <c:pt idx="21">
                  <c:v>4.3</c:v>
                </c:pt>
                <c:pt idx="22">
                  <c:v>4.8</c:v>
                </c:pt>
                <c:pt idx="23">
                  <c:v>6.7</c:v>
                </c:pt>
                <c:pt idx="24">
                  <c:v>4.7</c:v>
                </c:pt>
                <c:pt idx="25">
                  <c:v>5.6</c:v>
                </c:pt>
                <c:pt idx="26">
                  <c:v>5.3</c:v>
                </c:pt>
                <c:pt idx="27">
                  <c:v>4.3</c:v>
                </c:pt>
                <c:pt idx="28">
                  <c:v>5.7</c:v>
                </c:pt>
                <c:pt idx="29">
                  <c:v>4.7</c:v>
                </c:pt>
                <c:pt idx="30">
                  <c:v>3.7</c:v>
                </c:pt>
                <c:pt idx="31">
                  <c:v>3</c:v>
                </c:pt>
                <c:pt idx="32">
                  <c:v>3.5</c:v>
                </c:pt>
                <c:pt idx="33">
                  <c:v>4.7</c:v>
                </c:pt>
                <c:pt idx="34">
                  <c:v>2.5</c:v>
                </c:pt>
                <c:pt idx="35">
                  <c:v>3.1</c:v>
                </c:pt>
                <c:pt idx="36">
                  <c:v>3.9</c:v>
                </c:pt>
                <c:pt idx="37">
                  <c:v>5.2</c:v>
                </c:pt>
                <c:pt idx="38">
                  <c:v>4.7</c:v>
                </c:pt>
                <c:pt idx="39">
                  <c:v>4.5</c:v>
                </c:pt>
                <c:pt idx="40">
                  <c:v>4.5999999999999996</c:v>
                </c:pt>
                <c:pt idx="41">
                  <c:v>4.0999999999999996</c:v>
                </c:pt>
                <c:pt idx="42">
                  <c:v>4.5999999999999996</c:v>
                </c:pt>
                <c:pt idx="43">
                  <c:v>4.9000000000000004</c:v>
                </c:pt>
                <c:pt idx="44">
                  <c:v>4.3</c:v>
                </c:pt>
                <c:pt idx="45">
                  <c:v>5.2</c:v>
                </c:pt>
                <c:pt idx="46">
                  <c:v>5</c:v>
                </c:pt>
                <c:pt idx="47">
                  <c:v>6.5</c:v>
                </c:pt>
                <c:pt idx="48">
                  <c:v>4.5</c:v>
                </c:pt>
                <c:pt idx="49">
                  <c:v>4.0999999999999996</c:v>
                </c:pt>
                <c:pt idx="50">
                  <c:v>4</c:v>
                </c:pt>
                <c:pt idx="51">
                  <c:v>4.5</c:v>
                </c:pt>
                <c:pt idx="52">
                  <c:v>4.7</c:v>
                </c:pt>
                <c:pt idx="53">
                  <c:v>3.2</c:v>
                </c:pt>
                <c:pt idx="54">
                  <c:v>4.9000000000000004</c:v>
                </c:pt>
                <c:pt idx="55">
                  <c:v>4.0999999999999996</c:v>
                </c:pt>
                <c:pt idx="56">
                  <c:v>5.7</c:v>
                </c:pt>
                <c:pt idx="57">
                  <c:v>4.5999999999999996</c:v>
                </c:pt>
                <c:pt idx="58">
                  <c:v>3.7</c:v>
                </c:pt>
                <c:pt idx="59">
                  <c:v>5.6</c:v>
                </c:pt>
                <c:pt idx="60">
                  <c:v>5.4</c:v>
                </c:pt>
                <c:pt idx="61">
                  <c:v>2.7</c:v>
                </c:pt>
                <c:pt idx="62">
                  <c:v>4.4000000000000004</c:v>
                </c:pt>
                <c:pt idx="63">
                  <c:v>3.3</c:v>
                </c:pt>
                <c:pt idx="64">
                  <c:v>3.5</c:v>
                </c:pt>
                <c:pt idx="65">
                  <c:v>4.7</c:v>
                </c:pt>
                <c:pt idx="66">
                  <c:v>5</c:v>
                </c:pt>
                <c:pt idx="67">
                  <c:v>4.5</c:v>
                </c:pt>
                <c:pt idx="68">
                  <c:v>4</c:v>
                </c:pt>
                <c:pt idx="69">
                  <c:v>4.7</c:v>
                </c:pt>
                <c:pt idx="70">
                  <c:v>5.4</c:v>
                </c:pt>
                <c:pt idx="71">
                  <c:v>2.9</c:v>
                </c:pt>
                <c:pt idx="72">
                  <c:v>4.5999999999999996</c:v>
                </c:pt>
                <c:pt idx="73">
                  <c:v>4.0999999999999996</c:v>
                </c:pt>
                <c:pt idx="74">
                  <c:v>4.4000000000000004</c:v>
                </c:pt>
                <c:pt idx="75">
                  <c:v>3.1</c:v>
                </c:pt>
                <c:pt idx="76">
                  <c:v>4.5</c:v>
                </c:pt>
                <c:pt idx="77">
                  <c:v>4.3</c:v>
                </c:pt>
                <c:pt idx="78">
                  <c:v>5.2</c:v>
                </c:pt>
                <c:pt idx="79">
                  <c:v>2.6</c:v>
                </c:pt>
                <c:pt idx="80">
                  <c:v>3.2</c:v>
                </c:pt>
                <c:pt idx="81">
                  <c:v>4.3</c:v>
                </c:pt>
                <c:pt idx="82">
                  <c:v>2.7</c:v>
                </c:pt>
                <c:pt idx="83">
                  <c:v>2</c:v>
                </c:pt>
                <c:pt idx="84">
                  <c:v>4.7</c:v>
                </c:pt>
                <c:pt idx="85">
                  <c:v>3.4</c:v>
                </c:pt>
                <c:pt idx="86">
                  <c:v>2.4</c:v>
                </c:pt>
                <c:pt idx="87">
                  <c:v>5.0999999999999996</c:v>
                </c:pt>
                <c:pt idx="88">
                  <c:v>4.5999999999999996</c:v>
                </c:pt>
                <c:pt idx="89">
                  <c:v>5.5</c:v>
                </c:pt>
                <c:pt idx="90">
                  <c:v>4.4000000000000004</c:v>
                </c:pt>
                <c:pt idx="91">
                  <c:v>2</c:v>
                </c:pt>
                <c:pt idx="92">
                  <c:v>4.4000000000000004</c:v>
                </c:pt>
                <c:pt idx="93">
                  <c:v>4.8</c:v>
                </c:pt>
                <c:pt idx="94">
                  <c:v>3.6</c:v>
                </c:pt>
                <c:pt idx="95">
                  <c:v>4.9000000000000004</c:v>
                </c:pt>
                <c:pt idx="96">
                  <c:v>4.2</c:v>
                </c:pt>
                <c:pt idx="97">
                  <c:v>3.1</c:v>
                </c:pt>
                <c:pt idx="98">
                  <c:v>4.3</c:v>
                </c:pt>
                <c:pt idx="99">
                  <c:v>3.4</c:v>
                </c:pt>
                <c:pt idx="100">
                  <c:v>3.1</c:v>
                </c:pt>
                <c:pt idx="101">
                  <c:v>5.0999999999999996</c:v>
                </c:pt>
                <c:pt idx="102">
                  <c:v>4</c:v>
                </c:pt>
                <c:pt idx="103">
                  <c:v>5.6</c:v>
                </c:pt>
                <c:pt idx="104">
                  <c:v>5</c:v>
                </c:pt>
                <c:pt idx="105">
                  <c:v>4.2</c:v>
                </c:pt>
                <c:pt idx="106">
                  <c:v>4.4000000000000004</c:v>
                </c:pt>
                <c:pt idx="107">
                  <c:v>5.8</c:v>
                </c:pt>
                <c:pt idx="108">
                  <c:v>4.5999999999999996</c:v>
                </c:pt>
                <c:pt idx="109">
                  <c:v>3.8</c:v>
                </c:pt>
                <c:pt idx="110">
                  <c:v>3.7</c:v>
                </c:pt>
                <c:pt idx="111">
                  <c:v>4</c:v>
                </c:pt>
                <c:pt idx="112">
                  <c:v>4.5</c:v>
                </c:pt>
                <c:pt idx="113">
                  <c:v>4.2</c:v>
                </c:pt>
                <c:pt idx="114">
                  <c:v>4</c:v>
                </c:pt>
                <c:pt idx="115">
                  <c:v>5.0999999999999996</c:v>
                </c:pt>
                <c:pt idx="116">
                  <c:v>4.2</c:v>
                </c:pt>
                <c:pt idx="117">
                  <c:v>2.8</c:v>
                </c:pt>
                <c:pt idx="118">
                  <c:v>3.3</c:v>
                </c:pt>
                <c:pt idx="119">
                  <c:v>2.6</c:v>
                </c:pt>
                <c:pt idx="120">
                  <c:v>5.7</c:v>
                </c:pt>
                <c:pt idx="121">
                  <c:v>4.8</c:v>
                </c:pt>
                <c:pt idx="122">
                  <c:v>3.2</c:v>
                </c:pt>
                <c:pt idx="123">
                  <c:v>5.8</c:v>
                </c:pt>
                <c:pt idx="124">
                  <c:v>3.2</c:v>
                </c:pt>
                <c:pt idx="125">
                  <c:v>4.0999999999999996</c:v>
                </c:pt>
                <c:pt idx="126">
                  <c:v>4.5999999999999996</c:v>
                </c:pt>
                <c:pt idx="127">
                  <c:v>3.3</c:v>
                </c:pt>
                <c:pt idx="128">
                  <c:v>4.4000000000000004</c:v>
                </c:pt>
                <c:pt idx="129">
                  <c:v>1.2</c:v>
                </c:pt>
                <c:pt idx="130">
                  <c:v>5</c:v>
                </c:pt>
                <c:pt idx="131">
                  <c:v>4.5999999999999996</c:v>
                </c:pt>
                <c:pt idx="132">
                  <c:v>2.4</c:v>
                </c:pt>
                <c:pt idx="133">
                  <c:v>4.3</c:v>
                </c:pt>
                <c:pt idx="134">
                  <c:v>3.6</c:v>
                </c:pt>
                <c:pt idx="135">
                  <c:v>5.0999999999999996</c:v>
                </c:pt>
                <c:pt idx="136">
                  <c:v>1.8</c:v>
                </c:pt>
                <c:pt idx="137">
                  <c:v>4.0999999999999996</c:v>
                </c:pt>
                <c:pt idx="138">
                  <c:v>2.8</c:v>
                </c:pt>
                <c:pt idx="139">
                  <c:v>4.4000000000000004</c:v>
                </c:pt>
                <c:pt idx="140">
                  <c:v>4.5</c:v>
                </c:pt>
                <c:pt idx="141">
                  <c:v>4</c:v>
                </c:pt>
                <c:pt idx="142">
                  <c:v>4.2</c:v>
                </c:pt>
                <c:pt idx="143">
                  <c:v>4.5</c:v>
                </c:pt>
                <c:pt idx="144">
                  <c:v>3.8</c:v>
                </c:pt>
                <c:pt idx="145">
                  <c:v>4.0999999999999996</c:v>
                </c:pt>
                <c:pt idx="146">
                  <c:v>4.5999999999999996</c:v>
                </c:pt>
                <c:pt idx="147">
                  <c:v>3.7</c:v>
                </c:pt>
                <c:pt idx="148">
                  <c:v>5.0999999999999996</c:v>
                </c:pt>
                <c:pt idx="149">
                  <c:v>4.3</c:v>
                </c:pt>
                <c:pt idx="150">
                  <c:v>5</c:v>
                </c:pt>
                <c:pt idx="151">
                  <c:v>4</c:v>
                </c:pt>
                <c:pt idx="152">
                  <c:v>3</c:v>
                </c:pt>
                <c:pt idx="153">
                  <c:v>4.0999999999999996</c:v>
                </c:pt>
                <c:pt idx="154">
                  <c:v>4.4000000000000004</c:v>
                </c:pt>
                <c:pt idx="155">
                  <c:v>4</c:v>
                </c:pt>
                <c:pt idx="156">
                  <c:v>3.7</c:v>
                </c:pt>
                <c:pt idx="157">
                  <c:v>4</c:v>
                </c:pt>
                <c:pt idx="158">
                  <c:v>4.3</c:v>
                </c:pt>
                <c:pt idx="159">
                  <c:v>4.5999999999999996</c:v>
                </c:pt>
                <c:pt idx="160">
                  <c:v>3.7</c:v>
                </c:pt>
                <c:pt idx="161">
                  <c:v>6.4</c:v>
                </c:pt>
                <c:pt idx="162">
                  <c:v>3.6</c:v>
                </c:pt>
                <c:pt idx="163">
                  <c:v>4.7</c:v>
                </c:pt>
                <c:pt idx="164">
                  <c:v>4</c:v>
                </c:pt>
                <c:pt idx="165">
                  <c:v>4.3</c:v>
                </c:pt>
                <c:pt idx="166">
                  <c:v>3.6</c:v>
                </c:pt>
                <c:pt idx="167">
                  <c:v>2.7</c:v>
                </c:pt>
                <c:pt idx="168">
                  <c:v>4</c:v>
                </c:pt>
                <c:pt idx="169">
                  <c:v>3.8</c:v>
                </c:pt>
                <c:pt idx="170">
                  <c:v>3.3</c:v>
                </c:pt>
                <c:pt idx="171">
                  <c:v>4.5</c:v>
                </c:pt>
                <c:pt idx="172">
                  <c:v>5</c:v>
                </c:pt>
                <c:pt idx="173">
                  <c:v>4.8</c:v>
                </c:pt>
                <c:pt idx="174">
                  <c:v>2.8</c:v>
                </c:pt>
                <c:pt idx="175">
                  <c:v>4.3</c:v>
                </c:pt>
                <c:pt idx="176">
                  <c:v>4</c:v>
                </c:pt>
                <c:pt idx="177">
                  <c:v>4.9000000000000004</c:v>
                </c:pt>
                <c:pt idx="178">
                  <c:v>4.5999999999999996</c:v>
                </c:pt>
                <c:pt idx="179">
                  <c:v>4</c:v>
                </c:pt>
                <c:pt idx="180">
                  <c:v>4.4000000000000004</c:v>
                </c:pt>
                <c:pt idx="181">
                  <c:v>4.7</c:v>
                </c:pt>
                <c:pt idx="182">
                  <c:v>4.5999999999999996</c:v>
                </c:pt>
                <c:pt idx="183">
                  <c:v>4.4000000000000004</c:v>
                </c:pt>
                <c:pt idx="184">
                  <c:v>4.7</c:v>
                </c:pt>
                <c:pt idx="185">
                  <c:v>6</c:v>
                </c:pt>
                <c:pt idx="186">
                  <c:v>4.3</c:v>
                </c:pt>
                <c:pt idx="187">
                  <c:v>3.2</c:v>
                </c:pt>
                <c:pt idx="188">
                  <c:v>5.9</c:v>
                </c:pt>
                <c:pt idx="189">
                  <c:v>5.5</c:v>
                </c:pt>
                <c:pt idx="190">
                  <c:v>3.8</c:v>
                </c:pt>
                <c:pt idx="191">
                  <c:v>4</c:v>
                </c:pt>
                <c:pt idx="192">
                  <c:v>2.9</c:v>
                </c:pt>
                <c:pt idx="193">
                  <c:v>4.3</c:v>
                </c:pt>
                <c:pt idx="194">
                  <c:v>3.6</c:v>
                </c:pt>
                <c:pt idx="195">
                  <c:v>4.4000000000000004</c:v>
                </c:pt>
                <c:pt idx="196">
                  <c:v>6</c:v>
                </c:pt>
                <c:pt idx="197">
                  <c:v>4.4000000000000004</c:v>
                </c:pt>
                <c:pt idx="198">
                  <c:v>5.9</c:v>
                </c:pt>
                <c:pt idx="199">
                  <c:v>4.3</c:v>
                </c:pt>
              </c:numCache>
            </c:numRef>
          </c:xVal>
          <c:yVal>
            <c:numRef>
              <c:f>' Task 2.2 a)'!$AH$4:$AH$203</c:f>
              <c:numCache>
                <c:formatCode>0.00</c:formatCode>
                <c:ptCount val="200"/>
                <c:pt idx="0">
                  <c:v>0.55247708382287719</c:v>
                </c:pt>
                <c:pt idx="1">
                  <c:v>-0.60087409761304933</c:v>
                </c:pt>
                <c:pt idx="2">
                  <c:v>0.52146506937585002</c:v>
                </c:pt>
                <c:pt idx="3">
                  <c:v>0.41650114239137803</c:v>
                </c:pt>
                <c:pt idx="4">
                  <c:v>0.98367293046376147</c:v>
                </c:pt>
                <c:pt idx="5">
                  <c:v>-0.5155259606036724</c:v>
                </c:pt>
                <c:pt idx="6">
                  <c:v>0.43490822912627625</c:v>
                </c:pt>
                <c:pt idx="7">
                  <c:v>0.60993679167479353</c:v>
                </c:pt>
                <c:pt idx="8">
                  <c:v>0.4583495520089329</c:v>
                </c:pt>
                <c:pt idx="9">
                  <c:v>-0.71393660234707035</c:v>
                </c:pt>
                <c:pt idx="10">
                  <c:v>0.43795547963838732</c:v>
                </c:pt>
                <c:pt idx="11">
                  <c:v>-0.12349504805100242</c:v>
                </c:pt>
                <c:pt idx="12">
                  <c:v>-0.83522205510097436</c:v>
                </c:pt>
                <c:pt idx="13">
                  <c:v>0.59722259528877419</c:v>
                </c:pt>
                <c:pt idx="14">
                  <c:v>-0.67148073625929783</c:v>
                </c:pt>
                <c:pt idx="15">
                  <c:v>-0.37380429666667503</c:v>
                </c:pt>
                <c:pt idx="16">
                  <c:v>-0.25446351275479451</c:v>
                </c:pt>
                <c:pt idx="17">
                  <c:v>0.83663856138357495</c:v>
                </c:pt>
                <c:pt idx="18">
                  <c:v>0.10465092895480144</c:v>
                </c:pt>
                <c:pt idx="19">
                  <c:v>9.322914380063807E-2</c:v>
                </c:pt>
                <c:pt idx="20">
                  <c:v>0.13232362049569613</c:v>
                </c:pt>
                <c:pt idx="21">
                  <c:v>0.49309892695562496</c:v>
                </c:pt>
                <c:pt idx="22">
                  <c:v>0.48940328479029915</c:v>
                </c:pt>
                <c:pt idx="23">
                  <c:v>-0.45016725955209402</c:v>
                </c:pt>
                <c:pt idx="24">
                  <c:v>-1.1586589541693257</c:v>
                </c:pt>
                <c:pt idx="25">
                  <c:v>1.9808686075274196E-2</c:v>
                </c:pt>
                <c:pt idx="26">
                  <c:v>-0.75508406534310346</c:v>
                </c:pt>
                <c:pt idx="27">
                  <c:v>-1.2635163267991656</c:v>
                </c:pt>
                <c:pt idx="28">
                  <c:v>-0.52640104672464183</c:v>
                </c:pt>
                <c:pt idx="29">
                  <c:v>-0.39748230545327967</c:v>
                </c:pt>
                <c:pt idx="30">
                  <c:v>-0.2172109683254746</c:v>
                </c:pt>
                <c:pt idx="31">
                  <c:v>-0.75740834427888171</c:v>
                </c:pt>
                <c:pt idx="32">
                  <c:v>0.15295506463110886</c:v>
                </c:pt>
                <c:pt idx="33">
                  <c:v>1.1970115456446315</c:v>
                </c:pt>
                <c:pt idx="34">
                  <c:v>-0.83635527981682767</c:v>
                </c:pt>
                <c:pt idx="35">
                  <c:v>0.32831938032429342</c:v>
                </c:pt>
                <c:pt idx="36">
                  <c:v>-0.578289211653507</c:v>
                </c:pt>
                <c:pt idx="37">
                  <c:v>1.0041424407519557</c:v>
                </c:pt>
                <c:pt idx="38">
                  <c:v>-0.20070524938051104</c:v>
                </c:pt>
                <c:pt idx="39">
                  <c:v>-1.1813213059410037</c:v>
                </c:pt>
                <c:pt idx="40">
                  <c:v>0.67567796540686054</c:v>
                </c:pt>
                <c:pt idx="41">
                  <c:v>0.22637170832396247</c:v>
                </c:pt>
                <c:pt idx="42">
                  <c:v>-0.93445929546873074</c:v>
                </c:pt>
                <c:pt idx="43">
                  <c:v>-0.14021983160731644</c:v>
                </c:pt>
                <c:pt idx="44">
                  <c:v>-0.92781116010062448</c:v>
                </c:pt>
                <c:pt idx="45">
                  <c:v>0.52965506295076548</c:v>
                </c:pt>
                <c:pt idx="46">
                  <c:v>-0.10237084653393858</c:v>
                </c:pt>
                <c:pt idx="47">
                  <c:v>-0.65533900640194087</c:v>
                </c:pt>
                <c:pt idx="48">
                  <c:v>-0.45920217380708372</c:v>
                </c:pt>
                <c:pt idx="49">
                  <c:v>-0.32012401537454327</c:v>
                </c:pt>
                <c:pt idx="50">
                  <c:v>-3.4650277139130381E-2</c:v>
                </c:pt>
                <c:pt idx="51">
                  <c:v>0.13392210134228399</c:v>
                </c:pt>
                <c:pt idx="52">
                  <c:v>0.64112232474024466</c:v>
                </c:pt>
                <c:pt idx="53">
                  <c:v>-0.45729142838295012</c:v>
                </c:pt>
                <c:pt idx="54">
                  <c:v>-6.2961054802705974E-3</c:v>
                </c:pt>
                <c:pt idx="55">
                  <c:v>0.60369745761204285</c:v>
                </c:pt>
                <c:pt idx="56">
                  <c:v>0.15431756031466293</c:v>
                </c:pt>
                <c:pt idx="57">
                  <c:v>-1.186600660547299E-2</c:v>
                </c:pt>
                <c:pt idx="58">
                  <c:v>-6.6466095536100056E-2</c:v>
                </c:pt>
                <c:pt idx="59">
                  <c:v>0.35897973239405445</c:v>
                </c:pt>
                <c:pt idx="60">
                  <c:v>-0.17768410379128508</c:v>
                </c:pt>
                <c:pt idx="61">
                  <c:v>0.31405879111440527</c:v>
                </c:pt>
                <c:pt idx="62">
                  <c:v>0.87331623876235742</c:v>
                </c:pt>
                <c:pt idx="63">
                  <c:v>0.83902388684582618</c:v>
                </c:pt>
                <c:pt idx="64">
                  <c:v>0.36927183044463252</c:v>
                </c:pt>
                <c:pt idx="65">
                  <c:v>1.2590063607837099</c:v>
                </c:pt>
                <c:pt idx="66">
                  <c:v>-0.72859299774271236</c:v>
                </c:pt>
                <c:pt idx="67">
                  <c:v>1.1813648408901791</c:v>
                </c:pt>
                <c:pt idx="68">
                  <c:v>-0.87754528960706413</c:v>
                </c:pt>
                <c:pt idx="69">
                  <c:v>0.75153250961618134</c:v>
                </c:pt>
                <c:pt idx="70">
                  <c:v>-0.8145628723114795</c:v>
                </c:pt>
                <c:pt idx="71">
                  <c:v>6.4375851360512826E-2</c:v>
                </c:pt>
                <c:pt idx="72">
                  <c:v>0.18218539991254801</c:v>
                </c:pt>
                <c:pt idx="73">
                  <c:v>0.40706828936903072</c:v>
                </c:pt>
                <c:pt idx="74">
                  <c:v>0.18396478955819617</c:v>
                </c:pt>
                <c:pt idx="75">
                  <c:v>0.9832218647812736</c:v>
                </c:pt>
                <c:pt idx="76">
                  <c:v>0.58279670496302138</c:v>
                </c:pt>
                <c:pt idx="77">
                  <c:v>2.3678957444583482E-2</c:v>
                </c:pt>
                <c:pt idx="78">
                  <c:v>-0.8080296765988173</c:v>
                </c:pt>
                <c:pt idx="79">
                  <c:v>0.21318901566012372</c:v>
                </c:pt>
                <c:pt idx="80">
                  <c:v>0.53053366811266933</c:v>
                </c:pt>
                <c:pt idx="81">
                  <c:v>0.57272189504769599</c:v>
                </c:pt>
                <c:pt idx="82">
                  <c:v>1.3095214796370351</c:v>
                </c:pt>
                <c:pt idx="83">
                  <c:v>-0.26178879963958224</c:v>
                </c:pt>
                <c:pt idx="84">
                  <c:v>-0.15251322411889223</c:v>
                </c:pt>
                <c:pt idx="85">
                  <c:v>-0.23424107718955067</c:v>
                </c:pt>
                <c:pt idx="86">
                  <c:v>-0.20772511225954826</c:v>
                </c:pt>
                <c:pt idx="87">
                  <c:v>5.1562033149419761E-2</c:v>
                </c:pt>
                <c:pt idx="88">
                  <c:v>-9.5917234856787381E-2</c:v>
                </c:pt>
                <c:pt idx="89">
                  <c:v>0.78718668498283506</c:v>
                </c:pt>
                <c:pt idx="90">
                  <c:v>-9.1157670536532009E-2</c:v>
                </c:pt>
                <c:pt idx="91">
                  <c:v>2.061922303449748E-2</c:v>
                </c:pt>
                <c:pt idx="92">
                  <c:v>0.40155982790353129</c:v>
                </c:pt>
                <c:pt idx="93">
                  <c:v>-2.1476163065047515E-2</c:v>
                </c:pt>
                <c:pt idx="94">
                  <c:v>0.50805708313213405</c:v>
                </c:pt>
                <c:pt idx="95">
                  <c:v>8.5874106169008257E-3</c:v>
                </c:pt>
                <c:pt idx="96">
                  <c:v>-0.20197311593981748</c:v>
                </c:pt>
                <c:pt idx="97">
                  <c:v>0.37884634365544567</c:v>
                </c:pt>
                <c:pt idx="98">
                  <c:v>-0.2154783969284022</c:v>
                </c:pt>
                <c:pt idx="99">
                  <c:v>-0.49765764965829806</c:v>
                </c:pt>
                <c:pt idx="100">
                  <c:v>-1.2375497659139629</c:v>
                </c:pt>
                <c:pt idx="101">
                  <c:v>-1.1966226900101127</c:v>
                </c:pt>
                <c:pt idx="102">
                  <c:v>-0.60811569639875884</c:v>
                </c:pt>
                <c:pt idx="103">
                  <c:v>0.76246607903277486</c:v>
                </c:pt>
                <c:pt idx="104">
                  <c:v>0.70325097574225204</c:v>
                </c:pt>
                <c:pt idx="105">
                  <c:v>-0.75878342297620449</c:v>
                </c:pt>
                <c:pt idx="106">
                  <c:v>0.49433395653775136</c:v>
                </c:pt>
                <c:pt idx="107">
                  <c:v>0.17638142098096754</c:v>
                </c:pt>
                <c:pt idx="108">
                  <c:v>-0.35425566544610732</c:v>
                </c:pt>
                <c:pt idx="109">
                  <c:v>0.14226142522731777</c:v>
                </c:pt>
                <c:pt idx="110">
                  <c:v>-0.60918455819312456</c:v>
                </c:pt>
                <c:pt idx="111">
                  <c:v>-0.18662910780423481</c:v>
                </c:pt>
                <c:pt idx="112">
                  <c:v>-0.46154336744021229</c:v>
                </c:pt>
                <c:pt idx="113">
                  <c:v>-0.95501932139216361</c:v>
                </c:pt>
                <c:pt idx="114">
                  <c:v>-0.4768069731370197</c:v>
                </c:pt>
                <c:pt idx="115">
                  <c:v>-0.88040335581502838</c:v>
                </c:pt>
                <c:pt idx="116">
                  <c:v>0.66332748262466978</c:v>
                </c:pt>
                <c:pt idx="117">
                  <c:v>0.4029336634023446</c:v>
                </c:pt>
                <c:pt idx="118">
                  <c:v>1.4570040834610332E-2</c:v>
                </c:pt>
                <c:pt idx="119">
                  <c:v>7.8590413819282112E-2</c:v>
                </c:pt>
                <c:pt idx="120">
                  <c:v>0.62412366129019148</c:v>
                </c:pt>
                <c:pt idx="121">
                  <c:v>0.51521211286451418</c:v>
                </c:pt>
                <c:pt idx="122">
                  <c:v>0.75312442152433512</c:v>
                </c:pt>
                <c:pt idx="123">
                  <c:v>-5.6673258742776511E-2</c:v>
                </c:pt>
                <c:pt idx="124">
                  <c:v>-0.1932770378237354</c:v>
                </c:pt>
                <c:pt idx="125">
                  <c:v>-2.8415582542990592E-2</c:v>
                </c:pt>
                <c:pt idx="126">
                  <c:v>-6.3438643627595326E-2</c:v>
                </c:pt>
                <c:pt idx="127">
                  <c:v>-0.27775632877003531</c:v>
                </c:pt>
                <c:pt idx="128">
                  <c:v>0.34553566155881832</c:v>
                </c:pt>
                <c:pt idx="129">
                  <c:v>-0.36130866944598328</c:v>
                </c:pt>
                <c:pt idx="130">
                  <c:v>0.12415270153696856</c:v>
                </c:pt>
                <c:pt idx="131">
                  <c:v>-0.55760559196493276</c:v>
                </c:pt>
                <c:pt idx="132">
                  <c:v>-3.7441430225834793E-2</c:v>
                </c:pt>
                <c:pt idx="133">
                  <c:v>-0.66710406474103134</c:v>
                </c:pt>
                <c:pt idx="134">
                  <c:v>-0.13498655196139353</c:v>
                </c:pt>
                <c:pt idx="135">
                  <c:v>-0.49668827307165131</c:v>
                </c:pt>
                <c:pt idx="136">
                  <c:v>0.10138078969473696</c:v>
                </c:pt>
                <c:pt idx="137">
                  <c:v>-0.57800426609887268</c:v>
                </c:pt>
                <c:pt idx="138">
                  <c:v>0.5556677954002387</c:v>
                </c:pt>
                <c:pt idx="139">
                  <c:v>-0.34009493800012613</c:v>
                </c:pt>
                <c:pt idx="140">
                  <c:v>0.42216356065766103</c:v>
                </c:pt>
                <c:pt idx="141">
                  <c:v>4.1734910225906141E-2</c:v>
                </c:pt>
                <c:pt idx="142">
                  <c:v>-0.49406982110061648</c:v>
                </c:pt>
                <c:pt idx="143">
                  <c:v>1.0404295553724943</c:v>
                </c:pt>
                <c:pt idx="144">
                  <c:v>0.66255772696678683</c:v>
                </c:pt>
                <c:pt idx="145">
                  <c:v>-0.3216361192249213</c:v>
                </c:pt>
                <c:pt idx="146">
                  <c:v>-1.0007344887158842</c:v>
                </c:pt>
                <c:pt idx="147">
                  <c:v>0.2567545949446135</c:v>
                </c:pt>
                <c:pt idx="148">
                  <c:v>0.55843627189120149</c:v>
                </c:pt>
                <c:pt idx="149">
                  <c:v>1.4768834372447692E-2</c:v>
                </c:pt>
                <c:pt idx="150">
                  <c:v>5.8306978761714312E-2</c:v>
                </c:pt>
                <c:pt idx="151">
                  <c:v>-0.48275948469445051</c:v>
                </c:pt>
                <c:pt idx="152">
                  <c:v>0.8549590518181871</c:v>
                </c:pt>
                <c:pt idx="153">
                  <c:v>4.0106344352718537E-2</c:v>
                </c:pt>
                <c:pt idx="154">
                  <c:v>0.19233698004527433</c:v>
                </c:pt>
                <c:pt idx="155">
                  <c:v>0.18087790993459585</c:v>
                </c:pt>
                <c:pt idx="156">
                  <c:v>1.4215852701376051</c:v>
                </c:pt>
                <c:pt idx="157">
                  <c:v>-9.3966352674756948E-2</c:v>
                </c:pt>
                <c:pt idx="158">
                  <c:v>0.5963606183634802</c:v>
                </c:pt>
                <c:pt idx="159">
                  <c:v>0.22169911187368907</c:v>
                </c:pt>
                <c:pt idx="160">
                  <c:v>0.12866274288441026</c:v>
                </c:pt>
                <c:pt idx="161">
                  <c:v>0.4209803544782611</c:v>
                </c:pt>
                <c:pt idx="162">
                  <c:v>-0.69834957033782175</c:v>
                </c:pt>
                <c:pt idx="163">
                  <c:v>0.53690817805101609</c:v>
                </c:pt>
                <c:pt idx="164">
                  <c:v>-0.15871668450648269</c:v>
                </c:pt>
                <c:pt idx="165">
                  <c:v>0.3855493587309482</c:v>
                </c:pt>
                <c:pt idx="166">
                  <c:v>0.54916260777566173</c:v>
                </c:pt>
                <c:pt idx="167">
                  <c:v>0.63308993395952573</c:v>
                </c:pt>
                <c:pt idx="168">
                  <c:v>-0.6638556259685755</c:v>
                </c:pt>
                <c:pt idx="169">
                  <c:v>-0.20565319253040659</c:v>
                </c:pt>
                <c:pt idx="170">
                  <c:v>-1.3122741420628463</c:v>
                </c:pt>
                <c:pt idx="171">
                  <c:v>-0.18398003566922316</c:v>
                </c:pt>
                <c:pt idx="172">
                  <c:v>-0.75838963076436094</c:v>
                </c:pt>
                <c:pt idx="173">
                  <c:v>1.0240421197724832</c:v>
                </c:pt>
                <c:pt idx="174">
                  <c:v>-0.7007877129946527</c:v>
                </c:pt>
                <c:pt idx="175">
                  <c:v>0.26512135450944463</c:v>
                </c:pt>
                <c:pt idx="176">
                  <c:v>0.3036361270939949</c:v>
                </c:pt>
                <c:pt idx="177">
                  <c:v>-0.42338584972946691</c:v>
                </c:pt>
                <c:pt idx="178">
                  <c:v>0.15369470854958234</c:v>
                </c:pt>
                <c:pt idx="179">
                  <c:v>-0.39334715018012112</c:v>
                </c:pt>
                <c:pt idx="180">
                  <c:v>-0.84945350788579521</c:v>
                </c:pt>
                <c:pt idx="181">
                  <c:v>0.42038439691583473</c:v>
                </c:pt>
                <c:pt idx="182">
                  <c:v>0.10980926936496616</c:v>
                </c:pt>
                <c:pt idx="183">
                  <c:v>0.83987564813499738</c:v>
                </c:pt>
                <c:pt idx="184">
                  <c:v>-5.1321456131361742E-2</c:v>
                </c:pt>
                <c:pt idx="185">
                  <c:v>-0.56568387586670177</c:v>
                </c:pt>
                <c:pt idx="186">
                  <c:v>-1.7384328787999834</c:v>
                </c:pt>
                <c:pt idx="187">
                  <c:v>-0.30006385568710137</c:v>
                </c:pt>
                <c:pt idx="188">
                  <c:v>-7.1403174071829056E-2</c:v>
                </c:pt>
                <c:pt idx="189">
                  <c:v>-0.67637961611348096</c:v>
                </c:pt>
                <c:pt idx="190">
                  <c:v>-0.63281146323240911</c:v>
                </c:pt>
                <c:pt idx="191">
                  <c:v>-0.62444993793966752</c:v>
                </c:pt>
                <c:pt idx="192">
                  <c:v>0.19355359999145083</c:v>
                </c:pt>
                <c:pt idx="193">
                  <c:v>0.86728009858097632</c:v>
                </c:pt>
                <c:pt idx="194">
                  <c:v>-0.32657901231801478</c:v>
                </c:pt>
                <c:pt idx="195">
                  <c:v>0.78831210196428891</c:v>
                </c:pt>
                <c:pt idx="196">
                  <c:v>0.98685451562855686</c:v>
                </c:pt>
                <c:pt idx="197">
                  <c:v>-0.56817278654434134</c:v>
                </c:pt>
                <c:pt idx="198">
                  <c:v>-0.27827333501717177</c:v>
                </c:pt>
                <c:pt idx="199">
                  <c:v>0.39410878618261336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70-4290-A6AA-69DAF16C6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9980464"/>
        <c:axId val="613963184"/>
      </c:scatterChart>
      <c:valAx>
        <c:axId val="619980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Order_Fulfillment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3963184"/>
        <c:crosses val="autoZero"/>
        <c:crossBetween val="midCat"/>
      </c:valAx>
      <c:valAx>
        <c:axId val="6139631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1998046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Flex_Price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 Task 2.2 a)'!$L$2:$L$201</c:f>
              <c:numCache>
                <c:formatCode>General</c:formatCode>
                <c:ptCount val="200"/>
                <c:pt idx="0">
                  <c:v>5.0999999999999996</c:v>
                </c:pt>
                <c:pt idx="1">
                  <c:v>4.3</c:v>
                </c:pt>
                <c:pt idx="2">
                  <c:v>4</c:v>
                </c:pt>
                <c:pt idx="3">
                  <c:v>4.0999999999999996</c:v>
                </c:pt>
                <c:pt idx="4">
                  <c:v>3.5</c:v>
                </c:pt>
                <c:pt idx="5">
                  <c:v>4.7</c:v>
                </c:pt>
                <c:pt idx="6">
                  <c:v>4.2</c:v>
                </c:pt>
                <c:pt idx="7">
                  <c:v>6.3</c:v>
                </c:pt>
                <c:pt idx="8">
                  <c:v>6.1</c:v>
                </c:pt>
                <c:pt idx="9">
                  <c:v>5.8</c:v>
                </c:pt>
                <c:pt idx="10">
                  <c:v>3.7</c:v>
                </c:pt>
                <c:pt idx="11">
                  <c:v>4.9000000000000004</c:v>
                </c:pt>
                <c:pt idx="12">
                  <c:v>4.5</c:v>
                </c:pt>
                <c:pt idx="13">
                  <c:v>2.6</c:v>
                </c:pt>
                <c:pt idx="14">
                  <c:v>6.2</c:v>
                </c:pt>
                <c:pt idx="15">
                  <c:v>3.9</c:v>
                </c:pt>
                <c:pt idx="16">
                  <c:v>6.2</c:v>
                </c:pt>
                <c:pt idx="17">
                  <c:v>5.8</c:v>
                </c:pt>
                <c:pt idx="18">
                  <c:v>6</c:v>
                </c:pt>
                <c:pt idx="19">
                  <c:v>6.1</c:v>
                </c:pt>
                <c:pt idx="20">
                  <c:v>4.9000000000000004</c:v>
                </c:pt>
                <c:pt idx="21">
                  <c:v>3</c:v>
                </c:pt>
                <c:pt idx="22">
                  <c:v>3.4</c:v>
                </c:pt>
                <c:pt idx="23">
                  <c:v>4.4000000000000004</c:v>
                </c:pt>
                <c:pt idx="24">
                  <c:v>5.3</c:v>
                </c:pt>
                <c:pt idx="25">
                  <c:v>6.6</c:v>
                </c:pt>
                <c:pt idx="26">
                  <c:v>3.8</c:v>
                </c:pt>
                <c:pt idx="27">
                  <c:v>5.2</c:v>
                </c:pt>
                <c:pt idx="28">
                  <c:v>3.8</c:v>
                </c:pt>
                <c:pt idx="29">
                  <c:v>5.5</c:v>
                </c:pt>
                <c:pt idx="30">
                  <c:v>2.7</c:v>
                </c:pt>
                <c:pt idx="31">
                  <c:v>3.5</c:v>
                </c:pt>
                <c:pt idx="32">
                  <c:v>4.5</c:v>
                </c:pt>
                <c:pt idx="33">
                  <c:v>6.6</c:v>
                </c:pt>
                <c:pt idx="34">
                  <c:v>4.3</c:v>
                </c:pt>
                <c:pt idx="35">
                  <c:v>2.9</c:v>
                </c:pt>
                <c:pt idx="36">
                  <c:v>3.5</c:v>
                </c:pt>
                <c:pt idx="37">
                  <c:v>4.5999999999999996</c:v>
                </c:pt>
                <c:pt idx="38">
                  <c:v>6.9</c:v>
                </c:pt>
                <c:pt idx="39">
                  <c:v>4.9000000000000004</c:v>
                </c:pt>
                <c:pt idx="40">
                  <c:v>5.8</c:v>
                </c:pt>
                <c:pt idx="41">
                  <c:v>4.5</c:v>
                </c:pt>
                <c:pt idx="42">
                  <c:v>4.5999999999999996</c:v>
                </c:pt>
                <c:pt idx="43">
                  <c:v>6.3</c:v>
                </c:pt>
                <c:pt idx="44">
                  <c:v>4.2</c:v>
                </c:pt>
                <c:pt idx="45">
                  <c:v>5.8</c:v>
                </c:pt>
                <c:pt idx="46">
                  <c:v>4</c:v>
                </c:pt>
                <c:pt idx="47">
                  <c:v>7.3</c:v>
                </c:pt>
                <c:pt idx="48">
                  <c:v>3.4</c:v>
                </c:pt>
                <c:pt idx="49">
                  <c:v>4.2</c:v>
                </c:pt>
                <c:pt idx="50">
                  <c:v>3.6</c:v>
                </c:pt>
                <c:pt idx="51">
                  <c:v>4.3</c:v>
                </c:pt>
                <c:pt idx="52">
                  <c:v>4.5999999999999996</c:v>
                </c:pt>
                <c:pt idx="53">
                  <c:v>2.7</c:v>
                </c:pt>
                <c:pt idx="54">
                  <c:v>6.6</c:v>
                </c:pt>
                <c:pt idx="55">
                  <c:v>3.2</c:v>
                </c:pt>
                <c:pt idx="56">
                  <c:v>6.5</c:v>
                </c:pt>
                <c:pt idx="57">
                  <c:v>3.9</c:v>
                </c:pt>
                <c:pt idx="58">
                  <c:v>4</c:v>
                </c:pt>
                <c:pt idx="59">
                  <c:v>4.9000000000000004</c:v>
                </c:pt>
                <c:pt idx="60">
                  <c:v>3.9</c:v>
                </c:pt>
                <c:pt idx="61">
                  <c:v>5</c:v>
                </c:pt>
                <c:pt idx="62">
                  <c:v>3.7</c:v>
                </c:pt>
                <c:pt idx="63">
                  <c:v>3.1</c:v>
                </c:pt>
                <c:pt idx="64">
                  <c:v>3.6</c:v>
                </c:pt>
                <c:pt idx="65">
                  <c:v>7.3</c:v>
                </c:pt>
                <c:pt idx="66">
                  <c:v>6.2</c:v>
                </c:pt>
                <c:pt idx="67">
                  <c:v>5.9</c:v>
                </c:pt>
                <c:pt idx="68">
                  <c:v>5.4</c:v>
                </c:pt>
                <c:pt idx="69">
                  <c:v>6.6</c:v>
                </c:pt>
                <c:pt idx="70">
                  <c:v>6.1</c:v>
                </c:pt>
                <c:pt idx="71">
                  <c:v>2.6</c:v>
                </c:pt>
                <c:pt idx="72">
                  <c:v>5.6</c:v>
                </c:pt>
                <c:pt idx="73">
                  <c:v>3.4</c:v>
                </c:pt>
                <c:pt idx="74">
                  <c:v>5.0999999999999996</c:v>
                </c:pt>
                <c:pt idx="75">
                  <c:v>4.3</c:v>
                </c:pt>
                <c:pt idx="76">
                  <c:v>5.8</c:v>
                </c:pt>
                <c:pt idx="77">
                  <c:v>4.5</c:v>
                </c:pt>
                <c:pt idx="78">
                  <c:v>4.0999999999999996</c:v>
                </c:pt>
                <c:pt idx="79">
                  <c:v>3.1</c:v>
                </c:pt>
                <c:pt idx="80">
                  <c:v>4.3</c:v>
                </c:pt>
                <c:pt idx="81">
                  <c:v>3.7</c:v>
                </c:pt>
                <c:pt idx="82">
                  <c:v>3</c:v>
                </c:pt>
                <c:pt idx="83">
                  <c:v>3.7</c:v>
                </c:pt>
                <c:pt idx="84">
                  <c:v>3.9</c:v>
                </c:pt>
                <c:pt idx="85">
                  <c:v>5.4</c:v>
                </c:pt>
                <c:pt idx="86">
                  <c:v>4.8</c:v>
                </c:pt>
                <c:pt idx="87">
                  <c:v>3.9</c:v>
                </c:pt>
                <c:pt idx="88">
                  <c:v>4.3</c:v>
                </c:pt>
                <c:pt idx="89">
                  <c:v>6.7</c:v>
                </c:pt>
                <c:pt idx="90">
                  <c:v>3</c:v>
                </c:pt>
                <c:pt idx="91">
                  <c:v>4</c:v>
                </c:pt>
                <c:pt idx="92">
                  <c:v>2.6</c:v>
                </c:pt>
                <c:pt idx="93">
                  <c:v>4.0999999999999996</c:v>
                </c:pt>
                <c:pt idx="94">
                  <c:v>3.2</c:v>
                </c:pt>
                <c:pt idx="95">
                  <c:v>3.6</c:v>
                </c:pt>
                <c:pt idx="96">
                  <c:v>5.6</c:v>
                </c:pt>
                <c:pt idx="97">
                  <c:v>2.9</c:v>
                </c:pt>
                <c:pt idx="98">
                  <c:v>4.9000000000000004</c:v>
                </c:pt>
                <c:pt idx="99">
                  <c:v>5.4</c:v>
                </c:pt>
                <c:pt idx="100">
                  <c:v>5.5</c:v>
                </c:pt>
                <c:pt idx="101">
                  <c:v>4.5999999999999996</c:v>
                </c:pt>
                <c:pt idx="102">
                  <c:v>4.7</c:v>
                </c:pt>
                <c:pt idx="103">
                  <c:v>4.5</c:v>
                </c:pt>
                <c:pt idx="104">
                  <c:v>5.6</c:v>
                </c:pt>
                <c:pt idx="105">
                  <c:v>5.8</c:v>
                </c:pt>
                <c:pt idx="106">
                  <c:v>4.5999999999999996</c:v>
                </c:pt>
                <c:pt idx="107">
                  <c:v>7.5</c:v>
                </c:pt>
                <c:pt idx="108">
                  <c:v>3.5</c:v>
                </c:pt>
                <c:pt idx="109">
                  <c:v>2.6</c:v>
                </c:pt>
                <c:pt idx="110">
                  <c:v>3.4</c:v>
                </c:pt>
                <c:pt idx="111">
                  <c:v>2.2999999999999998</c:v>
                </c:pt>
                <c:pt idx="112">
                  <c:v>6.9</c:v>
                </c:pt>
                <c:pt idx="113">
                  <c:v>5.9</c:v>
                </c:pt>
                <c:pt idx="114">
                  <c:v>5</c:v>
                </c:pt>
                <c:pt idx="115">
                  <c:v>4.7</c:v>
                </c:pt>
                <c:pt idx="116">
                  <c:v>4.5999999999999996</c:v>
                </c:pt>
                <c:pt idx="117">
                  <c:v>3.3</c:v>
                </c:pt>
                <c:pt idx="118">
                  <c:v>3.9</c:v>
                </c:pt>
                <c:pt idx="119">
                  <c:v>3.5</c:v>
                </c:pt>
                <c:pt idx="120">
                  <c:v>6.5</c:v>
                </c:pt>
                <c:pt idx="121">
                  <c:v>5.4</c:v>
                </c:pt>
                <c:pt idx="122">
                  <c:v>3.1</c:v>
                </c:pt>
                <c:pt idx="123">
                  <c:v>4.5999999999999996</c:v>
                </c:pt>
                <c:pt idx="124">
                  <c:v>4.0999999999999996</c:v>
                </c:pt>
                <c:pt idx="125">
                  <c:v>2.9</c:v>
                </c:pt>
                <c:pt idx="126">
                  <c:v>4.2</c:v>
                </c:pt>
                <c:pt idx="127">
                  <c:v>3.3</c:v>
                </c:pt>
                <c:pt idx="128">
                  <c:v>3</c:v>
                </c:pt>
                <c:pt idx="129">
                  <c:v>2.5</c:v>
                </c:pt>
                <c:pt idx="130">
                  <c:v>3.4</c:v>
                </c:pt>
                <c:pt idx="131">
                  <c:v>4.2</c:v>
                </c:pt>
                <c:pt idx="132">
                  <c:v>3.7</c:v>
                </c:pt>
                <c:pt idx="133">
                  <c:v>4.0999999999999996</c:v>
                </c:pt>
                <c:pt idx="134">
                  <c:v>3.8</c:v>
                </c:pt>
                <c:pt idx="135">
                  <c:v>3.7</c:v>
                </c:pt>
                <c:pt idx="136">
                  <c:v>2.5</c:v>
                </c:pt>
                <c:pt idx="137">
                  <c:v>4.9000000000000004</c:v>
                </c:pt>
                <c:pt idx="138">
                  <c:v>4</c:v>
                </c:pt>
                <c:pt idx="139">
                  <c:v>5.8</c:v>
                </c:pt>
                <c:pt idx="140">
                  <c:v>6</c:v>
                </c:pt>
                <c:pt idx="141">
                  <c:v>4.9000000000000004</c:v>
                </c:pt>
                <c:pt idx="142">
                  <c:v>4</c:v>
                </c:pt>
                <c:pt idx="143">
                  <c:v>3.4</c:v>
                </c:pt>
                <c:pt idx="144">
                  <c:v>4</c:v>
                </c:pt>
                <c:pt idx="145">
                  <c:v>4</c:v>
                </c:pt>
                <c:pt idx="146">
                  <c:v>4.0999999999999996</c:v>
                </c:pt>
                <c:pt idx="147">
                  <c:v>3</c:v>
                </c:pt>
                <c:pt idx="148">
                  <c:v>6.3</c:v>
                </c:pt>
                <c:pt idx="149">
                  <c:v>5.3</c:v>
                </c:pt>
                <c:pt idx="150">
                  <c:v>5.9</c:v>
                </c:pt>
                <c:pt idx="151">
                  <c:v>6.3</c:v>
                </c:pt>
                <c:pt idx="152">
                  <c:v>4.0999999999999996</c:v>
                </c:pt>
                <c:pt idx="153">
                  <c:v>2.2999999999999998</c:v>
                </c:pt>
                <c:pt idx="154">
                  <c:v>5.0999999999999996</c:v>
                </c:pt>
                <c:pt idx="155">
                  <c:v>4.0999999999999996</c:v>
                </c:pt>
                <c:pt idx="156">
                  <c:v>4.8</c:v>
                </c:pt>
                <c:pt idx="157">
                  <c:v>5.6</c:v>
                </c:pt>
                <c:pt idx="158">
                  <c:v>5.9</c:v>
                </c:pt>
                <c:pt idx="159">
                  <c:v>4.3</c:v>
                </c:pt>
                <c:pt idx="160">
                  <c:v>4.5</c:v>
                </c:pt>
                <c:pt idx="161">
                  <c:v>6.2</c:v>
                </c:pt>
                <c:pt idx="162">
                  <c:v>2.9</c:v>
                </c:pt>
                <c:pt idx="163">
                  <c:v>2.8</c:v>
                </c:pt>
                <c:pt idx="164">
                  <c:v>2.8</c:v>
                </c:pt>
                <c:pt idx="165">
                  <c:v>3.9</c:v>
                </c:pt>
                <c:pt idx="166">
                  <c:v>3.1</c:v>
                </c:pt>
                <c:pt idx="167">
                  <c:v>4.2</c:v>
                </c:pt>
                <c:pt idx="168">
                  <c:v>3</c:v>
                </c:pt>
                <c:pt idx="169">
                  <c:v>4.3</c:v>
                </c:pt>
                <c:pt idx="170">
                  <c:v>5.2</c:v>
                </c:pt>
                <c:pt idx="171">
                  <c:v>4.7</c:v>
                </c:pt>
                <c:pt idx="172">
                  <c:v>3.4</c:v>
                </c:pt>
                <c:pt idx="173">
                  <c:v>3.6</c:v>
                </c:pt>
                <c:pt idx="174">
                  <c:v>5.0999999999999996</c:v>
                </c:pt>
                <c:pt idx="175">
                  <c:v>3.4</c:v>
                </c:pt>
                <c:pt idx="176">
                  <c:v>4.4000000000000004</c:v>
                </c:pt>
                <c:pt idx="177">
                  <c:v>3.4</c:v>
                </c:pt>
                <c:pt idx="178">
                  <c:v>4.7</c:v>
                </c:pt>
                <c:pt idx="179">
                  <c:v>3</c:v>
                </c:pt>
                <c:pt idx="180">
                  <c:v>3.8</c:v>
                </c:pt>
                <c:pt idx="181">
                  <c:v>3.7</c:v>
                </c:pt>
                <c:pt idx="182">
                  <c:v>3</c:v>
                </c:pt>
                <c:pt idx="183">
                  <c:v>4.5999999999999996</c:v>
                </c:pt>
                <c:pt idx="184">
                  <c:v>4.0999999999999996</c:v>
                </c:pt>
                <c:pt idx="185">
                  <c:v>3.4</c:v>
                </c:pt>
                <c:pt idx="186">
                  <c:v>4.7</c:v>
                </c:pt>
                <c:pt idx="187">
                  <c:v>3.6</c:v>
                </c:pt>
                <c:pt idx="188">
                  <c:v>6.1</c:v>
                </c:pt>
                <c:pt idx="189">
                  <c:v>3.5</c:v>
                </c:pt>
                <c:pt idx="190">
                  <c:v>3.7</c:v>
                </c:pt>
                <c:pt idx="191">
                  <c:v>5.8</c:v>
                </c:pt>
                <c:pt idx="192">
                  <c:v>3.6</c:v>
                </c:pt>
                <c:pt idx="193">
                  <c:v>4.9000000000000004</c:v>
                </c:pt>
                <c:pt idx="194">
                  <c:v>4.0999999999999996</c:v>
                </c:pt>
                <c:pt idx="195">
                  <c:v>3.9</c:v>
                </c:pt>
                <c:pt idx="196">
                  <c:v>7.5</c:v>
                </c:pt>
                <c:pt idx="197">
                  <c:v>3.5</c:v>
                </c:pt>
                <c:pt idx="198">
                  <c:v>6.7</c:v>
                </c:pt>
                <c:pt idx="199">
                  <c:v>3.5</c:v>
                </c:pt>
              </c:numCache>
            </c:numRef>
          </c:xVal>
          <c:yVal>
            <c:numRef>
              <c:f>' Task 2.2 a)'!$AH$4:$AH$203</c:f>
              <c:numCache>
                <c:formatCode>0.00</c:formatCode>
                <c:ptCount val="200"/>
                <c:pt idx="0">
                  <c:v>0.55247708382287719</c:v>
                </c:pt>
                <c:pt idx="1">
                  <c:v>-0.60087409761304933</c:v>
                </c:pt>
                <c:pt idx="2">
                  <c:v>0.52146506937585002</c:v>
                </c:pt>
                <c:pt idx="3">
                  <c:v>0.41650114239137803</c:v>
                </c:pt>
                <c:pt idx="4">
                  <c:v>0.98367293046376147</c:v>
                </c:pt>
                <c:pt idx="5">
                  <c:v>-0.5155259606036724</c:v>
                </c:pt>
                <c:pt idx="6">
                  <c:v>0.43490822912627625</c:v>
                </c:pt>
                <c:pt idx="7">
                  <c:v>0.60993679167479353</c:v>
                </c:pt>
                <c:pt idx="8">
                  <c:v>0.4583495520089329</c:v>
                </c:pt>
                <c:pt idx="9">
                  <c:v>-0.71393660234707035</c:v>
                </c:pt>
                <c:pt idx="10">
                  <c:v>0.43795547963838732</c:v>
                </c:pt>
                <c:pt idx="11">
                  <c:v>-0.12349504805100242</c:v>
                </c:pt>
                <c:pt idx="12">
                  <c:v>-0.83522205510097436</c:v>
                </c:pt>
                <c:pt idx="13">
                  <c:v>0.59722259528877419</c:v>
                </c:pt>
                <c:pt idx="14">
                  <c:v>-0.67148073625929783</c:v>
                </c:pt>
                <c:pt idx="15">
                  <c:v>-0.37380429666667503</c:v>
                </c:pt>
                <c:pt idx="16">
                  <c:v>-0.25446351275479451</c:v>
                </c:pt>
                <c:pt idx="17">
                  <c:v>0.83663856138357495</c:v>
                </c:pt>
                <c:pt idx="18">
                  <c:v>0.10465092895480144</c:v>
                </c:pt>
                <c:pt idx="19">
                  <c:v>9.322914380063807E-2</c:v>
                </c:pt>
                <c:pt idx="20">
                  <c:v>0.13232362049569613</c:v>
                </c:pt>
                <c:pt idx="21">
                  <c:v>0.49309892695562496</c:v>
                </c:pt>
                <c:pt idx="22">
                  <c:v>0.48940328479029915</c:v>
                </c:pt>
                <c:pt idx="23">
                  <c:v>-0.45016725955209402</c:v>
                </c:pt>
                <c:pt idx="24">
                  <c:v>-1.1586589541693257</c:v>
                </c:pt>
                <c:pt idx="25">
                  <c:v>1.9808686075274196E-2</c:v>
                </c:pt>
                <c:pt idx="26">
                  <c:v>-0.75508406534310346</c:v>
                </c:pt>
                <c:pt idx="27">
                  <c:v>-1.2635163267991656</c:v>
                </c:pt>
                <c:pt idx="28">
                  <c:v>-0.52640104672464183</c:v>
                </c:pt>
                <c:pt idx="29">
                  <c:v>-0.39748230545327967</c:v>
                </c:pt>
                <c:pt idx="30">
                  <c:v>-0.2172109683254746</c:v>
                </c:pt>
                <c:pt idx="31">
                  <c:v>-0.75740834427888171</c:v>
                </c:pt>
                <c:pt idx="32">
                  <c:v>0.15295506463110886</c:v>
                </c:pt>
                <c:pt idx="33">
                  <c:v>1.1970115456446315</c:v>
                </c:pt>
                <c:pt idx="34">
                  <c:v>-0.83635527981682767</c:v>
                </c:pt>
                <c:pt idx="35">
                  <c:v>0.32831938032429342</c:v>
                </c:pt>
                <c:pt idx="36">
                  <c:v>-0.578289211653507</c:v>
                </c:pt>
                <c:pt idx="37">
                  <c:v>1.0041424407519557</c:v>
                </c:pt>
                <c:pt idx="38">
                  <c:v>-0.20070524938051104</c:v>
                </c:pt>
                <c:pt idx="39">
                  <c:v>-1.1813213059410037</c:v>
                </c:pt>
                <c:pt idx="40">
                  <c:v>0.67567796540686054</c:v>
                </c:pt>
                <c:pt idx="41">
                  <c:v>0.22637170832396247</c:v>
                </c:pt>
                <c:pt idx="42">
                  <c:v>-0.93445929546873074</c:v>
                </c:pt>
                <c:pt idx="43">
                  <c:v>-0.14021983160731644</c:v>
                </c:pt>
                <c:pt idx="44">
                  <c:v>-0.92781116010062448</c:v>
                </c:pt>
                <c:pt idx="45">
                  <c:v>0.52965506295076548</c:v>
                </c:pt>
                <c:pt idx="46">
                  <c:v>-0.10237084653393858</c:v>
                </c:pt>
                <c:pt idx="47">
                  <c:v>-0.65533900640194087</c:v>
                </c:pt>
                <c:pt idx="48">
                  <c:v>-0.45920217380708372</c:v>
                </c:pt>
                <c:pt idx="49">
                  <c:v>-0.32012401537454327</c:v>
                </c:pt>
                <c:pt idx="50">
                  <c:v>-3.4650277139130381E-2</c:v>
                </c:pt>
                <c:pt idx="51">
                  <c:v>0.13392210134228399</c:v>
                </c:pt>
                <c:pt idx="52">
                  <c:v>0.64112232474024466</c:v>
                </c:pt>
                <c:pt idx="53">
                  <c:v>-0.45729142838295012</c:v>
                </c:pt>
                <c:pt idx="54">
                  <c:v>-6.2961054802705974E-3</c:v>
                </c:pt>
                <c:pt idx="55">
                  <c:v>0.60369745761204285</c:v>
                </c:pt>
                <c:pt idx="56">
                  <c:v>0.15431756031466293</c:v>
                </c:pt>
                <c:pt idx="57">
                  <c:v>-1.186600660547299E-2</c:v>
                </c:pt>
                <c:pt idx="58">
                  <c:v>-6.6466095536100056E-2</c:v>
                </c:pt>
                <c:pt idx="59">
                  <c:v>0.35897973239405445</c:v>
                </c:pt>
                <c:pt idx="60">
                  <c:v>-0.17768410379128508</c:v>
                </c:pt>
                <c:pt idx="61">
                  <c:v>0.31405879111440527</c:v>
                </c:pt>
                <c:pt idx="62">
                  <c:v>0.87331623876235742</c:v>
                </c:pt>
                <c:pt idx="63">
                  <c:v>0.83902388684582618</c:v>
                </c:pt>
                <c:pt idx="64">
                  <c:v>0.36927183044463252</c:v>
                </c:pt>
                <c:pt idx="65">
                  <c:v>1.2590063607837099</c:v>
                </c:pt>
                <c:pt idx="66">
                  <c:v>-0.72859299774271236</c:v>
                </c:pt>
                <c:pt idx="67">
                  <c:v>1.1813648408901791</c:v>
                </c:pt>
                <c:pt idx="68">
                  <c:v>-0.87754528960706413</c:v>
                </c:pt>
                <c:pt idx="69">
                  <c:v>0.75153250961618134</c:v>
                </c:pt>
                <c:pt idx="70">
                  <c:v>-0.8145628723114795</c:v>
                </c:pt>
                <c:pt idx="71">
                  <c:v>6.4375851360512826E-2</c:v>
                </c:pt>
                <c:pt idx="72">
                  <c:v>0.18218539991254801</c:v>
                </c:pt>
                <c:pt idx="73">
                  <c:v>0.40706828936903072</c:v>
                </c:pt>
                <c:pt idx="74">
                  <c:v>0.18396478955819617</c:v>
                </c:pt>
                <c:pt idx="75">
                  <c:v>0.9832218647812736</c:v>
                </c:pt>
                <c:pt idx="76">
                  <c:v>0.58279670496302138</c:v>
                </c:pt>
                <c:pt idx="77">
                  <c:v>2.3678957444583482E-2</c:v>
                </c:pt>
                <c:pt idx="78">
                  <c:v>-0.8080296765988173</c:v>
                </c:pt>
                <c:pt idx="79">
                  <c:v>0.21318901566012372</c:v>
                </c:pt>
                <c:pt idx="80">
                  <c:v>0.53053366811266933</c:v>
                </c:pt>
                <c:pt idx="81">
                  <c:v>0.57272189504769599</c:v>
                </c:pt>
                <c:pt idx="82">
                  <c:v>1.3095214796370351</c:v>
                </c:pt>
                <c:pt idx="83">
                  <c:v>-0.26178879963958224</c:v>
                </c:pt>
                <c:pt idx="84">
                  <c:v>-0.15251322411889223</c:v>
                </c:pt>
                <c:pt idx="85">
                  <c:v>-0.23424107718955067</c:v>
                </c:pt>
                <c:pt idx="86">
                  <c:v>-0.20772511225954826</c:v>
                </c:pt>
                <c:pt idx="87">
                  <c:v>5.1562033149419761E-2</c:v>
                </c:pt>
                <c:pt idx="88">
                  <c:v>-9.5917234856787381E-2</c:v>
                </c:pt>
                <c:pt idx="89">
                  <c:v>0.78718668498283506</c:v>
                </c:pt>
                <c:pt idx="90">
                  <c:v>-9.1157670536532009E-2</c:v>
                </c:pt>
                <c:pt idx="91">
                  <c:v>2.061922303449748E-2</c:v>
                </c:pt>
                <c:pt idx="92">
                  <c:v>0.40155982790353129</c:v>
                </c:pt>
                <c:pt idx="93">
                  <c:v>-2.1476163065047515E-2</c:v>
                </c:pt>
                <c:pt idx="94">
                  <c:v>0.50805708313213405</c:v>
                </c:pt>
                <c:pt idx="95">
                  <c:v>8.5874106169008257E-3</c:v>
                </c:pt>
                <c:pt idx="96">
                  <c:v>-0.20197311593981748</c:v>
                </c:pt>
                <c:pt idx="97">
                  <c:v>0.37884634365544567</c:v>
                </c:pt>
                <c:pt idx="98">
                  <c:v>-0.2154783969284022</c:v>
                </c:pt>
                <c:pt idx="99">
                  <c:v>-0.49765764965829806</c:v>
                </c:pt>
                <c:pt idx="100">
                  <c:v>-1.2375497659139629</c:v>
                </c:pt>
                <c:pt idx="101">
                  <c:v>-1.1966226900101127</c:v>
                </c:pt>
                <c:pt idx="102">
                  <c:v>-0.60811569639875884</c:v>
                </c:pt>
                <c:pt idx="103">
                  <c:v>0.76246607903277486</c:v>
                </c:pt>
                <c:pt idx="104">
                  <c:v>0.70325097574225204</c:v>
                </c:pt>
                <c:pt idx="105">
                  <c:v>-0.75878342297620449</c:v>
                </c:pt>
                <c:pt idx="106">
                  <c:v>0.49433395653775136</c:v>
                </c:pt>
                <c:pt idx="107">
                  <c:v>0.17638142098096754</c:v>
                </c:pt>
                <c:pt idx="108">
                  <c:v>-0.35425566544610732</c:v>
                </c:pt>
                <c:pt idx="109">
                  <c:v>0.14226142522731777</c:v>
                </c:pt>
                <c:pt idx="110">
                  <c:v>-0.60918455819312456</c:v>
                </c:pt>
                <c:pt idx="111">
                  <c:v>-0.18662910780423481</c:v>
                </c:pt>
                <c:pt idx="112">
                  <c:v>-0.46154336744021229</c:v>
                </c:pt>
                <c:pt idx="113">
                  <c:v>-0.95501932139216361</c:v>
                </c:pt>
                <c:pt idx="114">
                  <c:v>-0.4768069731370197</c:v>
                </c:pt>
                <c:pt idx="115">
                  <c:v>-0.88040335581502838</c:v>
                </c:pt>
                <c:pt idx="116">
                  <c:v>0.66332748262466978</c:v>
                </c:pt>
                <c:pt idx="117">
                  <c:v>0.4029336634023446</c:v>
                </c:pt>
                <c:pt idx="118">
                  <c:v>1.4570040834610332E-2</c:v>
                </c:pt>
                <c:pt idx="119">
                  <c:v>7.8590413819282112E-2</c:v>
                </c:pt>
                <c:pt idx="120">
                  <c:v>0.62412366129019148</c:v>
                </c:pt>
                <c:pt idx="121">
                  <c:v>0.51521211286451418</c:v>
                </c:pt>
                <c:pt idx="122">
                  <c:v>0.75312442152433512</c:v>
                </c:pt>
                <c:pt idx="123">
                  <c:v>-5.6673258742776511E-2</c:v>
                </c:pt>
                <c:pt idx="124">
                  <c:v>-0.1932770378237354</c:v>
                </c:pt>
                <c:pt idx="125">
                  <c:v>-2.8415582542990592E-2</c:v>
                </c:pt>
                <c:pt idx="126">
                  <c:v>-6.3438643627595326E-2</c:v>
                </c:pt>
                <c:pt idx="127">
                  <c:v>-0.27775632877003531</c:v>
                </c:pt>
                <c:pt idx="128">
                  <c:v>0.34553566155881832</c:v>
                </c:pt>
                <c:pt idx="129">
                  <c:v>-0.36130866944598328</c:v>
                </c:pt>
                <c:pt idx="130">
                  <c:v>0.12415270153696856</c:v>
                </c:pt>
                <c:pt idx="131">
                  <c:v>-0.55760559196493276</c:v>
                </c:pt>
                <c:pt idx="132">
                  <c:v>-3.7441430225834793E-2</c:v>
                </c:pt>
                <c:pt idx="133">
                  <c:v>-0.66710406474103134</c:v>
                </c:pt>
                <c:pt idx="134">
                  <c:v>-0.13498655196139353</c:v>
                </c:pt>
                <c:pt idx="135">
                  <c:v>-0.49668827307165131</c:v>
                </c:pt>
                <c:pt idx="136">
                  <c:v>0.10138078969473696</c:v>
                </c:pt>
                <c:pt idx="137">
                  <c:v>-0.57800426609887268</c:v>
                </c:pt>
                <c:pt idx="138">
                  <c:v>0.5556677954002387</c:v>
                </c:pt>
                <c:pt idx="139">
                  <c:v>-0.34009493800012613</c:v>
                </c:pt>
                <c:pt idx="140">
                  <c:v>0.42216356065766103</c:v>
                </c:pt>
                <c:pt idx="141">
                  <c:v>4.1734910225906141E-2</c:v>
                </c:pt>
                <c:pt idx="142">
                  <c:v>-0.49406982110061648</c:v>
                </c:pt>
                <c:pt idx="143">
                  <c:v>1.0404295553724943</c:v>
                </c:pt>
                <c:pt idx="144">
                  <c:v>0.66255772696678683</c:v>
                </c:pt>
                <c:pt idx="145">
                  <c:v>-0.3216361192249213</c:v>
                </c:pt>
                <c:pt idx="146">
                  <c:v>-1.0007344887158842</c:v>
                </c:pt>
                <c:pt idx="147">
                  <c:v>0.2567545949446135</c:v>
                </c:pt>
                <c:pt idx="148">
                  <c:v>0.55843627189120149</c:v>
                </c:pt>
                <c:pt idx="149">
                  <c:v>1.4768834372447692E-2</c:v>
                </c:pt>
                <c:pt idx="150">
                  <c:v>5.8306978761714312E-2</c:v>
                </c:pt>
                <c:pt idx="151">
                  <c:v>-0.48275948469445051</c:v>
                </c:pt>
                <c:pt idx="152">
                  <c:v>0.8549590518181871</c:v>
                </c:pt>
                <c:pt idx="153">
                  <c:v>4.0106344352718537E-2</c:v>
                </c:pt>
                <c:pt idx="154">
                  <c:v>0.19233698004527433</c:v>
                </c:pt>
                <c:pt idx="155">
                  <c:v>0.18087790993459585</c:v>
                </c:pt>
                <c:pt idx="156">
                  <c:v>1.4215852701376051</c:v>
                </c:pt>
                <c:pt idx="157">
                  <c:v>-9.3966352674756948E-2</c:v>
                </c:pt>
                <c:pt idx="158">
                  <c:v>0.5963606183634802</c:v>
                </c:pt>
                <c:pt idx="159">
                  <c:v>0.22169911187368907</c:v>
                </c:pt>
                <c:pt idx="160">
                  <c:v>0.12866274288441026</c:v>
                </c:pt>
                <c:pt idx="161">
                  <c:v>0.4209803544782611</c:v>
                </c:pt>
                <c:pt idx="162">
                  <c:v>-0.69834957033782175</c:v>
                </c:pt>
                <c:pt idx="163">
                  <c:v>0.53690817805101609</c:v>
                </c:pt>
                <c:pt idx="164">
                  <c:v>-0.15871668450648269</c:v>
                </c:pt>
                <c:pt idx="165">
                  <c:v>0.3855493587309482</c:v>
                </c:pt>
                <c:pt idx="166">
                  <c:v>0.54916260777566173</c:v>
                </c:pt>
                <c:pt idx="167">
                  <c:v>0.63308993395952573</c:v>
                </c:pt>
                <c:pt idx="168">
                  <c:v>-0.6638556259685755</c:v>
                </c:pt>
                <c:pt idx="169">
                  <c:v>-0.20565319253040659</c:v>
                </c:pt>
                <c:pt idx="170">
                  <c:v>-1.3122741420628463</c:v>
                </c:pt>
                <c:pt idx="171">
                  <c:v>-0.18398003566922316</c:v>
                </c:pt>
                <c:pt idx="172">
                  <c:v>-0.75838963076436094</c:v>
                </c:pt>
                <c:pt idx="173">
                  <c:v>1.0240421197724832</c:v>
                </c:pt>
                <c:pt idx="174">
                  <c:v>-0.7007877129946527</c:v>
                </c:pt>
                <c:pt idx="175">
                  <c:v>0.26512135450944463</c:v>
                </c:pt>
                <c:pt idx="176">
                  <c:v>0.3036361270939949</c:v>
                </c:pt>
                <c:pt idx="177">
                  <c:v>-0.42338584972946691</c:v>
                </c:pt>
                <c:pt idx="178">
                  <c:v>0.15369470854958234</c:v>
                </c:pt>
                <c:pt idx="179">
                  <c:v>-0.39334715018012112</c:v>
                </c:pt>
                <c:pt idx="180">
                  <c:v>-0.84945350788579521</c:v>
                </c:pt>
                <c:pt idx="181">
                  <c:v>0.42038439691583473</c:v>
                </c:pt>
                <c:pt idx="182">
                  <c:v>0.10980926936496616</c:v>
                </c:pt>
                <c:pt idx="183">
                  <c:v>0.83987564813499738</c:v>
                </c:pt>
                <c:pt idx="184">
                  <c:v>-5.1321456131361742E-2</c:v>
                </c:pt>
                <c:pt idx="185">
                  <c:v>-0.56568387586670177</c:v>
                </c:pt>
                <c:pt idx="186">
                  <c:v>-1.7384328787999834</c:v>
                </c:pt>
                <c:pt idx="187">
                  <c:v>-0.30006385568710137</c:v>
                </c:pt>
                <c:pt idx="188">
                  <c:v>-7.1403174071829056E-2</c:v>
                </c:pt>
                <c:pt idx="189">
                  <c:v>-0.67637961611348096</c:v>
                </c:pt>
                <c:pt idx="190">
                  <c:v>-0.63281146323240911</c:v>
                </c:pt>
                <c:pt idx="191">
                  <c:v>-0.62444993793966752</c:v>
                </c:pt>
                <c:pt idx="192">
                  <c:v>0.19355359999145083</c:v>
                </c:pt>
                <c:pt idx="193">
                  <c:v>0.86728009858097632</c:v>
                </c:pt>
                <c:pt idx="194">
                  <c:v>-0.32657901231801478</c:v>
                </c:pt>
                <c:pt idx="195">
                  <c:v>0.78831210196428891</c:v>
                </c:pt>
                <c:pt idx="196">
                  <c:v>0.98685451562855686</c:v>
                </c:pt>
                <c:pt idx="197">
                  <c:v>-0.56817278654434134</c:v>
                </c:pt>
                <c:pt idx="198">
                  <c:v>-0.27827333501717177</c:v>
                </c:pt>
                <c:pt idx="199">
                  <c:v>0.39410878618261336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12C-4B4A-B07A-B87D045F88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9480728"/>
        <c:axId val="629478760"/>
      </c:scatterChart>
      <c:valAx>
        <c:axId val="6294807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Flex_Price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29478760"/>
        <c:crosses val="autoZero"/>
        <c:crossBetween val="midCat"/>
      </c:valAx>
      <c:valAx>
        <c:axId val="6294787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2948072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Shipping_Cost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 Task 2.2 a)'!$M$2:$M$201</c:f>
              <c:numCache>
                <c:formatCode>General</c:formatCode>
                <c:ptCount val="200"/>
                <c:pt idx="0">
                  <c:v>5.9</c:v>
                </c:pt>
                <c:pt idx="1">
                  <c:v>7.2</c:v>
                </c:pt>
                <c:pt idx="2">
                  <c:v>5.6</c:v>
                </c:pt>
                <c:pt idx="3">
                  <c:v>3.7</c:v>
                </c:pt>
                <c:pt idx="4">
                  <c:v>6.9</c:v>
                </c:pt>
                <c:pt idx="5">
                  <c:v>4.0999999999999996</c:v>
                </c:pt>
                <c:pt idx="6">
                  <c:v>2.6</c:v>
                </c:pt>
                <c:pt idx="7">
                  <c:v>4.8</c:v>
                </c:pt>
                <c:pt idx="8">
                  <c:v>6.7</c:v>
                </c:pt>
                <c:pt idx="9">
                  <c:v>6.1</c:v>
                </c:pt>
                <c:pt idx="10">
                  <c:v>4.8</c:v>
                </c:pt>
                <c:pt idx="11">
                  <c:v>3.9</c:v>
                </c:pt>
                <c:pt idx="12">
                  <c:v>6.9</c:v>
                </c:pt>
                <c:pt idx="13">
                  <c:v>5.5</c:v>
                </c:pt>
                <c:pt idx="14">
                  <c:v>6.9</c:v>
                </c:pt>
                <c:pt idx="15">
                  <c:v>6.8</c:v>
                </c:pt>
                <c:pt idx="16">
                  <c:v>6</c:v>
                </c:pt>
                <c:pt idx="17">
                  <c:v>7.2</c:v>
                </c:pt>
                <c:pt idx="18">
                  <c:v>6.4</c:v>
                </c:pt>
                <c:pt idx="19">
                  <c:v>6</c:v>
                </c:pt>
                <c:pt idx="20">
                  <c:v>5.2</c:v>
                </c:pt>
                <c:pt idx="21">
                  <c:v>7.7</c:v>
                </c:pt>
                <c:pt idx="22">
                  <c:v>5.0999999999999996</c:v>
                </c:pt>
                <c:pt idx="23">
                  <c:v>7.2</c:v>
                </c:pt>
                <c:pt idx="24">
                  <c:v>4.7</c:v>
                </c:pt>
                <c:pt idx="25">
                  <c:v>6.1</c:v>
                </c:pt>
                <c:pt idx="26">
                  <c:v>5.8</c:v>
                </c:pt>
                <c:pt idx="27">
                  <c:v>5.5</c:v>
                </c:pt>
                <c:pt idx="28">
                  <c:v>6</c:v>
                </c:pt>
                <c:pt idx="29">
                  <c:v>4</c:v>
                </c:pt>
                <c:pt idx="30">
                  <c:v>4.3</c:v>
                </c:pt>
                <c:pt idx="31">
                  <c:v>4.5</c:v>
                </c:pt>
                <c:pt idx="32">
                  <c:v>5.3</c:v>
                </c:pt>
                <c:pt idx="33">
                  <c:v>5.7</c:v>
                </c:pt>
                <c:pt idx="34">
                  <c:v>5</c:v>
                </c:pt>
                <c:pt idx="35">
                  <c:v>4.3</c:v>
                </c:pt>
                <c:pt idx="36">
                  <c:v>4.5999999999999996</c:v>
                </c:pt>
                <c:pt idx="37">
                  <c:v>8.1</c:v>
                </c:pt>
                <c:pt idx="38">
                  <c:v>6.2</c:v>
                </c:pt>
                <c:pt idx="39">
                  <c:v>4.8</c:v>
                </c:pt>
                <c:pt idx="40">
                  <c:v>5.5</c:v>
                </c:pt>
                <c:pt idx="41">
                  <c:v>5.4</c:v>
                </c:pt>
                <c:pt idx="42">
                  <c:v>6.8</c:v>
                </c:pt>
                <c:pt idx="43">
                  <c:v>6.9</c:v>
                </c:pt>
                <c:pt idx="44">
                  <c:v>6.5</c:v>
                </c:pt>
                <c:pt idx="45">
                  <c:v>5.9</c:v>
                </c:pt>
                <c:pt idx="46">
                  <c:v>6.3</c:v>
                </c:pt>
                <c:pt idx="47">
                  <c:v>7.5</c:v>
                </c:pt>
                <c:pt idx="48">
                  <c:v>6.1</c:v>
                </c:pt>
                <c:pt idx="49">
                  <c:v>5.8</c:v>
                </c:pt>
                <c:pt idx="50">
                  <c:v>4.2</c:v>
                </c:pt>
                <c:pt idx="51">
                  <c:v>7.4</c:v>
                </c:pt>
                <c:pt idx="52">
                  <c:v>6.1</c:v>
                </c:pt>
                <c:pt idx="53">
                  <c:v>4.4000000000000004</c:v>
                </c:pt>
                <c:pt idx="54">
                  <c:v>5.8</c:v>
                </c:pt>
                <c:pt idx="55">
                  <c:v>5.7</c:v>
                </c:pt>
                <c:pt idx="56">
                  <c:v>7.7</c:v>
                </c:pt>
                <c:pt idx="57">
                  <c:v>5.8</c:v>
                </c:pt>
                <c:pt idx="58">
                  <c:v>3.7</c:v>
                </c:pt>
                <c:pt idx="59">
                  <c:v>6.9</c:v>
                </c:pt>
                <c:pt idx="60">
                  <c:v>6.1</c:v>
                </c:pt>
                <c:pt idx="61">
                  <c:v>5</c:v>
                </c:pt>
                <c:pt idx="62">
                  <c:v>5.0999999999999996</c:v>
                </c:pt>
                <c:pt idx="63">
                  <c:v>4.5</c:v>
                </c:pt>
                <c:pt idx="64">
                  <c:v>4.0999999999999996</c:v>
                </c:pt>
                <c:pt idx="65">
                  <c:v>6.7</c:v>
                </c:pt>
                <c:pt idx="66">
                  <c:v>5.5</c:v>
                </c:pt>
                <c:pt idx="67">
                  <c:v>5.4</c:v>
                </c:pt>
                <c:pt idx="68">
                  <c:v>3.5</c:v>
                </c:pt>
                <c:pt idx="69">
                  <c:v>5.3</c:v>
                </c:pt>
                <c:pt idx="70">
                  <c:v>5.9</c:v>
                </c:pt>
                <c:pt idx="71">
                  <c:v>3.7</c:v>
                </c:pt>
                <c:pt idx="72">
                  <c:v>6.6</c:v>
                </c:pt>
                <c:pt idx="73">
                  <c:v>7.6</c:v>
                </c:pt>
                <c:pt idx="74">
                  <c:v>5.5</c:v>
                </c:pt>
                <c:pt idx="75">
                  <c:v>5</c:v>
                </c:pt>
                <c:pt idx="76">
                  <c:v>4.5999999999999996</c:v>
                </c:pt>
                <c:pt idx="77">
                  <c:v>6.2</c:v>
                </c:pt>
                <c:pt idx="78">
                  <c:v>7.6</c:v>
                </c:pt>
                <c:pt idx="79">
                  <c:v>4.0999999999999996</c:v>
                </c:pt>
                <c:pt idx="80">
                  <c:v>4.8</c:v>
                </c:pt>
                <c:pt idx="81">
                  <c:v>4.9000000000000004</c:v>
                </c:pt>
                <c:pt idx="82">
                  <c:v>3.9</c:v>
                </c:pt>
                <c:pt idx="83">
                  <c:v>3.6</c:v>
                </c:pt>
                <c:pt idx="84">
                  <c:v>6.6</c:v>
                </c:pt>
                <c:pt idx="85">
                  <c:v>4.5</c:v>
                </c:pt>
                <c:pt idx="86">
                  <c:v>3</c:v>
                </c:pt>
                <c:pt idx="87">
                  <c:v>6.7</c:v>
                </c:pt>
                <c:pt idx="88">
                  <c:v>5.4</c:v>
                </c:pt>
                <c:pt idx="89">
                  <c:v>7</c:v>
                </c:pt>
                <c:pt idx="90">
                  <c:v>4.0999999999999996</c:v>
                </c:pt>
                <c:pt idx="91">
                  <c:v>2.6</c:v>
                </c:pt>
                <c:pt idx="92">
                  <c:v>5.3</c:v>
                </c:pt>
                <c:pt idx="93">
                  <c:v>7</c:v>
                </c:pt>
                <c:pt idx="94">
                  <c:v>4.5999999999999996</c:v>
                </c:pt>
                <c:pt idx="95">
                  <c:v>5.3</c:v>
                </c:pt>
                <c:pt idx="96">
                  <c:v>5</c:v>
                </c:pt>
                <c:pt idx="97">
                  <c:v>3.2</c:v>
                </c:pt>
                <c:pt idx="98">
                  <c:v>5.3</c:v>
                </c:pt>
                <c:pt idx="99">
                  <c:v>5.0999999999999996</c:v>
                </c:pt>
                <c:pt idx="100">
                  <c:v>4.9000000000000004</c:v>
                </c:pt>
                <c:pt idx="101">
                  <c:v>5.2</c:v>
                </c:pt>
                <c:pt idx="102">
                  <c:v>4.7</c:v>
                </c:pt>
                <c:pt idx="103">
                  <c:v>5.5</c:v>
                </c:pt>
                <c:pt idx="104">
                  <c:v>6.8</c:v>
                </c:pt>
                <c:pt idx="105">
                  <c:v>5.9</c:v>
                </c:pt>
                <c:pt idx="106">
                  <c:v>6.5</c:v>
                </c:pt>
                <c:pt idx="107">
                  <c:v>8.6999999999999993</c:v>
                </c:pt>
                <c:pt idx="108">
                  <c:v>5.5</c:v>
                </c:pt>
                <c:pt idx="109">
                  <c:v>5.5</c:v>
                </c:pt>
                <c:pt idx="110">
                  <c:v>7.1</c:v>
                </c:pt>
                <c:pt idx="111">
                  <c:v>6.6</c:v>
                </c:pt>
                <c:pt idx="112">
                  <c:v>5.2</c:v>
                </c:pt>
                <c:pt idx="113">
                  <c:v>5.6</c:v>
                </c:pt>
                <c:pt idx="114">
                  <c:v>4.9000000000000004</c:v>
                </c:pt>
                <c:pt idx="115">
                  <c:v>5.4</c:v>
                </c:pt>
                <c:pt idx="116">
                  <c:v>7.7</c:v>
                </c:pt>
                <c:pt idx="117">
                  <c:v>4.0999999999999996</c:v>
                </c:pt>
                <c:pt idx="118">
                  <c:v>4.2</c:v>
                </c:pt>
                <c:pt idx="119">
                  <c:v>3.9</c:v>
                </c:pt>
                <c:pt idx="120">
                  <c:v>7</c:v>
                </c:pt>
                <c:pt idx="121">
                  <c:v>6.2</c:v>
                </c:pt>
                <c:pt idx="122">
                  <c:v>3.4</c:v>
                </c:pt>
                <c:pt idx="123">
                  <c:v>7</c:v>
                </c:pt>
                <c:pt idx="124">
                  <c:v>4.2</c:v>
                </c:pt>
                <c:pt idx="125">
                  <c:v>4</c:v>
                </c:pt>
                <c:pt idx="126">
                  <c:v>6.6</c:v>
                </c:pt>
                <c:pt idx="127">
                  <c:v>4</c:v>
                </c:pt>
                <c:pt idx="128">
                  <c:v>6.2</c:v>
                </c:pt>
                <c:pt idx="129">
                  <c:v>2.6</c:v>
                </c:pt>
                <c:pt idx="130">
                  <c:v>6.1</c:v>
                </c:pt>
                <c:pt idx="131">
                  <c:v>6.9</c:v>
                </c:pt>
                <c:pt idx="132">
                  <c:v>3.6</c:v>
                </c:pt>
                <c:pt idx="133">
                  <c:v>6.3</c:v>
                </c:pt>
                <c:pt idx="134">
                  <c:v>6</c:v>
                </c:pt>
                <c:pt idx="135">
                  <c:v>5.6</c:v>
                </c:pt>
                <c:pt idx="136">
                  <c:v>3.1</c:v>
                </c:pt>
                <c:pt idx="137">
                  <c:v>5.7</c:v>
                </c:pt>
                <c:pt idx="138">
                  <c:v>3.3</c:v>
                </c:pt>
                <c:pt idx="139">
                  <c:v>4.8</c:v>
                </c:pt>
                <c:pt idx="140">
                  <c:v>6.3</c:v>
                </c:pt>
                <c:pt idx="141">
                  <c:v>5.8</c:v>
                </c:pt>
                <c:pt idx="142">
                  <c:v>6.9</c:v>
                </c:pt>
                <c:pt idx="143">
                  <c:v>5.0999999999999996</c:v>
                </c:pt>
                <c:pt idx="144">
                  <c:v>5.4</c:v>
                </c:pt>
                <c:pt idx="145">
                  <c:v>4.0999999999999996</c:v>
                </c:pt>
                <c:pt idx="146">
                  <c:v>4.7</c:v>
                </c:pt>
                <c:pt idx="147">
                  <c:v>4.7</c:v>
                </c:pt>
                <c:pt idx="148">
                  <c:v>6.2</c:v>
                </c:pt>
                <c:pt idx="149">
                  <c:v>5.8</c:v>
                </c:pt>
                <c:pt idx="150">
                  <c:v>5.7</c:v>
                </c:pt>
                <c:pt idx="151">
                  <c:v>5.4</c:v>
                </c:pt>
                <c:pt idx="152">
                  <c:v>3.8</c:v>
                </c:pt>
                <c:pt idx="153">
                  <c:v>5.4</c:v>
                </c:pt>
                <c:pt idx="154">
                  <c:v>5.3</c:v>
                </c:pt>
                <c:pt idx="155">
                  <c:v>5.8</c:v>
                </c:pt>
                <c:pt idx="156">
                  <c:v>4.4000000000000004</c:v>
                </c:pt>
                <c:pt idx="157">
                  <c:v>4.3</c:v>
                </c:pt>
                <c:pt idx="158">
                  <c:v>5.7</c:v>
                </c:pt>
                <c:pt idx="159">
                  <c:v>4.8</c:v>
                </c:pt>
                <c:pt idx="160">
                  <c:v>4.9000000000000004</c:v>
                </c:pt>
                <c:pt idx="161">
                  <c:v>6.4</c:v>
                </c:pt>
                <c:pt idx="162">
                  <c:v>4.9000000000000004</c:v>
                </c:pt>
                <c:pt idx="163">
                  <c:v>4</c:v>
                </c:pt>
                <c:pt idx="164">
                  <c:v>4</c:v>
                </c:pt>
                <c:pt idx="165">
                  <c:v>4.4000000000000004</c:v>
                </c:pt>
                <c:pt idx="166">
                  <c:v>3.7</c:v>
                </c:pt>
                <c:pt idx="167">
                  <c:v>3.4</c:v>
                </c:pt>
                <c:pt idx="168">
                  <c:v>4</c:v>
                </c:pt>
                <c:pt idx="169">
                  <c:v>4.3</c:v>
                </c:pt>
                <c:pt idx="170">
                  <c:v>5.6</c:v>
                </c:pt>
                <c:pt idx="171">
                  <c:v>5.8</c:v>
                </c:pt>
                <c:pt idx="172">
                  <c:v>5.3</c:v>
                </c:pt>
                <c:pt idx="173">
                  <c:v>4.2</c:v>
                </c:pt>
                <c:pt idx="174">
                  <c:v>4.7</c:v>
                </c:pt>
                <c:pt idx="175">
                  <c:v>4.2</c:v>
                </c:pt>
                <c:pt idx="176">
                  <c:v>5.8</c:v>
                </c:pt>
                <c:pt idx="177">
                  <c:v>5.8</c:v>
                </c:pt>
                <c:pt idx="178">
                  <c:v>5.3</c:v>
                </c:pt>
                <c:pt idx="179">
                  <c:v>6.1</c:v>
                </c:pt>
                <c:pt idx="180">
                  <c:v>6.3</c:v>
                </c:pt>
                <c:pt idx="181">
                  <c:v>6.4</c:v>
                </c:pt>
                <c:pt idx="182">
                  <c:v>6.7</c:v>
                </c:pt>
                <c:pt idx="183">
                  <c:v>5.8</c:v>
                </c:pt>
                <c:pt idx="184">
                  <c:v>5.0999999999999996</c:v>
                </c:pt>
                <c:pt idx="185">
                  <c:v>6.3</c:v>
                </c:pt>
                <c:pt idx="186">
                  <c:v>3.3</c:v>
                </c:pt>
                <c:pt idx="187">
                  <c:v>4</c:v>
                </c:pt>
                <c:pt idx="188">
                  <c:v>6.6</c:v>
                </c:pt>
                <c:pt idx="189">
                  <c:v>5.6</c:v>
                </c:pt>
                <c:pt idx="190">
                  <c:v>4.2</c:v>
                </c:pt>
                <c:pt idx="191">
                  <c:v>5.8</c:v>
                </c:pt>
                <c:pt idx="192">
                  <c:v>3.2</c:v>
                </c:pt>
                <c:pt idx="193">
                  <c:v>4.7</c:v>
                </c:pt>
                <c:pt idx="194">
                  <c:v>4</c:v>
                </c:pt>
                <c:pt idx="195">
                  <c:v>5.2</c:v>
                </c:pt>
                <c:pt idx="196">
                  <c:v>6</c:v>
                </c:pt>
                <c:pt idx="197">
                  <c:v>6.3</c:v>
                </c:pt>
                <c:pt idx="198">
                  <c:v>6.6</c:v>
                </c:pt>
                <c:pt idx="199">
                  <c:v>5.9</c:v>
                </c:pt>
              </c:numCache>
            </c:numRef>
          </c:xVal>
          <c:yVal>
            <c:numRef>
              <c:f>' Task 2.2 a)'!$AH$4:$AH$203</c:f>
              <c:numCache>
                <c:formatCode>0.00</c:formatCode>
                <c:ptCount val="200"/>
                <c:pt idx="0">
                  <c:v>0.55247708382287719</c:v>
                </c:pt>
                <c:pt idx="1">
                  <c:v>-0.60087409761304933</c:v>
                </c:pt>
                <c:pt idx="2">
                  <c:v>0.52146506937585002</c:v>
                </c:pt>
                <c:pt idx="3">
                  <c:v>0.41650114239137803</c:v>
                </c:pt>
                <c:pt idx="4">
                  <c:v>0.98367293046376147</c:v>
                </c:pt>
                <c:pt idx="5">
                  <c:v>-0.5155259606036724</c:v>
                </c:pt>
                <c:pt idx="6">
                  <c:v>0.43490822912627625</c:v>
                </c:pt>
                <c:pt idx="7">
                  <c:v>0.60993679167479353</c:v>
                </c:pt>
                <c:pt idx="8">
                  <c:v>0.4583495520089329</c:v>
                </c:pt>
                <c:pt idx="9">
                  <c:v>-0.71393660234707035</c:v>
                </c:pt>
                <c:pt idx="10">
                  <c:v>0.43795547963838732</c:v>
                </c:pt>
                <c:pt idx="11">
                  <c:v>-0.12349504805100242</c:v>
                </c:pt>
                <c:pt idx="12">
                  <c:v>-0.83522205510097436</c:v>
                </c:pt>
                <c:pt idx="13">
                  <c:v>0.59722259528877419</c:v>
                </c:pt>
                <c:pt idx="14">
                  <c:v>-0.67148073625929783</c:v>
                </c:pt>
                <c:pt idx="15">
                  <c:v>-0.37380429666667503</c:v>
                </c:pt>
                <c:pt idx="16">
                  <c:v>-0.25446351275479451</c:v>
                </c:pt>
                <c:pt idx="17">
                  <c:v>0.83663856138357495</c:v>
                </c:pt>
                <c:pt idx="18">
                  <c:v>0.10465092895480144</c:v>
                </c:pt>
                <c:pt idx="19">
                  <c:v>9.322914380063807E-2</c:v>
                </c:pt>
                <c:pt idx="20">
                  <c:v>0.13232362049569613</c:v>
                </c:pt>
                <c:pt idx="21">
                  <c:v>0.49309892695562496</c:v>
                </c:pt>
                <c:pt idx="22">
                  <c:v>0.48940328479029915</c:v>
                </c:pt>
                <c:pt idx="23">
                  <c:v>-0.45016725955209402</c:v>
                </c:pt>
                <c:pt idx="24">
                  <c:v>-1.1586589541693257</c:v>
                </c:pt>
                <c:pt idx="25">
                  <c:v>1.9808686075274196E-2</c:v>
                </c:pt>
                <c:pt idx="26">
                  <c:v>-0.75508406534310346</c:v>
                </c:pt>
                <c:pt idx="27">
                  <c:v>-1.2635163267991656</c:v>
                </c:pt>
                <c:pt idx="28">
                  <c:v>-0.52640104672464183</c:v>
                </c:pt>
                <c:pt idx="29">
                  <c:v>-0.39748230545327967</c:v>
                </c:pt>
                <c:pt idx="30">
                  <c:v>-0.2172109683254746</c:v>
                </c:pt>
                <c:pt idx="31">
                  <c:v>-0.75740834427888171</c:v>
                </c:pt>
                <c:pt idx="32">
                  <c:v>0.15295506463110886</c:v>
                </c:pt>
                <c:pt idx="33">
                  <c:v>1.1970115456446315</c:v>
                </c:pt>
                <c:pt idx="34">
                  <c:v>-0.83635527981682767</c:v>
                </c:pt>
                <c:pt idx="35">
                  <c:v>0.32831938032429342</c:v>
                </c:pt>
                <c:pt idx="36">
                  <c:v>-0.578289211653507</c:v>
                </c:pt>
                <c:pt idx="37">
                  <c:v>1.0041424407519557</c:v>
                </c:pt>
                <c:pt idx="38">
                  <c:v>-0.20070524938051104</c:v>
                </c:pt>
                <c:pt idx="39">
                  <c:v>-1.1813213059410037</c:v>
                </c:pt>
                <c:pt idx="40">
                  <c:v>0.67567796540686054</c:v>
                </c:pt>
                <c:pt idx="41">
                  <c:v>0.22637170832396247</c:v>
                </c:pt>
                <c:pt idx="42">
                  <c:v>-0.93445929546873074</c:v>
                </c:pt>
                <c:pt idx="43">
                  <c:v>-0.14021983160731644</c:v>
                </c:pt>
                <c:pt idx="44">
                  <c:v>-0.92781116010062448</c:v>
                </c:pt>
                <c:pt idx="45">
                  <c:v>0.52965506295076548</c:v>
                </c:pt>
                <c:pt idx="46">
                  <c:v>-0.10237084653393858</c:v>
                </c:pt>
                <c:pt idx="47">
                  <c:v>-0.65533900640194087</c:v>
                </c:pt>
                <c:pt idx="48">
                  <c:v>-0.45920217380708372</c:v>
                </c:pt>
                <c:pt idx="49">
                  <c:v>-0.32012401537454327</c:v>
                </c:pt>
                <c:pt idx="50">
                  <c:v>-3.4650277139130381E-2</c:v>
                </c:pt>
                <c:pt idx="51">
                  <c:v>0.13392210134228399</c:v>
                </c:pt>
                <c:pt idx="52">
                  <c:v>0.64112232474024466</c:v>
                </c:pt>
                <c:pt idx="53">
                  <c:v>-0.45729142838295012</c:v>
                </c:pt>
                <c:pt idx="54">
                  <c:v>-6.2961054802705974E-3</c:v>
                </c:pt>
                <c:pt idx="55">
                  <c:v>0.60369745761204285</c:v>
                </c:pt>
                <c:pt idx="56">
                  <c:v>0.15431756031466293</c:v>
                </c:pt>
                <c:pt idx="57">
                  <c:v>-1.186600660547299E-2</c:v>
                </c:pt>
                <c:pt idx="58">
                  <c:v>-6.6466095536100056E-2</c:v>
                </c:pt>
                <c:pt idx="59">
                  <c:v>0.35897973239405445</c:v>
                </c:pt>
                <c:pt idx="60">
                  <c:v>-0.17768410379128508</c:v>
                </c:pt>
                <c:pt idx="61">
                  <c:v>0.31405879111440527</c:v>
                </c:pt>
                <c:pt idx="62">
                  <c:v>0.87331623876235742</c:v>
                </c:pt>
                <c:pt idx="63">
                  <c:v>0.83902388684582618</c:v>
                </c:pt>
                <c:pt idx="64">
                  <c:v>0.36927183044463252</c:v>
                </c:pt>
                <c:pt idx="65">
                  <c:v>1.2590063607837099</c:v>
                </c:pt>
                <c:pt idx="66">
                  <c:v>-0.72859299774271236</c:v>
                </c:pt>
                <c:pt idx="67">
                  <c:v>1.1813648408901791</c:v>
                </c:pt>
                <c:pt idx="68">
                  <c:v>-0.87754528960706413</c:v>
                </c:pt>
                <c:pt idx="69">
                  <c:v>0.75153250961618134</c:v>
                </c:pt>
                <c:pt idx="70">
                  <c:v>-0.8145628723114795</c:v>
                </c:pt>
                <c:pt idx="71">
                  <c:v>6.4375851360512826E-2</c:v>
                </c:pt>
                <c:pt idx="72">
                  <c:v>0.18218539991254801</c:v>
                </c:pt>
                <c:pt idx="73">
                  <c:v>0.40706828936903072</c:v>
                </c:pt>
                <c:pt idx="74">
                  <c:v>0.18396478955819617</c:v>
                </c:pt>
                <c:pt idx="75">
                  <c:v>0.9832218647812736</c:v>
                </c:pt>
                <c:pt idx="76">
                  <c:v>0.58279670496302138</c:v>
                </c:pt>
                <c:pt idx="77">
                  <c:v>2.3678957444583482E-2</c:v>
                </c:pt>
                <c:pt idx="78">
                  <c:v>-0.8080296765988173</c:v>
                </c:pt>
                <c:pt idx="79">
                  <c:v>0.21318901566012372</c:v>
                </c:pt>
                <c:pt idx="80">
                  <c:v>0.53053366811266933</c:v>
                </c:pt>
                <c:pt idx="81">
                  <c:v>0.57272189504769599</c:v>
                </c:pt>
                <c:pt idx="82">
                  <c:v>1.3095214796370351</c:v>
                </c:pt>
                <c:pt idx="83">
                  <c:v>-0.26178879963958224</c:v>
                </c:pt>
                <c:pt idx="84">
                  <c:v>-0.15251322411889223</c:v>
                </c:pt>
                <c:pt idx="85">
                  <c:v>-0.23424107718955067</c:v>
                </c:pt>
                <c:pt idx="86">
                  <c:v>-0.20772511225954826</c:v>
                </c:pt>
                <c:pt idx="87">
                  <c:v>5.1562033149419761E-2</c:v>
                </c:pt>
                <c:pt idx="88">
                  <c:v>-9.5917234856787381E-2</c:v>
                </c:pt>
                <c:pt idx="89">
                  <c:v>0.78718668498283506</c:v>
                </c:pt>
                <c:pt idx="90">
                  <c:v>-9.1157670536532009E-2</c:v>
                </c:pt>
                <c:pt idx="91">
                  <c:v>2.061922303449748E-2</c:v>
                </c:pt>
                <c:pt idx="92">
                  <c:v>0.40155982790353129</c:v>
                </c:pt>
                <c:pt idx="93">
                  <c:v>-2.1476163065047515E-2</c:v>
                </c:pt>
                <c:pt idx="94">
                  <c:v>0.50805708313213405</c:v>
                </c:pt>
                <c:pt idx="95">
                  <c:v>8.5874106169008257E-3</c:v>
                </c:pt>
                <c:pt idx="96">
                  <c:v>-0.20197311593981748</c:v>
                </c:pt>
                <c:pt idx="97">
                  <c:v>0.37884634365544567</c:v>
                </c:pt>
                <c:pt idx="98">
                  <c:v>-0.2154783969284022</c:v>
                </c:pt>
                <c:pt idx="99">
                  <c:v>-0.49765764965829806</c:v>
                </c:pt>
                <c:pt idx="100">
                  <c:v>-1.2375497659139629</c:v>
                </c:pt>
                <c:pt idx="101">
                  <c:v>-1.1966226900101127</c:v>
                </c:pt>
                <c:pt idx="102">
                  <c:v>-0.60811569639875884</c:v>
                </c:pt>
                <c:pt idx="103">
                  <c:v>0.76246607903277486</c:v>
                </c:pt>
                <c:pt idx="104">
                  <c:v>0.70325097574225204</c:v>
                </c:pt>
                <c:pt idx="105">
                  <c:v>-0.75878342297620449</c:v>
                </c:pt>
                <c:pt idx="106">
                  <c:v>0.49433395653775136</c:v>
                </c:pt>
                <c:pt idx="107">
                  <c:v>0.17638142098096754</c:v>
                </c:pt>
                <c:pt idx="108">
                  <c:v>-0.35425566544610732</c:v>
                </c:pt>
                <c:pt idx="109">
                  <c:v>0.14226142522731777</c:v>
                </c:pt>
                <c:pt idx="110">
                  <c:v>-0.60918455819312456</c:v>
                </c:pt>
                <c:pt idx="111">
                  <c:v>-0.18662910780423481</c:v>
                </c:pt>
                <c:pt idx="112">
                  <c:v>-0.46154336744021229</c:v>
                </c:pt>
                <c:pt idx="113">
                  <c:v>-0.95501932139216361</c:v>
                </c:pt>
                <c:pt idx="114">
                  <c:v>-0.4768069731370197</c:v>
                </c:pt>
                <c:pt idx="115">
                  <c:v>-0.88040335581502838</c:v>
                </c:pt>
                <c:pt idx="116">
                  <c:v>0.66332748262466978</c:v>
                </c:pt>
                <c:pt idx="117">
                  <c:v>0.4029336634023446</c:v>
                </c:pt>
                <c:pt idx="118">
                  <c:v>1.4570040834610332E-2</c:v>
                </c:pt>
                <c:pt idx="119">
                  <c:v>7.8590413819282112E-2</c:v>
                </c:pt>
                <c:pt idx="120">
                  <c:v>0.62412366129019148</c:v>
                </c:pt>
                <c:pt idx="121">
                  <c:v>0.51521211286451418</c:v>
                </c:pt>
                <c:pt idx="122">
                  <c:v>0.75312442152433512</c:v>
                </c:pt>
                <c:pt idx="123">
                  <c:v>-5.6673258742776511E-2</c:v>
                </c:pt>
                <c:pt idx="124">
                  <c:v>-0.1932770378237354</c:v>
                </c:pt>
                <c:pt idx="125">
                  <c:v>-2.8415582542990592E-2</c:v>
                </c:pt>
                <c:pt idx="126">
                  <c:v>-6.3438643627595326E-2</c:v>
                </c:pt>
                <c:pt idx="127">
                  <c:v>-0.27775632877003531</c:v>
                </c:pt>
                <c:pt idx="128">
                  <c:v>0.34553566155881832</c:v>
                </c:pt>
                <c:pt idx="129">
                  <c:v>-0.36130866944598328</c:v>
                </c:pt>
                <c:pt idx="130">
                  <c:v>0.12415270153696856</c:v>
                </c:pt>
                <c:pt idx="131">
                  <c:v>-0.55760559196493276</c:v>
                </c:pt>
                <c:pt idx="132">
                  <c:v>-3.7441430225834793E-2</c:v>
                </c:pt>
                <c:pt idx="133">
                  <c:v>-0.66710406474103134</c:v>
                </c:pt>
                <c:pt idx="134">
                  <c:v>-0.13498655196139353</c:v>
                </c:pt>
                <c:pt idx="135">
                  <c:v>-0.49668827307165131</c:v>
                </c:pt>
                <c:pt idx="136">
                  <c:v>0.10138078969473696</c:v>
                </c:pt>
                <c:pt idx="137">
                  <c:v>-0.57800426609887268</c:v>
                </c:pt>
                <c:pt idx="138">
                  <c:v>0.5556677954002387</c:v>
                </c:pt>
                <c:pt idx="139">
                  <c:v>-0.34009493800012613</c:v>
                </c:pt>
                <c:pt idx="140">
                  <c:v>0.42216356065766103</c:v>
                </c:pt>
                <c:pt idx="141">
                  <c:v>4.1734910225906141E-2</c:v>
                </c:pt>
                <c:pt idx="142">
                  <c:v>-0.49406982110061648</c:v>
                </c:pt>
                <c:pt idx="143">
                  <c:v>1.0404295553724943</c:v>
                </c:pt>
                <c:pt idx="144">
                  <c:v>0.66255772696678683</c:v>
                </c:pt>
                <c:pt idx="145">
                  <c:v>-0.3216361192249213</c:v>
                </c:pt>
                <c:pt idx="146">
                  <c:v>-1.0007344887158842</c:v>
                </c:pt>
                <c:pt idx="147">
                  <c:v>0.2567545949446135</c:v>
                </c:pt>
                <c:pt idx="148">
                  <c:v>0.55843627189120149</c:v>
                </c:pt>
                <c:pt idx="149">
                  <c:v>1.4768834372447692E-2</c:v>
                </c:pt>
                <c:pt idx="150">
                  <c:v>5.8306978761714312E-2</c:v>
                </c:pt>
                <c:pt idx="151">
                  <c:v>-0.48275948469445051</c:v>
                </c:pt>
                <c:pt idx="152">
                  <c:v>0.8549590518181871</c:v>
                </c:pt>
                <c:pt idx="153">
                  <c:v>4.0106344352718537E-2</c:v>
                </c:pt>
                <c:pt idx="154">
                  <c:v>0.19233698004527433</c:v>
                </c:pt>
                <c:pt idx="155">
                  <c:v>0.18087790993459585</c:v>
                </c:pt>
                <c:pt idx="156">
                  <c:v>1.4215852701376051</c:v>
                </c:pt>
                <c:pt idx="157">
                  <c:v>-9.3966352674756948E-2</c:v>
                </c:pt>
                <c:pt idx="158">
                  <c:v>0.5963606183634802</c:v>
                </c:pt>
                <c:pt idx="159">
                  <c:v>0.22169911187368907</c:v>
                </c:pt>
                <c:pt idx="160">
                  <c:v>0.12866274288441026</c:v>
                </c:pt>
                <c:pt idx="161">
                  <c:v>0.4209803544782611</c:v>
                </c:pt>
                <c:pt idx="162">
                  <c:v>-0.69834957033782175</c:v>
                </c:pt>
                <c:pt idx="163">
                  <c:v>0.53690817805101609</c:v>
                </c:pt>
                <c:pt idx="164">
                  <c:v>-0.15871668450648269</c:v>
                </c:pt>
                <c:pt idx="165">
                  <c:v>0.3855493587309482</c:v>
                </c:pt>
                <c:pt idx="166">
                  <c:v>0.54916260777566173</c:v>
                </c:pt>
                <c:pt idx="167">
                  <c:v>0.63308993395952573</c:v>
                </c:pt>
                <c:pt idx="168">
                  <c:v>-0.6638556259685755</c:v>
                </c:pt>
                <c:pt idx="169">
                  <c:v>-0.20565319253040659</c:v>
                </c:pt>
                <c:pt idx="170">
                  <c:v>-1.3122741420628463</c:v>
                </c:pt>
                <c:pt idx="171">
                  <c:v>-0.18398003566922316</c:v>
                </c:pt>
                <c:pt idx="172">
                  <c:v>-0.75838963076436094</c:v>
                </c:pt>
                <c:pt idx="173">
                  <c:v>1.0240421197724832</c:v>
                </c:pt>
                <c:pt idx="174">
                  <c:v>-0.7007877129946527</c:v>
                </c:pt>
                <c:pt idx="175">
                  <c:v>0.26512135450944463</c:v>
                </c:pt>
                <c:pt idx="176">
                  <c:v>0.3036361270939949</c:v>
                </c:pt>
                <c:pt idx="177">
                  <c:v>-0.42338584972946691</c:v>
                </c:pt>
                <c:pt idx="178">
                  <c:v>0.15369470854958234</c:v>
                </c:pt>
                <c:pt idx="179">
                  <c:v>-0.39334715018012112</c:v>
                </c:pt>
                <c:pt idx="180">
                  <c:v>-0.84945350788579521</c:v>
                </c:pt>
                <c:pt idx="181">
                  <c:v>0.42038439691583473</c:v>
                </c:pt>
                <c:pt idx="182">
                  <c:v>0.10980926936496616</c:v>
                </c:pt>
                <c:pt idx="183">
                  <c:v>0.83987564813499738</c:v>
                </c:pt>
                <c:pt idx="184">
                  <c:v>-5.1321456131361742E-2</c:v>
                </c:pt>
                <c:pt idx="185">
                  <c:v>-0.56568387586670177</c:v>
                </c:pt>
                <c:pt idx="186">
                  <c:v>-1.7384328787999834</c:v>
                </c:pt>
                <c:pt idx="187">
                  <c:v>-0.30006385568710137</c:v>
                </c:pt>
                <c:pt idx="188">
                  <c:v>-7.1403174071829056E-2</c:v>
                </c:pt>
                <c:pt idx="189">
                  <c:v>-0.67637961611348096</c:v>
                </c:pt>
                <c:pt idx="190">
                  <c:v>-0.63281146323240911</c:v>
                </c:pt>
                <c:pt idx="191">
                  <c:v>-0.62444993793966752</c:v>
                </c:pt>
                <c:pt idx="192">
                  <c:v>0.19355359999145083</c:v>
                </c:pt>
                <c:pt idx="193">
                  <c:v>0.86728009858097632</c:v>
                </c:pt>
                <c:pt idx="194">
                  <c:v>-0.32657901231801478</c:v>
                </c:pt>
                <c:pt idx="195">
                  <c:v>0.78831210196428891</c:v>
                </c:pt>
                <c:pt idx="196">
                  <c:v>0.98685451562855686</c:v>
                </c:pt>
                <c:pt idx="197">
                  <c:v>-0.56817278654434134</c:v>
                </c:pt>
                <c:pt idx="198">
                  <c:v>-0.27827333501717177</c:v>
                </c:pt>
                <c:pt idx="199">
                  <c:v>0.39410878618261336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489-4F08-9A5D-337EBA94F1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2259248"/>
        <c:axId val="662260888"/>
      </c:scatterChart>
      <c:valAx>
        <c:axId val="6622592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Shipping_Cost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62260888"/>
        <c:crosses val="autoZero"/>
        <c:crossBetween val="midCat"/>
      </c:valAx>
      <c:valAx>
        <c:axId val="6622608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62259248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Contract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 Task 2.2 a)'!$N$2:$N$201</c:f>
              <c:numCache>
                <c:formatCode>General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1</c:v>
                </c:pt>
                <c:pt idx="79">
                  <c:v>0</c:v>
                </c:pt>
                <c:pt idx="80">
                  <c:v>1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1</c:v>
                </c:pt>
                <c:pt idx="90">
                  <c:v>1</c:v>
                </c:pt>
                <c:pt idx="91">
                  <c:v>0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1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1</c:v>
                </c:pt>
                <c:pt idx="143">
                  <c:v>0</c:v>
                </c:pt>
                <c:pt idx="144">
                  <c:v>1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</c:numCache>
            </c:numRef>
          </c:xVal>
          <c:yVal>
            <c:numRef>
              <c:f>' Task 2.2 a)'!$AH$4:$AH$203</c:f>
              <c:numCache>
                <c:formatCode>0.00</c:formatCode>
                <c:ptCount val="200"/>
                <c:pt idx="0">
                  <c:v>0.55247708382287719</c:v>
                </c:pt>
                <c:pt idx="1">
                  <c:v>-0.60087409761304933</c:v>
                </c:pt>
                <c:pt idx="2">
                  <c:v>0.52146506937585002</c:v>
                </c:pt>
                <c:pt idx="3">
                  <c:v>0.41650114239137803</c:v>
                </c:pt>
                <c:pt idx="4">
                  <c:v>0.98367293046376147</c:v>
                </c:pt>
                <c:pt idx="5">
                  <c:v>-0.5155259606036724</c:v>
                </c:pt>
                <c:pt idx="6">
                  <c:v>0.43490822912627625</c:v>
                </c:pt>
                <c:pt idx="7">
                  <c:v>0.60993679167479353</c:v>
                </c:pt>
                <c:pt idx="8">
                  <c:v>0.4583495520089329</c:v>
                </c:pt>
                <c:pt idx="9">
                  <c:v>-0.71393660234707035</c:v>
                </c:pt>
                <c:pt idx="10">
                  <c:v>0.43795547963838732</c:v>
                </c:pt>
                <c:pt idx="11">
                  <c:v>-0.12349504805100242</c:v>
                </c:pt>
                <c:pt idx="12">
                  <c:v>-0.83522205510097436</c:v>
                </c:pt>
                <c:pt idx="13">
                  <c:v>0.59722259528877419</c:v>
                </c:pt>
                <c:pt idx="14">
                  <c:v>-0.67148073625929783</c:v>
                </c:pt>
                <c:pt idx="15">
                  <c:v>-0.37380429666667503</c:v>
                </c:pt>
                <c:pt idx="16">
                  <c:v>-0.25446351275479451</c:v>
                </c:pt>
                <c:pt idx="17">
                  <c:v>0.83663856138357495</c:v>
                </c:pt>
                <c:pt idx="18">
                  <c:v>0.10465092895480144</c:v>
                </c:pt>
                <c:pt idx="19">
                  <c:v>9.322914380063807E-2</c:v>
                </c:pt>
                <c:pt idx="20">
                  <c:v>0.13232362049569613</c:v>
                </c:pt>
                <c:pt idx="21">
                  <c:v>0.49309892695562496</c:v>
                </c:pt>
                <c:pt idx="22">
                  <c:v>0.48940328479029915</c:v>
                </c:pt>
                <c:pt idx="23">
                  <c:v>-0.45016725955209402</c:v>
                </c:pt>
                <c:pt idx="24">
                  <c:v>-1.1586589541693257</c:v>
                </c:pt>
                <c:pt idx="25">
                  <c:v>1.9808686075274196E-2</c:v>
                </c:pt>
                <c:pt idx="26">
                  <c:v>-0.75508406534310346</c:v>
                </c:pt>
                <c:pt idx="27">
                  <c:v>-1.2635163267991656</c:v>
                </c:pt>
                <c:pt idx="28">
                  <c:v>-0.52640104672464183</c:v>
                </c:pt>
                <c:pt idx="29">
                  <c:v>-0.39748230545327967</c:v>
                </c:pt>
                <c:pt idx="30">
                  <c:v>-0.2172109683254746</c:v>
                </c:pt>
                <c:pt idx="31">
                  <c:v>-0.75740834427888171</c:v>
                </c:pt>
                <c:pt idx="32">
                  <c:v>0.15295506463110886</c:v>
                </c:pt>
                <c:pt idx="33">
                  <c:v>1.1970115456446315</c:v>
                </c:pt>
                <c:pt idx="34">
                  <c:v>-0.83635527981682767</c:v>
                </c:pt>
                <c:pt idx="35">
                  <c:v>0.32831938032429342</c:v>
                </c:pt>
                <c:pt idx="36">
                  <c:v>-0.578289211653507</c:v>
                </c:pt>
                <c:pt idx="37">
                  <c:v>1.0041424407519557</c:v>
                </c:pt>
                <c:pt idx="38">
                  <c:v>-0.20070524938051104</c:v>
                </c:pt>
                <c:pt idx="39">
                  <c:v>-1.1813213059410037</c:v>
                </c:pt>
                <c:pt idx="40">
                  <c:v>0.67567796540686054</c:v>
                </c:pt>
                <c:pt idx="41">
                  <c:v>0.22637170832396247</c:v>
                </c:pt>
                <c:pt idx="42">
                  <c:v>-0.93445929546873074</c:v>
                </c:pt>
                <c:pt idx="43">
                  <c:v>-0.14021983160731644</c:v>
                </c:pt>
                <c:pt idx="44">
                  <c:v>-0.92781116010062448</c:v>
                </c:pt>
                <c:pt idx="45">
                  <c:v>0.52965506295076548</c:v>
                </c:pt>
                <c:pt idx="46">
                  <c:v>-0.10237084653393858</c:v>
                </c:pt>
                <c:pt idx="47">
                  <c:v>-0.65533900640194087</c:v>
                </c:pt>
                <c:pt idx="48">
                  <c:v>-0.45920217380708372</c:v>
                </c:pt>
                <c:pt idx="49">
                  <c:v>-0.32012401537454327</c:v>
                </c:pt>
                <c:pt idx="50">
                  <c:v>-3.4650277139130381E-2</c:v>
                </c:pt>
                <c:pt idx="51">
                  <c:v>0.13392210134228399</c:v>
                </c:pt>
                <c:pt idx="52">
                  <c:v>0.64112232474024466</c:v>
                </c:pt>
                <c:pt idx="53">
                  <c:v>-0.45729142838295012</c:v>
                </c:pt>
                <c:pt idx="54">
                  <c:v>-6.2961054802705974E-3</c:v>
                </c:pt>
                <c:pt idx="55">
                  <c:v>0.60369745761204285</c:v>
                </c:pt>
                <c:pt idx="56">
                  <c:v>0.15431756031466293</c:v>
                </c:pt>
                <c:pt idx="57">
                  <c:v>-1.186600660547299E-2</c:v>
                </c:pt>
                <c:pt idx="58">
                  <c:v>-6.6466095536100056E-2</c:v>
                </c:pt>
                <c:pt idx="59">
                  <c:v>0.35897973239405445</c:v>
                </c:pt>
                <c:pt idx="60">
                  <c:v>-0.17768410379128508</c:v>
                </c:pt>
                <c:pt idx="61">
                  <c:v>0.31405879111440527</c:v>
                </c:pt>
                <c:pt idx="62">
                  <c:v>0.87331623876235742</c:v>
                </c:pt>
                <c:pt idx="63">
                  <c:v>0.83902388684582618</c:v>
                </c:pt>
                <c:pt idx="64">
                  <c:v>0.36927183044463252</c:v>
                </c:pt>
                <c:pt idx="65">
                  <c:v>1.2590063607837099</c:v>
                </c:pt>
                <c:pt idx="66">
                  <c:v>-0.72859299774271236</c:v>
                </c:pt>
                <c:pt idx="67">
                  <c:v>1.1813648408901791</c:v>
                </c:pt>
                <c:pt idx="68">
                  <c:v>-0.87754528960706413</c:v>
                </c:pt>
                <c:pt idx="69">
                  <c:v>0.75153250961618134</c:v>
                </c:pt>
                <c:pt idx="70">
                  <c:v>-0.8145628723114795</c:v>
                </c:pt>
                <c:pt idx="71">
                  <c:v>6.4375851360512826E-2</c:v>
                </c:pt>
                <c:pt idx="72">
                  <c:v>0.18218539991254801</c:v>
                </c:pt>
                <c:pt idx="73">
                  <c:v>0.40706828936903072</c:v>
                </c:pt>
                <c:pt idx="74">
                  <c:v>0.18396478955819617</c:v>
                </c:pt>
                <c:pt idx="75">
                  <c:v>0.9832218647812736</c:v>
                </c:pt>
                <c:pt idx="76">
                  <c:v>0.58279670496302138</c:v>
                </c:pt>
                <c:pt idx="77">
                  <c:v>2.3678957444583482E-2</c:v>
                </c:pt>
                <c:pt idx="78">
                  <c:v>-0.8080296765988173</c:v>
                </c:pt>
                <c:pt idx="79">
                  <c:v>0.21318901566012372</c:v>
                </c:pt>
                <c:pt idx="80">
                  <c:v>0.53053366811266933</c:v>
                </c:pt>
                <c:pt idx="81">
                  <c:v>0.57272189504769599</c:v>
                </c:pt>
                <c:pt idx="82">
                  <c:v>1.3095214796370351</c:v>
                </c:pt>
                <c:pt idx="83">
                  <c:v>-0.26178879963958224</c:v>
                </c:pt>
                <c:pt idx="84">
                  <c:v>-0.15251322411889223</c:v>
                </c:pt>
                <c:pt idx="85">
                  <c:v>-0.23424107718955067</c:v>
                </c:pt>
                <c:pt idx="86">
                  <c:v>-0.20772511225954826</c:v>
                </c:pt>
                <c:pt idx="87">
                  <c:v>5.1562033149419761E-2</c:v>
                </c:pt>
                <c:pt idx="88">
                  <c:v>-9.5917234856787381E-2</c:v>
                </c:pt>
                <c:pt idx="89">
                  <c:v>0.78718668498283506</c:v>
                </c:pt>
                <c:pt idx="90">
                  <c:v>-9.1157670536532009E-2</c:v>
                </c:pt>
                <c:pt idx="91">
                  <c:v>2.061922303449748E-2</c:v>
                </c:pt>
                <c:pt idx="92">
                  <c:v>0.40155982790353129</c:v>
                </c:pt>
                <c:pt idx="93">
                  <c:v>-2.1476163065047515E-2</c:v>
                </c:pt>
                <c:pt idx="94">
                  <c:v>0.50805708313213405</c:v>
                </c:pt>
                <c:pt idx="95">
                  <c:v>8.5874106169008257E-3</c:v>
                </c:pt>
                <c:pt idx="96">
                  <c:v>-0.20197311593981748</c:v>
                </c:pt>
                <c:pt idx="97">
                  <c:v>0.37884634365544567</c:v>
                </c:pt>
                <c:pt idx="98">
                  <c:v>-0.2154783969284022</c:v>
                </c:pt>
                <c:pt idx="99">
                  <c:v>-0.49765764965829806</c:v>
                </c:pt>
                <c:pt idx="100">
                  <c:v>-1.2375497659139629</c:v>
                </c:pt>
                <c:pt idx="101">
                  <c:v>-1.1966226900101127</c:v>
                </c:pt>
                <c:pt idx="102">
                  <c:v>-0.60811569639875884</c:v>
                </c:pt>
                <c:pt idx="103">
                  <c:v>0.76246607903277486</c:v>
                </c:pt>
                <c:pt idx="104">
                  <c:v>0.70325097574225204</c:v>
                </c:pt>
                <c:pt idx="105">
                  <c:v>-0.75878342297620449</c:v>
                </c:pt>
                <c:pt idx="106">
                  <c:v>0.49433395653775136</c:v>
                </c:pt>
                <c:pt idx="107">
                  <c:v>0.17638142098096754</c:v>
                </c:pt>
                <c:pt idx="108">
                  <c:v>-0.35425566544610732</c:v>
                </c:pt>
                <c:pt idx="109">
                  <c:v>0.14226142522731777</c:v>
                </c:pt>
                <c:pt idx="110">
                  <c:v>-0.60918455819312456</c:v>
                </c:pt>
                <c:pt idx="111">
                  <c:v>-0.18662910780423481</c:v>
                </c:pt>
                <c:pt idx="112">
                  <c:v>-0.46154336744021229</c:v>
                </c:pt>
                <c:pt idx="113">
                  <c:v>-0.95501932139216361</c:v>
                </c:pt>
                <c:pt idx="114">
                  <c:v>-0.4768069731370197</c:v>
                </c:pt>
                <c:pt idx="115">
                  <c:v>-0.88040335581502838</c:v>
                </c:pt>
                <c:pt idx="116">
                  <c:v>0.66332748262466978</c:v>
                </c:pt>
                <c:pt idx="117">
                  <c:v>0.4029336634023446</c:v>
                </c:pt>
                <c:pt idx="118">
                  <c:v>1.4570040834610332E-2</c:v>
                </c:pt>
                <c:pt idx="119">
                  <c:v>7.8590413819282112E-2</c:v>
                </c:pt>
                <c:pt idx="120">
                  <c:v>0.62412366129019148</c:v>
                </c:pt>
                <c:pt idx="121">
                  <c:v>0.51521211286451418</c:v>
                </c:pt>
                <c:pt idx="122">
                  <c:v>0.75312442152433512</c:v>
                </c:pt>
                <c:pt idx="123">
                  <c:v>-5.6673258742776511E-2</c:v>
                </c:pt>
                <c:pt idx="124">
                  <c:v>-0.1932770378237354</c:v>
                </c:pt>
                <c:pt idx="125">
                  <c:v>-2.8415582542990592E-2</c:v>
                </c:pt>
                <c:pt idx="126">
                  <c:v>-6.3438643627595326E-2</c:v>
                </c:pt>
                <c:pt idx="127">
                  <c:v>-0.27775632877003531</c:v>
                </c:pt>
                <c:pt idx="128">
                  <c:v>0.34553566155881832</c:v>
                </c:pt>
                <c:pt idx="129">
                  <c:v>-0.36130866944598328</c:v>
                </c:pt>
                <c:pt idx="130">
                  <c:v>0.12415270153696856</c:v>
                </c:pt>
                <c:pt idx="131">
                  <c:v>-0.55760559196493276</c:v>
                </c:pt>
                <c:pt idx="132">
                  <c:v>-3.7441430225834793E-2</c:v>
                </c:pt>
                <c:pt idx="133">
                  <c:v>-0.66710406474103134</c:v>
                </c:pt>
                <c:pt idx="134">
                  <c:v>-0.13498655196139353</c:v>
                </c:pt>
                <c:pt idx="135">
                  <c:v>-0.49668827307165131</c:v>
                </c:pt>
                <c:pt idx="136">
                  <c:v>0.10138078969473696</c:v>
                </c:pt>
                <c:pt idx="137">
                  <c:v>-0.57800426609887268</c:v>
                </c:pt>
                <c:pt idx="138">
                  <c:v>0.5556677954002387</c:v>
                </c:pt>
                <c:pt idx="139">
                  <c:v>-0.34009493800012613</c:v>
                </c:pt>
                <c:pt idx="140">
                  <c:v>0.42216356065766103</c:v>
                </c:pt>
                <c:pt idx="141">
                  <c:v>4.1734910225906141E-2</c:v>
                </c:pt>
                <c:pt idx="142">
                  <c:v>-0.49406982110061648</c:v>
                </c:pt>
                <c:pt idx="143">
                  <c:v>1.0404295553724943</c:v>
                </c:pt>
                <c:pt idx="144">
                  <c:v>0.66255772696678683</c:v>
                </c:pt>
                <c:pt idx="145">
                  <c:v>-0.3216361192249213</c:v>
                </c:pt>
                <c:pt idx="146">
                  <c:v>-1.0007344887158842</c:v>
                </c:pt>
                <c:pt idx="147">
                  <c:v>0.2567545949446135</c:v>
                </c:pt>
                <c:pt idx="148">
                  <c:v>0.55843627189120149</c:v>
                </c:pt>
                <c:pt idx="149">
                  <c:v>1.4768834372447692E-2</c:v>
                </c:pt>
                <c:pt idx="150">
                  <c:v>5.8306978761714312E-2</c:v>
                </c:pt>
                <c:pt idx="151">
                  <c:v>-0.48275948469445051</c:v>
                </c:pt>
                <c:pt idx="152">
                  <c:v>0.8549590518181871</c:v>
                </c:pt>
                <c:pt idx="153">
                  <c:v>4.0106344352718537E-2</c:v>
                </c:pt>
                <c:pt idx="154">
                  <c:v>0.19233698004527433</c:v>
                </c:pt>
                <c:pt idx="155">
                  <c:v>0.18087790993459585</c:v>
                </c:pt>
                <c:pt idx="156">
                  <c:v>1.4215852701376051</c:v>
                </c:pt>
                <c:pt idx="157">
                  <c:v>-9.3966352674756948E-2</c:v>
                </c:pt>
                <c:pt idx="158">
                  <c:v>0.5963606183634802</c:v>
                </c:pt>
                <c:pt idx="159">
                  <c:v>0.22169911187368907</c:v>
                </c:pt>
                <c:pt idx="160">
                  <c:v>0.12866274288441026</c:v>
                </c:pt>
                <c:pt idx="161">
                  <c:v>0.4209803544782611</c:v>
                </c:pt>
                <c:pt idx="162">
                  <c:v>-0.69834957033782175</c:v>
                </c:pt>
                <c:pt idx="163">
                  <c:v>0.53690817805101609</c:v>
                </c:pt>
                <c:pt idx="164">
                  <c:v>-0.15871668450648269</c:v>
                </c:pt>
                <c:pt idx="165">
                  <c:v>0.3855493587309482</c:v>
                </c:pt>
                <c:pt idx="166">
                  <c:v>0.54916260777566173</c:v>
                </c:pt>
                <c:pt idx="167">
                  <c:v>0.63308993395952573</c:v>
                </c:pt>
                <c:pt idx="168">
                  <c:v>-0.6638556259685755</c:v>
                </c:pt>
                <c:pt idx="169">
                  <c:v>-0.20565319253040659</c:v>
                </c:pt>
                <c:pt idx="170">
                  <c:v>-1.3122741420628463</c:v>
                </c:pt>
                <c:pt idx="171">
                  <c:v>-0.18398003566922316</c:v>
                </c:pt>
                <c:pt idx="172">
                  <c:v>-0.75838963076436094</c:v>
                </c:pt>
                <c:pt idx="173">
                  <c:v>1.0240421197724832</c:v>
                </c:pt>
                <c:pt idx="174">
                  <c:v>-0.7007877129946527</c:v>
                </c:pt>
                <c:pt idx="175">
                  <c:v>0.26512135450944463</c:v>
                </c:pt>
                <c:pt idx="176">
                  <c:v>0.3036361270939949</c:v>
                </c:pt>
                <c:pt idx="177">
                  <c:v>-0.42338584972946691</c:v>
                </c:pt>
                <c:pt idx="178">
                  <c:v>0.15369470854958234</c:v>
                </c:pt>
                <c:pt idx="179">
                  <c:v>-0.39334715018012112</c:v>
                </c:pt>
                <c:pt idx="180">
                  <c:v>-0.84945350788579521</c:v>
                </c:pt>
                <c:pt idx="181">
                  <c:v>0.42038439691583473</c:v>
                </c:pt>
                <c:pt idx="182">
                  <c:v>0.10980926936496616</c:v>
                </c:pt>
                <c:pt idx="183">
                  <c:v>0.83987564813499738</c:v>
                </c:pt>
                <c:pt idx="184">
                  <c:v>-5.1321456131361742E-2</c:v>
                </c:pt>
                <c:pt idx="185">
                  <c:v>-0.56568387586670177</c:v>
                </c:pt>
                <c:pt idx="186">
                  <c:v>-1.7384328787999834</c:v>
                </c:pt>
                <c:pt idx="187">
                  <c:v>-0.30006385568710137</c:v>
                </c:pt>
                <c:pt idx="188">
                  <c:v>-7.1403174071829056E-2</c:v>
                </c:pt>
                <c:pt idx="189">
                  <c:v>-0.67637961611348096</c:v>
                </c:pt>
                <c:pt idx="190">
                  <c:v>-0.63281146323240911</c:v>
                </c:pt>
                <c:pt idx="191">
                  <c:v>-0.62444993793966752</c:v>
                </c:pt>
                <c:pt idx="192">
                  <c:v>0.19355359999145083</c:v>
                </c:pt>
                <c:pt idx="193">
                  <c:v>0.86728009858097632</c:v>
                </c:pt>
                <c:pt idx="194">
                  <c:v>-0.32657901231801478</c:v>
                </c:pt>
                <c:pt idx="195">
                  <c:v>0.78831210196428891</c:v>
                </c:pt>
                <c:pt idx="196">
                  <c:v>0.98685451562855686</c:v>
                </c:pt>
                <c:pt idx="197">
                  <c:v>-0.56817278654434134</c:v>
                </c:pt>
                <c:pt idx="198">
                  <c:v>-0.27827333501717177</c:v>
                </c:pt>
                <c:pt idx="199">
                  <c:v>0.39410878618261336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9F-458B-8973-F20C67446F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2922632"/>
        <c:axId val="722919024"/>
      </c:scatterChart>
      <c:valAx>
        <c:axId val="722922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Contract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22919024"/>
        <c:crosses val="autoZero"/>
        <c:crossBetween val="midCat"/>
      </c:valAx>
      <c:valAx>
        <c:axId val="7229190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72292263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 Task 2.2 a)'!$AK$4:$AK$203</c:f>
              <c:numCache>
                <c:formatCode>0.00</c:formatCode>
                <c:ptCount val="200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4.75</c:v>
                </c:pt>
                <c:pt idx="10">
                  <c:v>5.25</c:v>
                </c:pt>
                <c:pt idx="11">
                  <c:v>5.75</c:v>
                </c:pt>
                <c:pt idx="12">
                  <c:v>6.25</c:v>
                </c:pt>
                <c:pt idx="13">
                  <c:v>6.75</c:v>
                </c:pt>
                <c:pt idx="14">
                  <c:v>7.25</c:v>
                </c:pt>
                <c:pt idx="15">
                  <c:v>7.75</c:v>
                </c:pt>
                <c:pt idx="16">
                  <c:v>8.25</c:v>
                </c:pt>
                <c:pt idx="17">
                  <c:v>8.75</c:v>
                </c:pt>
                <c:pt idx="18">
                  <c:v>9.25</c:v>
                </c:pt>
                <c:pt idx="19">
                  <c:v>9.75</c:v>
                </c:pt>
                <c:pt idx="20">
                  <c:v>10.25</c:v>
                </c:pt>
                <c:pt idx="21">
                  <c:v>10.75</c:v>
                </c:pt>
                <c:pt idx="22">
                  <c:v>11.25</c:v>
                </c:pt>
                <c:pt idx="23">
                  <c:v>11.75</c:v>
                </c:pt>
                <c:pt idx="24">
                  <c:v>12.25</c:v>
                </c:pt>
                <c:pt idx="25">
                  <c:v>12.75</c:v>
                </c:pt>
                <c:pt idx="26">
                  <c:v>13.25</c:v>
                </c:pt>
                <c:pt idx="27">
                  <c:v>13.75</c:v>
                </c:pt>
                <c:pt idx="28">
                  <c:v>14.25</c:v>
                </c:pt>
                <c:pt idx="29">
                  <c:v>14.75</c:v>
                </c:pt>
                <c:pt idx="30">
                  <c:v>15.25</c:v>
                </c:pt>
                <c:pt idx="31">
                  <c:v>15.75</c:v>
                </c:pt>
                <c:pt idx="32">
                  <c:v>16.25</c:v>
                </c:pt>
                <c:pt idx="33">
                  <c:v>16.75</c:v>
                </c:pt>
                <c:pt idx="34">
                  <c:v>17.25</c:v>
                </c:pt>
                <c:pt idx="35">
                  <c:v>17.75</c:v>
                </c:pt>
                <c:pt idx="36">
                  <c:v>18.25</c:v>
                </c:pt>
                <c:pt idx="37">
                  <c:v>18.75</c:v>
                </c:pt>
                <c:pt idx="38">
                  <c:v>19.25</c:v>
                </c:pt>
                <c:pt idx="39">
                  <c:v>19.75</c:v>
                </c:pt>
                <c:pt idx="40">
                  <c:v>20.25</c:v>
                </c:pt>
                <c:pt idx="41">
                  <c:v>20.75</c:v>
                </c:pt>
                <c:pt idx="42">
                  <c:v>21.25</c:v>
                </c:pt>
                <c:pt idx="43">
                  <c:v>21.75</c:v>
                </c:pt>
                <c:pt idx="44">
                  <c:v>22.25</c:v>
                </c:pt>
                <c:pt idx="45">
                  <c:v>22.75</c:v>
                </c:pt>
                <c:pt idx="46">
                  <c:v>23.25</c:v>
                </c:pt>
                <c:pt idx="47">
                  <c:v>23.75</c:v>
                </c:pt>
                <c:pt idx="48">
                  <c:v>24.25</c:v>
                </c:pt>
                <c:pt idx="49">
                  <c:v>24.75</c:v>
                </c:pt>
                <c:pt idx="50">
                  <c:v>25.25</c:v>
                </c:pt>
                <c:pt idx="51">
                  <c:v>25.75</c:v>
                </c:pt>
                <c:pt idx="52">
                  <c:v>26.25</c:v>
                </c:pt>
                <c:pt idx="53">
                  <c:v>26.75</c:v>
                </c:pt>
                <c:pt idx="54">
                  <c:v>27.25</c:v>
                </c:pt>
                <c:pt idx="55">
                  <c:v>27.75</c:v>
                </c:pt>
                <c:pt idx="56">
                  <c:v>28.25</c:v>
                </c:pt>
                <c:pt idx="57">
                  <c:v>28.75</c:v>
                </c:pt>
                <c:pt idx="58">
                  <c:v>29.25</c:v>
                </c:pt>
                <c:pt idx="59">
                  <c:v>29.75</c:v>
                </c:pt>
                <c:pt idx="60">
                  <c:v>30.25</c:v>
                </c:pt>
                <c:pt idx="61">
                  <c:v>30.75</c:v>
                </c:pt>
                <c:pt idx="62">
                  <c:v>31.25</c:v>
                </c:pt>
                <c:pt idx="63">
                  <c:v>31.75</c:v>
                </c:pt>
                <c:pt idx="64">
                  <c:v>32.25</c:v>
                </c:pt>
                <c:pt idx="65">
                  <c:v>32.75</c:v>
                </c:pt>
                <c:pt idx="66">
                  <c:v>33.25</c:v>
                </c:pt>
                <c:pt idx="67">
                  <c:v>33.75</c:v>
                </c:pt>
                <c:pt idx="68">
                  <c:v>34.25</c:v>
                </c:pt>
                <c:pt idx="69">
                  <c:v>34.75</c:v>
                </c:pt>
                <c:pt idx="70">
                  <c:v>35.25</c:v>
                </c:pt>
                <c:pt idx="71">
                  <c:v>35.75</c:v>
                </c:pt>
                <c:pt idx="72">
                  <c:v>36.25</c:v>
                </c:pt>
                <c:pt idx="73">
                  <c:v>36.75</c:v>
                </c:pt>
                <c:pt idx="74">
                  <c:v>37.25</c:v>
                </c:pt>
                <c:pt idx="75">
                  <c:v>37.75</c:v>
                </c:pt>
                <c:pt idx="76">
                  <c:v>38.25</c:v>
                </c:pt>
                <c:pt idx="77">
                  <c:v>38.75</c:v>
                </c:pt>
                <c:pt idx="78">
                  <c:v>39.25</c:v>
                </c:pt>
                <c:pt idx="79">
                  <c:v>39.75</c:v>
                </c:pt>
                <c:pt idx="80">
                  <c:v>40.25</c:v>
                </c:pt>
                <c:pt idx="81">
                  <c:v>40.75</c:v>
                </c:pt>
                <c:pt idx="82">
                  <c:v>41.25</c:v>
                </c:pt>
                <c:pt idx="83">
                  <c:v>41.75</c:v>
                </c:pt>
                <c:pt idx="84">
                  <c:v>42.25</c:v>
                </c:pt>
                <c:pt idx="85">
                  <c:v>42.75</c:v>
                </c:pt>
                <c:pt idx="86">
                  <c:v>43.25</c:v>
                </c:pt>
                <c:pt idx="87">
                  <c:v>43.75</c:v>
                </c:pt>
                <c:pt idx="88">
                  <c:v>44.25</c:v>
                </c:pt>
                <c:pt idx="89">
                  <c:v>44.75</c:v>
                </c:pt>
                <c:pt idx="90">
                  <c:v>45.25</c:v>
                </c:pt>
                <c:pt idx="91">
                  <c:v>45.75</c:v>
                </c:pt>
                <c:pt idx="92">
                  <c:v>46.25</c:v>
                </c:pt>
                <c:pt idx="93">
                  <c:v>46.75</c:v>
                </c:pt>
                <c:pt idx="94">
                  <c:v>47.25</c:v>
                </c:pt>
                <c:pt idx="95">
                  <c:v>47.75</c:v>
                </c:pt>
                <c:pt idx="96">
                  <c:v>48.25</c:v>
                </c:pt>
                <c:pt idx="97">
                  <c:v>48.75</c:v>
                </c:pt>
                <c:pt idx="98">
                  <c:v>49.25</c:v>
                </c:pt>
                <c:pt idx="99">
                  <c:v>49.75</c:v>
                </c:pt>
                <c:pt idx="100">
                  <c:v>50.25</c:v>
                </c:pt>
                <c:pt idx="101">
                  <c:v>50.75</c:v>
                </c:pt>
                <c:pt idx="102">
                  <c:v>51.25</c:v>
                </c:pt>
                <c:pt idx="103">
                  <c:v>51.75</c:v>
                </c:pt>
                <c:pt idx="104">
                  <c:v>52.25</c:v>
                </c:pt>
                <c:pt idx="105">
                  <c:v>52.75</c:v>
                </c:pt>
                <c:pt idx="106">
                  <c:v>53.25</c:v>
                </c:pt>
                <c:pt idx="107">
                  <c:v>53.75</c:v>
                </c:pt>
                <c:pt idx="108">
                  <c:v>54.25</c:v>
                </c:pt>
                <c:pt idx="109">
                  <c:v>54.75</c:v>
                </c:pt>
                <c:pt idx="110">
                  <c:v>55.25</c:v>
                </c:pt>
                <c:pt idx="111">
                  <c:v>55.75</c:v>
                </c:pt>
                <c:pt idx="112">
                  <c:v>56.25</c:v>
                </c:pt>
                <c:pt idx="113">
                  <c:v>56.75</c:v>
                </c:pt>
                <c:pt idx="114">
                  <c:v>57.25</c:v>
                </c:pt>
                <c:pt idx="115">
                  <c:v>57.75</c:v>
                </c:pt>
                <c:pt idx="116">
                  <c:v>58.25</c:v>
                </c:pt>
                <c:pt idx="117">
                  <c:v>58.75</c:v>
                </c:pt>
                <c:pt idx="118">
                  <c:v>59.25</c:v>
                </c:pt>
                <c:pt idx="119">
                  <c:v>59.75</c:v>
                </c:pt>
                <c:pt idx="120">
                  <c:v>60.25</c:v>
                </c:pt>
                <c:pt idx="121">
                  <c:v>60.75</c:v>
                </c:pt>
                <c:pt idx="122">
                  <c:v>61.25</c:v>
                </c:pt>
                <c:pt idx="123">
                  <c:v>61.75</c:v>
                </c:pt>
                <c:pt idx="124">
                  <c:v>62.25</c:v>
                </c:pt>
                <c:pt idx="125">
                  <c:v>62.75</c:v>
                </c:pt>
                <c:pt idx="126">
                  <c:v>63.25</c:v>
                </c:pt>
                <c:pt idx="127">
                  <c:v>63.75</c:v>
                </c:pt>
                <c:pt idx="128">
                  <c:v>64.25</c:v>
                </c:pt>
                <c:pt idx="129">
                  <c:v>64.75</c:v>
                </c:pt>
                <c:pt idx="130">
                  <c:v>65.25</c:v>
                </c:pt>
                <c:pt idx="131">
                  <c:v>65.75</c:v>
                </c:pt>
                <c:pt idx="132">
                  <c:v>66.25</c:v>
                </c:pt>
                <c:pt idx="133">
                  <c:v>66.75</c:v>
                </c:pt>
                <c:pt idx="134">
                  <c:v>67.25</c:v>
                </c:pt>
                <c:pt idx="135">
                  <c:v>67.75</c:v>
                </c:pt>
                <c:pt idx="136">
                  <c:v>68.25</c:v>
                </c:pt>
                <c:pt idx="137">
                  <c:v>68.75</c:v>
                </c:pt>
                <c:pt idx="138">
                  <c:v>69.25</c:v>
                </c:pt>
                <c:pt idx="139">
                  <c:v>69.75</c:v>
                </c:pt>
                <c:pt idx="140">
                  <c:v>70.25</c:v>
                </c:pt>
                <c:pt idx="141">
                  <c:v>70.75</c:v>
                </c:pt>
                <c:pt idx="142">
                  <c:v>71.25</c:v>
                </c:pt>
                <c:pt idx="143">
                  <c:v>71.75</c:v>
                </c:pt>
                <c:pt idx="144">
                  <c:v>72.25</c:v>
                </c:pt>
                <c:pt idx="145">
                  <c:v>72.75</c:v>
                </c:pt>
                <c:pt idx="146">
                  <c:v>73.25</c:v>
                </c:pt>
                <c:pt idx="147">
                  <c:v>73.75</c:v>
                </c:pt>
                <c:pt idx="148">
                  <c:v>74.25</c:v>
                </c:pt>
                <c:pt idx="149">
                  <c:v>74.75</c:v>
                </c:pt>
                <c:pt idx="150">
                  <c:v>75.25</c:v>
                </c:pt>
                <c:pt idx="151">
                  <c:v>75.75</c:v>
                </c:pt>
                <c:pt idx="152">
                  <c:v>76.25</c:v>
                </c:pt>
                <c:pt idx="153">
                  <c:v>76.75</c:v>
                </c:pt>
                <c:pt idx="154">
                  <c:v>77.25</c:v>
                </c:pt>
                <c:pt idx="155">
                  <c:v>77.75</c:v>
                </c:pt>
                <c:pt idx="156">
                  <c:v>78.25</c:v>
                </c:pt>
                <c:pt idx="157">
                  <c:v>78.75</c:v>
                </c:pt>
                <c:pt idx="158">
                  <c:v>79.25</c:v>
                </c:pt>
                <c:pt idx="159">
                  <c:v>79.75</c:v>
                </c:pt>
                <c:pt idx="160">
                  <c:v>80.25</c:v>
                </c:pt>
                <c:pt idx="161">
                  <c:v>80.75</c:v>
                </c:pt>
                <c:pt idx="162">
                  <c:v>81.25</c:v>
                </c:pt>
                <c:pt idx="163">
                  <c:v>81.75</c:v>
                </c:pt>
                <c:pt idx="164">
                  <c:v>82.25</c:v>
                </c:pt>
                <c:pt idx="165">
                  <c:v>82.75</c:v>
                </c:pt>
                <c:pt idx="166">
                  <c:v>83.25</c:v>
                </c:pt>
                <c:pt idx="167">
                  <c:v>83.75</c:v>
                </c:pt>
                <c:pt idx="168">
                  <c:v>84.25</c:v>
                </c:pt>
                <c:pt idx="169">
                  <c:v>84.75</c:v>
                </c:pt>
                <c:pt idx="170">
                  <c:v>85.25</c:v>
                </c:pt>
                <c:pt idx="171">
                  <c:v>85.75</c:v>
                </c:pt>
                <c:pt idx="172">
                  <c:v>86.25</c:v>
                </c:pt>
                <c:pt idx="173">
                  <c:v>86.75</c:v>
                </c:pt>
                <c:pt idx="174">
                  <c:v>87.25</c:v>
                </c:pt>
                <c:pt idx="175">
                  <c:v>87.75</c:v>
                </c:pt>
                <c:pt idx="176">
                  <c:v>88.25</c:v>
                </c:pt>
                <c:pt idx="177">
                  <c:v>88.75</c:v>
                </c:pt>
                <c:pt idx="178">
                  <c:v>89.25</c:v>
                </c:pt>
                <c:pt idx="179">
                  <c:v>89.75</c:v>
                </c:pt>
                <c:pt idx="180">
                  <c:v>90.25</c:v>
                </c:pt>
                <c:pt idx="181">
                  <c:v>90.75</c:v>
                </c:pt>
                <c:pt idx="182">
                  <c:v>91.25</c:v>
                </c:pt>
                <c:pt idx="183">
                  <c:v>91.75</c:v>
                </c:pt>
                <c:pt idx="184">
                  <c:v>92.25</c:v>
                </c:pt>
                <c:pt idx="185">
                  <c:v>92.75</c:v>
                </c:pt>
                <c:pt idx="186">
                  <c:v>93.25</c:v>
                </c:pt>
                <c:pt idx="187">
                  <c:v>93.75</c:v>
                </c:pt>
                <c:pt idx="188">
                  <c:v>94.25</c:v>
                </c:pt>
                <c:pt idx="189">
                  <c:v>94.75</c:v>
                </c:pt>
                <c:pt idx="190">
                  <c:v>95.25</c:v>
                </c:pt>
                <c:pt idx="191">
                  <c:v>95.75</c:v>
                </c:pt>
                <c:pt idx="192">
                  <c:v>96.25</c:v>
                </c:pt>
                <c:pt idx="193">
                  <c:v>96.75</c:v>
                </c:pt>
                <c:pt idx="194">
                  <c:v>97.25</c:v>
                </c:pt>
                <c:pt idx="195">
                  <c:v>97.75</c:v>
                </c:pt>
                <c:pt idx="196">
                  <c:v>98.25</c:v>
                </c:pt>
                <c:pt idx="197">
                  <c:v>98.75</c:v>
                </c:pt>
                <c:pt idx="198">
                  <c:v>99.25</c:v>
                </c:pt>
                <c:pt idx="199">
                  <c:v>99.75</c:v>
                </c:pt>
              </c:numCache>
            </c:numRef>
          </c:xVal>
          <c:yVal>
            <c:numRef>
              <c:f>' Task 2.2 a)'!$AL$4:$AL$203</c:f>
              <c:numCache>
                <c:formatCode>0.00</c:formatCode>
                <c:ptCount val="200"/>
                <c:pt idx="0">
                  <c:v>4.3</c:v>
                </c:pt>
                <c:pt idx="1">
                  <c:v>5.5</c:v>
                </c:pt>
                <c:pt idx="2">
                  <c:v>5.6</c:v>
                </c:pt>
                <c:pt idx="3">
                  <c:v>5.8</c:v>
                </c:pt>
                <c:pt idx="4">
                  <c:v>5.8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6.1</c:v>
                </c:pt>
                <c:pt idx="9">
                  <c:v>6.1</c:v>
                </c:pt>
                <c:pt idx="10">
                  <c:v>6.2</c:v>
                </c:pt>
                <c:pt idx="11">
                  <c:v>6.2</c:v>
                </c:pt>
                <c:pt idx="12">
                  <c:v>6.2</c:v>
                </c:pt>
                <c:pt idx="13">
                  <c:v>6.2</c:v>
                </c:pt>
                <c:pt idx="14">
                  <c:v>6.2</c:v>
                </c:pt>
                <c:pt idx="15">
                  <c:v>6.5</c:v>
                </c:pt>
                <c:pt idx="16">
                  <c:v>6.5</c:v>
                </c:pt>
                <c:pt idx="17">
                  <c:v>6.5</c:v>
                </c:pt>
                <c:pt idx="18">
                  <c:v>6.5</c:v>
                </c:pt>
                <c:pt idx="19">
                  <c:v>6.5</c:v>
                </c:pt>
                <c:pt idx="20">
                  <c:v>6.5</c:v>
                </c:pt>
                <c:pt idx="21">
                  <c:v>6.6</c:v>
                </c:pt>
                <c:pt idx="22">
                  <c:v>6.6</c:v>
                </c:pt>
                <c:pt idx="23">
                  <c:v>6.6</c:v>
                </c:pt>
                <c:pt idx="24">
                  <c:v>6.6</c:v>
                </c:pt>
                <c:pt idx="25">
                  <c:v>6.7</c:v>
                </c:pt>
                <c:pt idx="26">
                  <c:v>6.7</c:v>
                </c:pt>
                <c:pt idx="27">
                  <c:v>6.7</c:v>
                </c:pt>
                <c:pt idx="28">
                  <c:v>6.7</c:v>
                </c:pt>
                <c:pt idx="29">
                  <c:v>6.7</c:v>
                </c:pt>
                <c:pt idx="30">
                  <c:v>6.7</c:v>
                </c:pt>
                <c:pt idx="31">
                  <c:v>6.9</c:v>
                </c:pt>
                <c:pt idx="32">
                  <c:v>6.9</c:v>
                </c:pt>
                <c:pt idx="33">
                  <c:v>6.9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7.1</c:v>
                </c:pt>
                <c:pt idx="42">
                  <c:v>7.1</c:v>
                </c:pt>
                <c:pt idx="43">
                  <c:v>7.1</c:v>
                </c:pt>
                <c:pt idx="44">
                  <c:v>7.1</c:v>
                </c:pt>
                <c:pt idx="45">
                  <c:v>7.1</c:v>
                </c:pt>
                <c:pt idx="46">
                  <c:v>7.1</c:v>
                </c:pt>
                <c:pt idx="47">
                  <c:v>7.1</c:v>
                </c:pt>
                <c:pt idx="48">
                  <c:v>7.1</c:v>
                </c:pt>
                <c:pt idx="49">
                  <c:v>7.1</c:v>
                </c:pt>
                <c:pt idx="50">
                  <c:v>7.1</c:v>
                </c:pt>
                <c:pt idx="51">
                  <c:v>7.1</c:v>
                </c:pt>
                <c:pt idx="52">
                  <c:v>7.1</c:v>
                </c:pt>
                <c:pt idx="53">
                  <c:v>7.1</c:v>
                </c:pt>
                <c:pt idx="54">
                  <c:v>7.1</c:v>
                </c:pt>
                <c:pt idx="55">
                  <c:v>7.2</c:v>
                </c:pt>
                <c:pt idx="56">
                  <c:v>7.2</c:v>
                </c:pt>
                <c:pt idx="57">
                  <c:v>7.2</c:v>
                </c:pt>
                <c:pt idx="58">
                  <c:v>7.2</c:v>
                </c:pt>
                <c:pt idx="59">
                  <c:v>7.2</c:v>
                </c:pt>
                <c:pt idx="60">
                  <c:v>7.2</c:v>
                </c:pt>
                <c:pt idx="61">
                  <c:v>7.2</c:v>
                </c:pt>
                <c:pt idx="62">
                  <c:v>7.2</c:v>
                </c:pt>
                <c:pt idx="63">
                  <c:v>7.2</c:v>
                </c:pt>
                <c:pt idx="64">
                  <c:v>7.2</c:v>
                </c:pt>
                <c:pt idx="65">
                  <c:v>7.2</c:v>
                </c:pt>
                <c:pt idx="66">
                  <c:v>7.2</c:v>
                </c:pt>
                <c:pt idx="67">
                  <c:v>7.2</c:v>
                </c:pt>
                <c:pt idx="68">
                  <c:v>7.2</c:v>
                </c:pt>
                <c:pt idx="69">
                  <c:v>7.4</c:v>
                </c:pt>
                <c:pt idx="70">
                  <c:v>7.4</c:v>
                </c:pt>
                <c:pt idx="71">
                  <c:v>7.4</c:v>
                </c:pt>
                <c:pt idx="72">
                  <c:v>7.4</c:v>
                </c:pt>
                <c:pt idx="73">
                  <c:v>7.4</c:v>
                </c:pt>
                <c:pt idx="74">
                  <c:v>7.4</c:v>
                </c:pt>
                <c:pt idx="75">
                  <c:v>7.4</c:v>
                </c:pt>
                <c:pt idx="76">
                  <c:v>7.4</c:v>
                </c:pt>
                <c:pt idx="77">
                  <c:v>7.4</c:v>
                </c:pt>
                <c:pt idx="78">
                  <c:v>7.5</c:v>
                </c:pt>
                <c:pt idx="79">
                  <c:v>7.5</c:v>
                </c:pt>
                <c:pt idx="80">
                  <c:v>7.5</c:v>
                </c:pt>
                <c:pt idx="81">
                  <c:v>7.5</c:v>
                </c:pt>
                <c:pt idx="82">
                  <c:v>7.5</c:v>
                </c:pt>
                <c:pt idx="83">
                  <c:v>7.5</c:v>
                </c:pt>
                <c:pt idx="84">
                  <c:v>7.5</c:v>
                </c:pt>
                <c:pt idx="85">
                  <c:v>7.5</c:v>
                </c:pt>
                <c:pt idx="86">
                  <c:v>7.5</c:v>
                </c:pt>
                <c:pt idx="87">
                  <c:v>7.6</c:v>
                </c:pt>
                <c:pt idx="88">
                  <c:v>7.6</c:v>
                </c:pt>
                <c:pt idx="89">
                  <c:v>7.6</c:v>
                </c:pt>
                <c:pt idx="90">
                  <c:v>7.6</c:v>
                </c:pt>
                <c:pt idx="91">
                  <c:v>7.6</c:v>
                </c:pt>
                <c:pt idx="92">
                  <c:v>7.6</c:v>
                </c:pt>
                <c:pt idx="93">
                  <c:v>7.6</c:v>
                </c:pt>
                <c:pt idx="94">
                  <c:v>7.6</c:v>
                </c:pt>
                <c:pt idx="95">
                  <c:v>7.6</c:v>
                </c:pt>
                <c:pt idx="96">
                  <c:v>7.6</c:v>
                </c:pt>
                <c:pt idx="97">
                  <c:v>7.6</c:v>
                </c:pt>
                <c:pt idx="98">
                  <c:v>7.6</c:v>
                </c:pt>
                <c:pt idx="99">
                  <c:v>7.6</c:v>
                </c:pt>
                <c:pt idx="100">
                  <c:v>7.6</c:v>
                </c:pt>
                <c:pt idx="101">
                  <c:v>7.7</c:v>
                </c:pt>
                <c:pt idx="102">
                  <c:v>7.7</c:v>
                </c:pt>
                <c:pt idx="103">
                  <c:v>7.7</c:v>
                </c:pt>
                <c:pt idx="104">
                  <c:v>7.7</c:v>
                </c:pt>
                <c:pt idx="105">
                  <c:v>7.7</c:v>
                </c:pt>
                <c:pt idx="106">
                  <c:v>7.7</c:v>
                </c:pt>
                <c:pt idx="107">
                  <c:v>7.7</c:v>
                </c:pt>
                <c:pt idx="108">
                  <c:v>7.9</c:v>
                </c:pt>
                <c:pt idx="109">
                  <c:v>7.9</c:v>
                </c:pt>
                <c:pt idx="110">
                  <c:v>7.9</c:v>
                </c:pt>
                <c:pt idx="111">
                  <c:v>7.9</c:v>
                </c:pt>
                <c:pt idx="112">
                  <c:v>7.9</c:v>
                </c:pt>
                <c:pt idx="113">
                  <c:v>7.9</c:v>
                </c:pt>
                <c:pt idx="114">
                  <c:v>7.9</c:v>
                </c:pt>
                <c:pt idx="115">
                  <c:v>7.9</c:v>
                </c:pt>
                <c:pt idx="116">
                  <c:v>7.9</c:v>
                </c:pt>
                <c:pt idx="117">
                  <c:v>7.9</c:v>
                </c:pt>
                <c:pt idx="118">
                  <c:v>7.9</c:v>
                </c:pt>
                <c:pt idx="119">
                  <c:v>7.9</c:v>
                </c:pt>
                <c:pt idx="120">
                  <c:v>7.9</c:v>
                </c:pt>
                <c:pt idx="121">
                  <c:v>8</c:v>
                </c:pt>
                <c:pt idx="122">
                  <c:v>8</c:v>
                </c:pt>
                <c:pt idx="123">
                  <c:v>8</c:v>
                </c:pt>
                <c:pt idx="124">
                  <c:v>8</c:v>
                </c:pt>
                <c:pt idx="125">
                  <c:v>8</c:v>
                </c:pt>
                <c:pt idx="126">
                  <c:v>8</c:v>
                </c:pt>
                <c:pt idx="127">
                  <c:v>8</c:v>
                </c:pt>
                <c:pt idx="128">
                  <c:v>8</c:v>
                </c:pt>
                <c:pt idx="129">
                  <c:v>8</c:v>
                </c:pt>
                <c:pt idx="130">
                  <c:v>8</c:v>
                </c:pt>
                <c:pt idx="131">
                  <c:v>8</c:v>
                </c:pt>
                <c:pt idx="132">
                  <c:v>8</c:v>
                </c:pt>
                <c:pt idx="133">
                  <c:v>8</c:v>
                </c:pt>
                <c:pt idx="134">
                  <c:v>8</c:v>
                </c:pt>
                <c:pt idx="135">
                  <c:v>8.1</c:v>
                </c:pt>
                <c:pt idx="136">
                  <c:v>8.1</c:v>
                </c:pt>
                <c:pt idx="137">
                  <c:v>8.1</c:v>
                </c:pt>
                <c:pt idx="138">
                  <c:v>8.1</c:v>
                </c:pt>
                <c:pt idx="139">
                  <c:v>8.1</c:v>
                </c:pt>
                <c:pt idx="140">
                  <c:v>8.1</c:v>
                </c:pt>
                <c:pt idx="141">
                  <c:v>8.1</c:v>
                </c:pt>
                <c:pt idx="142">
                  <c:v>8.1</c:v>
                </c:pt>
                <c:pt idx="143">
                  <c:v>8.1</c:v>
                </c:pt>
                <c:pt idx="144">
                  <c:v>8.1</c:v>
                </c:pt>
                <c:pt idx="145">
                  <c:v>8.1999999999999993</c:v>
                </c:pt>
                <c:pt idx="146">
                  <c:v>8.1999999999999993</c:v>
                </c:pt>
                <c:pt idx="147">
                  <c:v>8.1999999999999993</c:v>
                </c:pt>
                <c:pt idx="148">
                  <c:v>8.1999999999999993</c:v>
                </c:pt>
                <c:pt idx="149">
                  <c:v>8.1999999999999993</c:v>
                </c:pt>
                <c:pt idx="150">
                  <c:v>8.1999999999999993</c:v>
                </c:pt>
                <c:pt idx="151">
                  <c:v>8.1999999999999993</c:v>
                </c:pt>
                <c:pt idx="152">
                  <c:v>8.1999999999999993</c:v>
                </c:pt>
                <c:pt idx="153">
                  <c:v>8.1999999999999993</c:v>
                </c:pt>
                <c:pt idx="154">
                  <c:v>8.1999999999999993</c:v>
                </c:pt>
                <c:pt idx="155">
                  <c:v>8.1999999999999993</c:v>
                </c:pt>
                <c:pt idx="156">
                  <c:v>8.4</c:v>
                </c:pt>
                <c:pt idx="157">
                  <c:v>8.4</c:v>
                </c:pt>
                <c:pt idx="158">
                  <c:v>8.4</c:v>
                </c:pt>
                <c:pt idx="159">
                  <c:v>8.4</c:v>
                </c:pt>
                <c:pt idx="160">
                  <c:v>8.4</c:v>
                </c:pt>
                <c:pt idx="161">
                  <c:v>8.4</c:v>
                </c:pt>
                <c:pt idx="162">
                  <c:v>8.4</c:v>
                </c:pt>
                <c:pt idx="163">
                  <c:v>8.4</c:v>
                </c:pt>
                <c:pt idx="164">
                  <c:v>8.4</c:v>
                </c:pt>
                <c:pt idx="165">
                  <c:v>8.4</c:v>
                </c:pt>
                <c:pt idx="166">
                  <c:v>8.4</c:v>
                </c:pt>
                <c:pt idx="167">
                  <c:v>8.5</c:v>
                </c:pt>
                <c:pt idx="168">
                  <c:v>8.5</c:v>
                </c:pt>
                <c:pt idx="169">
                  <c:v>8.5</c:v>
                </c:pt>
                <c:pt idx="170">
                  <c:v>8.5</c:v>
                </c:pt>
                <c:pt idx="171">
                  <c:v>8.6</c:v>
                </c:pt>
                <c:pt idx="172">
                  <c:v>8.6</c:v>
                </c:pt>
                <c:pt idx="173">
                  <c:v>8.6</c:v>
                </c:pt>
                <c:pt idx="174">
                  <c:v>8.6</c:v>
                </c:pt>
                <c:pt idx="175">
                  <c:v>8.8000000000000007</c:v>
                </c:pt>
                <c:pt idx="176">
                  <c:v>8.8000000000000007</c:v>
                </c:pt>
                <c:pt idx="177">
                  <c:v>8.8000000000000007</c:v>
                </c:pt>
                <c:pt idx="178">
                  <c:v>8.8000000000000007</c:v>
                </c:pt>
                <c:pt idx="179">
                  <c:v>8.8000000000000007</c:v>
                </c:pt>
                <c:pt idx="180">
                  <c:v>8.8000000000000007</c:v>
                </c:pt>
                <c:pt idx="181">
                  <c:v>8.9</c:v>
                </c:pt>
                <c:pt idx="182">
                  <c:v>8.9</c:v>
                </c:pt>
                <c:pt idx="183">
                  <c:v>8.9</c:v>
                </c:pt>
                <c:pt idx="184">
                  <c:v>8.9</c:v>
                </c:pt>
                <c:pt idx="185">
                  <c:v>9</c:v>
                </c:pt>
                <c:pt idx="186">
                  <c:v>9</c:v>
                </c:pt>
                <c:pt idx="187">
                  <c:v>9</c:v>
                </c:pt>
                <c:pt idx="188">
                  <c:v>9</c:v>
                </c:pt>
                <c:pt idx="189">
                  <c:v>9</c:v>
                </c:pt>
                <c:pt idx="190">
                  <c:v>9</c:v>
                </c:pt>
                <c:pt idx="191">
                  <c:v>9.3000000000000007</c:v>
                </c:pt>
                <c:pt idx="192">
                  <c:v>9.3000000000000007</c:v>
                </c:pt>
                <c:pt idx="193">
                  <c:v>9.3000000000000007</c:v>
                </c:pt>
                <c:pt idx="194">
                  <c:v>9.4</c:v>
                </c:pt>
                <c:pt idx="195">
                  <c:v>9.4</c:v>
                </c:pt>
                <c:pt idx="196">
                  <c:v>9.5</c:v>
                </c:pt>
                <c:pt idx="197">
                  <c:v>9.8000000000000007</c:v>
                </c:pt>
                <c:pt idx="198">
                  <c:v>9.9</c:v>
                </c:pt>
                <c:pt idx="199">
                  <c:v>9.9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4B5-4422-9465-9E8C390DE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964824"/>
        <c:axId val="613965480"/>
      </c:scatterChart>
      <c:valAx>
        <c:axId val="613964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Sample Percentile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13965480"/>
        <c:crosses val="autoZero"/>
        <c:crossBetween val="midCat"/>
      </c:valAx>
      <c:valAx>
        <c:axId val="6139654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 Order_Qty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13964824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Loyalty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'Task 2.2 j) Final Model'!$A$2:$A$201</c:f>
              <c:numCache>
                <c:formatCode>General</c:formatCode>
                <c:ptCount val="200"/>
                <c:pt idx="0">
                  <c:v>3</c:v>
                </c:pt>
                <c:pt idx="1">
                  <c:v>13</c:v>
                </c:pt>
                <c:pt idx="2">
                  <c:v>12</c:v>
                </c:pt>
                <c:pt idx="3">
                  <c:v>14</c:v>
                </c:pt>
                <c:pt idx="4">
                  <c:v>9</c:v>
                </c:pt>
                <c:pt idx="5">
                  <c:v>8</c:v>
                </c:pt>
                <c:pt idx="6">
                  <c:v>2</c:v>
                </c:pt>
                <c:pt idx="7">
                  <c:v>9</c:v>
                </c:pt>
                <c:pt idx="8">
                  <c:v>7</c:v>
                </c:pt>
                <c:pt idx="9">
                  <c:v>9</c:v>
                </c:pt>
                <c:pt idx="10">
                  <c:v>10</c:v>
                </c:pt>
                <c:pt idx="11">
                  <c:v>4</c:v>
                </c:pt>
                <c:pt idx="12">
                  <c:v>13</c:v>
                </c:pt>
                <c:pt idx="13">
                  <c:v>7</c:v>
                </c:pt>
                <c:pt idx="14">
                  <c:v>15</c:v>
                </c:pt>
                <c:pt idx="15">
                  <c:v>1</c:v>
                </c:pt>
                <c:pt idx="16">
                  <c:v>4</c:v>
                </c:pt>
                <c:pt idx="17">
                  <c:v>8</c:v>
                </c:pt>
                <c:pt idx="18">
                  <c:v>12</c:v>
                </c:pt>
                <c:pt idx="19">
                  <c:v>13</c:v>
                </c:pt>
                <c:pt idx="20">
                  <c:v>8</c:v>
                </c:pt>
                <c:pt idx="21">
                  <c:v>12</c:v>
                </c:pt>
                <c:pt idx="22">
                  <c:v>3</c:v>
                </c:pt>
                <c:pt idx="23">
                  <c:v>10</c:v>
                </c:pt>
                <c:pt idx="24">
                  <c:v>5</c:v>
                </c:pt>
                <c:pt idx="25">
                  <c:v>3</c:v>
                </c:pt>
                <c:pt idx="26">
                  <c:v>9</c:v>
                </c:pt>
                <c:pt idx="27">
                  <c:v>4</c:v>
                </c:pt>
                <c:pt idx="28">
                  <c:v>13</c:v>
                </c:pt>
                <c:pt idx="29">
                  <c:v>4</c:v>
                </c:pt>
                <c:pt idx="30">
                  <c:v>13</c:v>
                </c:pt>
                <c:pt idx="31">
                  <c:v>2</c:v>
                </c:pt>
                <c:pt idx="32">
                  <c:v>15</c:v>
                </c:pt>
                <c:pt idx="33">
                  <c:v>10</c:v>
                </c:pt>
                <c:pt idx="34">
                  <c:v>6</c:v>
                </c:pt>
                <c:pt idx="35">
                  <c:v>3</c:v>
                </c:pt>
                <c:pt idx="36">
                  <c:v>9</c:v>
                </c:pt>
                <c:pt idx="37">
                  <c:v>10</c:v>
                </c:pt>
                <c:pt idx="38">
                  <c:v>12</c:v>
                </c:pt>
                <c:pt idx="39">
                  <c:v>9</c:v>
                </c:pt>
                <c:pt idx="40">
                  <c:v>6</c:v>
                </c:pt>
                <c:pt idx="41">
                  <c:v>2</c:v>
                </c:pt>
                <c:pt idx="42">
                  <c:v>10</c:v>
                </c:pt>
                <c:pt idx="43">
                  <c:v>15</c:v>
                </c:pt>
                <c:pt idx="44">
                  <c:v>6</c:v>
                </c:pt>
                <c:pt idx="45">
                  <c:v>5</c:v>
                </c:pt>
                <c:pt idx="46">
                  <c:v>4</c:v>
                </c:pt>
                <c:pt idx="47">
                  <c:v>8</c:v>
                </c:pt>
                <c:pt idx="48">
                  <c:v>13</c:v>
                </c:pt>
                <c:pt idx="49">
                  <c:v>3</c:v>
                </c:pt>
                <c:pt idx="50">
                  <c:v>10</c:v>
                </c:pt>
                <c:pt idx="51">
                  <c:v>7</c:v>
                </c:pt>
                <c:pt idx="52">
                  <c:v>8</c:v>
                </c:pt>
                <c:pt idx="53">
                  <c:v>11</c:v>
                </c:pt>
                <c:pt idx="54">
                  <c:v>14</c:v>
                </c:pt>
                <c:pt idx="55">
                  <c:v>11</c:v>
                </c:pt>
                <c:pt idx="56">
                  <c:v>14</c:v>
                </c:pt>
                <c:pt idx="57">
                  <c:v>1</c:v>
                </c:pt>
                <c:pt idx="58">
                  <c:v>1</c:v>
                </c:pt>
                <c:pt idx="59">
                  <c:v>6</c:v>
                </c:pt>
                <c:pt idx="60">
                  <c:v>5</c:v>
                </c:pt>
                <c:pt idx="61">
                  <c:v>13</c:v>
                </c:pt>
                <c:pt idx="62">
                  <c:v>2</c:v>
                </c:pt>
                <c:pt idx="63">
                  <c:v>11</c:v>
                </c:pt>
                <c:pt idx="64">
                  <c:v>7</c:v>
                </c:pt>
                <c:pt idx="65">
                  <c:v>12</c:v>
                </c:pt>
                <c:pt idx="66">
                  <c:v>5</c:v>
                </c:pt>
                <c:pt idx="67">
                  <c:v>7</c:v>
                </c:pt>
                <c:pt idx="68">
                  <c:v>5</c:v>
                </c:pt>
                <c:pt idx="69">
                  <c:v>9</c:v>
                </c:pt>
                <c:pt idx="70">
                  <c:v>13</c:v>
                </c:pt>
                <c:pt idx="71">
                  <c:v>8</c:v>
                </c:pt>
                <c:pt idx="72">
                  <c:v>13</c:v>
                </c:pt>
                <c:pt idx="73">
                  <c:v>14</c:v>
                </c:pt>
                <c:pt idx="74">
                  <c:v>10</c:v>
                </c:pt>
                <c:pt idx="75">
                  <c:v>7</c:v>
                </c:pt>
                <c:pt idx="76">
                  <c:v>3</c:v>
                </c:pt>
                <c:pt idx="77">
                  <c:v>5</c:v>
                </c:pt>
                <c:pt idx="78">
                  <c:v>10</c:v>
                </c:pt>
                <c:pt idx="79">
                  <c:v>10</c:v>
                </c:pt>
                <c:pt idx="80">
                  <c:v>8</c:v>
                </c:pt>
                <c:pt idx="81">
                  <c:v>2</c:v>
                </c:pt>
                <c:pt idx="82">
                  <c:v>6</c:v>
                </c:pt>
                <c:pt idx="83">
                  <c:v>5</c:v>
                </c:pt>
                <c:pt idx="84">
                  <c:v>4</c:v>
                </c:pt>
                <c:pt idx="85">
                  <c:v>13</c:v>
                </c:pt>
                <c:pt idx="86">
                  <c:v>4</c:v>
                </c:pt>
                <c:pt idx="87">
                  <c:v>11</c:v>
                </c:pt>
                <c:pt idx="88">
                  <c:v>8</c:v>
                </c:pt>
                <c:pt idx="89">
                  <c:v>14</c:v>
                </c:pt>
                <c:pt idx="90">
                  <c:v>15</c:v>
                </c:pt>
                <c:pt idx="91">
                  <c:v>7</c:v>
                </c:pt>
                <c:pt idx="92">
                  <c:v>14</c:v>
                </c:pt>
                <c:pt idx="93">
                  <c:v>11</c:v>
                </c:pt>
                <c:pt idx="94">
                  <c:v>8</c:v>
                </c:pt>
                <c:pt idx="95">
                  <c:v>12</c:v>
                </c:pt>
                <c:pt idx="96">
                  <c:v>10</c:v>
                </c:pt>
                <c:pt idx="97">
                  <c:v>11</c:v>
                </c:pt>
                <c:pt idx="98">
                  <c:v>1</c:v>
                </c:pt>
                <c:pt idx="99">
                  <c:v>6</c:v>
                </c:pt>
                <c:pt idx="100">
                  <c:v>8</c:v>
                </c:pt>
                <c:pt idx="101">
                  <c:v>14</c:v>
                </c:pt>
                <c:pt idx="102">
                  <c:v>14</c:v>
                </c:pt>
                <c:pt idx="103">
                  <c:v>12</c:v>
                </c:pt>
                <c:pt idx="104">
                  <c:v>15</c:v>
                </c:pt>
                <c:pt idx="105">
                  <c:v>13</c:v>
                </c:pt>
                <c:pt idx="106">
                  <c:v>15</c:v>
                </c:pt>
                <c:pt idx="107">
                  <c:v>1</c:v>
                </c:pt>
                <c:pt idx="108">
                  <c:v>7</c:v>
                </c:pt>
                <c:pt idx="109">
                  <c:v>2</c:v>
                </c:pt>
                <c:pt idx="110">
                  <c:v>7</c:v>
                </c:pt>
                <c:pt idx="111">
                  <c:v>12</c:v>
                </c:pt>
                <c:pt idx="112">
                  <c:v>7</c:v>
                </c:pt>
                <c:pt idx="113">
                  <c:v>14</c:v>
                </c:pt>
                <c:pt idx="114">
                  <c:v>14</c:v>
                </c:pt>
                <c:pt idx="115">
                  <c:v>11</c:v>
                </c:pt>
                <c:pt idx="116">
                  <c:v>10</c:v>
                </c:pt>
                <c:pt idx="117">
                  <c:v>5</c:v>
                </c:pt>
                <c:pt idx="118">
                  <c:v>11</c:v>
                </c:pt>
                <c:pt idx="119">
                  <c:v>6</c:v>
                </c:pt>
                <c:pt idx="120">
                  <c:v>9</c:v>
                </c:pt>
                <c:pt idx="121">
                  <c:v>9</c:v>
                </c:pt>
                <c:pt idx="122">
                  <c:v>10</c:v>
                </c:pt>
                <c:pt idx="123">
                  <c:v>5</c:v>
                </c:pt>
                <c:pt idx="124">
                  <c:v>7</c:v>
                </c:pt>
                <c:pt idx="125">
                  <c:v>15</c:v>
                </c:pt>
                <c:pt idx="126">
                  <c:v>12</c:v>
                </c:pt>
                <c:pt idx="127">
                  <c:v>7</c:v>
                </c:pt>
                <c:pt idx="128">
                  <c:v>11</c:v>
                </c:pt>
                <c:pt idx="129">
                  <c:v>4</c:v>
                </c:pt>
                <c:pt idx="130">
                  <c:v>9</c:v>
                </c:pt>
                <c:pt idx="131">
                  <c:v>9</c:v>
                </c:pt>
                <c:pt idx="132">
                  <c:v>2</c:v>
                </c:pt>
                <c:pt idx="133">
                  <c:v>10</c:v>
                </c:pt>
                <c:pt idx="134">
                  <c:v>14</c:v>
                </c:pt>
                <c:pt idx="135">
                  <c:v>1</c:v>
                </c:pt>
                <c:pt idx="136">
                  <c:v>4</c:v>
                </c:pt>
                <c:pt idx="137">
                  <c:v>13</c:v>
                </c:pt>
                <c:pt idx="138">
                  <c:v>13</c:v>
                </c:pt>
                <c:pt idx="139">
                  <c:v>15</c:v>
                </c:pt>
                <c:pt idx="140">
                  <c:v>12</c:v>
                </c:pt>
                <c:pt idx="141">
                  <c:v>3</c:v>
                </c:pt>
                <c:pt idx="142">
                  <c:v>3</c:v>
                </c:pt>
                <c:pt idx="143">
                  <c:v>7</c:v>
                </c:pt>
                <c:pt idx="144">
                  <c:v>7</c:v>
                </c:pt>
                <c:pt idx="145">
                  <c:v>14</c:v>
                </c:pt>
                <c:pt idx="146">
                  <c:v>5</c:v>
                </c:pt>
                <c:pt idx="147">
                  <c:v>15</c:v>
                </c:pt>
                <c:pt idx="148">
                  <c:v>7</c:v>
                </c:pt>
                <c:pt idx="149">
                  <c:v>13</c:v>
                </c:pt>
                <c:pt idx="150">
                  <c:v>8</c:v>
                </c:pt>
                <c:pt idx="151">
                  <c:v>5</c:v>
                </c:pt>
                <c:pt idx="152">
                  <c:v>9</c:v>
                </c:pt>
                <c:pt idx="153">
                  <c:v>6</c:v>
                </c:pt>
                <c:pt idx="154">
                  <c:v>3</c:v>
                </c:pt>
                <c:pt idx="155">
                  <c:v>2</c:v>
                </c:pt>
                <c:pt idx="156">
                  <c:v>1</c:v>
                </c:pt>
                <c:pt idx="157">
                  <c:v>10</c:v>
                </c:pt>
                <c:pt idx="158">
                  <c:v>5</c:v>
                </c:pt>
                <c:pt idx="159">
                  <c:v>13</c:v>
                </c:pt>
                <c:pt idx="160">
                  <c:v>5</c:v>
                </c:pt>
                <c:pt idx="161">
                  <c:v>11</c:v>
                </c:pt>
                <c:pt idx="162">
                  <c:v>13</c:v>
                </c:pt>
                <c:pt idx="163">
                  <c:v>12</c:v>
                </c:pt>
                <c:pt idx="164">
                  <c:v>11</c:v>
                </c:pt>
                <c:pt idx="165">
                  <c:v>10</c:v>
                </c:pt>
                <c:pt idx="166">
                  <c:v>1</c:v>
                </c:pt>
                <c:pt idx="167">
                  <c:v>10</c:v>
                </c:pt>
                <c:pt idx="168">
                  <c:v>12</c:v>
                </c:pt>
                <c:pt idx="169">
                  <c:v>9</c:v>
                </c:pt>
                <c:pt idx="170">
                  <c:v>8</c:v>
                </c:pt>
                <c:pt idx="171">
                  <c:v>1</c:v>
                </c:pt>
                <c:pt idx="172">
                  <c:v>4</c:v>
                </c:pt>
                <c:pt idx="173">
                  <c:v>1</c:v>
                </c:pt>
                <c:pt idx="174">
                  <c:v>8</c:v>
                </c:pt>
                <c:pt idx="175">
                  <c:v>11</c:v>
                </c:pt>
                <c:pt idx="176">
                  <c:v>7</c:v>
                </c:pt>
                <c:pt idx="177">
                  <c:v>12</c:v>
                </c:pt>
                <c:pt idx="178">
                  <c:v>14</c:v>
                </c:pt>
                <c:pt idx="179">
                  <c:v>5</c:v>
                </c:pt>
                <c:pt idx="180">
                  <c:v>10</c:v>
                </c:pt>
                <c:pt idx="181">
                  <c:v>7</c:v>
                </c:pt>
                <c:pt idx="182">
                  <c:v>15</c:v>
                </c:pt>
                <c:pt idx="183">
                  <c:v>14</c:v>
                </c:pt>
                <c:pt idx="184">
                  <c:v>4</c:v>
                </c:pt>
                <c:pt idx="185">
                  <c:v>1</c:v>
                </c:pt>
                <c:pt idx="186">
                  <c:v>2</c:v>
                </c:pt>
                <c:pt idx="187">
                  <c:v>2</c:v>
                </c:pt>
                <c:pt idx="188">
                  <c:v>13</c:v>
                </c:pt>
                <c:pt idx="189">
                  <c:v>11</c:v>
                </c:pt>
                <c:pt idx="190">
                  <c:v>2</c:v>
                </c:pt>
                <c:pt idx="191">
                  <c:v>8</c:v>
                </c:pt>
                <c:pt idx="192">
                  <c:v>13</c:v>
                </c:pt>
                <c:pt idx="193">
                  <c:v>1</c:v>
                </c:pt>
                <c:pt idx="194">
                  <c:v>3</c:v>
                </c:pt>
                <c:pt idx="195">
                  <c:v>10</c:v>
                </c:pt>
                <c:pt idx="196">
                  <c:v>8</c:v>
                </c:pt>
                <c:pt idx="197">
                  <c:v>9</c:v>
                </c:pt>
                <c:pt idx="198">
                  <c:v>6</c:v>
                </c:pt>
                <c:pt idx="199">
                  <c:v>4</c:v>
                </c:pt>
              </c:numCache>
            </c:numRef>
          </c:xVal>
          <c:yVal>
            <c:numRef>
              <c:f>'Task 2.2 j) Final Model'!$J$29:$J$228</c:f>
              <c:numCache>
                <c:formatCode>0.00</c:formatCode>
                <c:ptCount val="200"/>
                <c:pt idx="0">
                  <c:v>0.51681010661032634</c:v>
                </c:pt>
                <c:pt idx="1">
                  <c:v>-0.43499467968475436</c:v>
                </c:pt>
                <c:pt idx="2">
                  <c:v>0.57797464128143794</c:v>
                </c:pt>
                <c:pt idx="3">
                  <c:v>0.1789627177285471</c:v>
                </c:pt>
                <c:pt idx="4">
                  <c:v>0.99948045753871106</c:v>
                </c:pt>
                <c:pt idx="5">
                  <c:v>-0.60244729121009932</c:v>
                </c:pt>
                <c:pt idx="6">
                  <c:v>0.51296121859582477</c:v>
                </c:pt>
                <c:pt idx="7">
                  <c:v>0.66850787004294876</c:v>
                </c:pt>
                <c:pt idx="8">
                  <c:v>0.50979893900231588</c:v>
                </c:pt>
                <c:pt idx="9">
                  <c:v>-0.73938674530723514</c:v>
                </c:pt>
                <c:pt idx="10">
                  <c:v>0.52326986061604064</c:v>
                </c:pt>
                <c:pt idx="11">
                  <c:v>-0.11009177780482826</c:v>
                </c:pt>
                <c:pt idx="12">
                  <c:v>-1.0306925018437738</c:v>
                </c:pt>
                <c:pt idx="13">
                  <c:v>0.53751622302891011</c:v>
                </c:pt>
                <c:pt idx="14">
                  <c:v>-0.6834280292118784</c:v>
                </c:pt>
                <c:pt idx="15">
                  <c:v>-0.29297383876308025</c:v>
                </c:pt>
                <c:pt idx="16">
                  <c:v>-6.1125536141651615E-2</c:v>
                </c:pt>
                <c:pt idx="17">
                  <c:v>0.70042044010091331</c:v>
                </c:pt>
                <c:pt idx="18">
                  <c:v>7.382220293489361E-2</c:v>
                </c:pt>
                <c:pt idx="19">
                  <c:v>8.6961148508144959E-2</c:v>
                </c:pt>
                <c:pt idx="20">
                  <c:v>0.15437479493240325</c:v>
                </c:pt>
                <c:pt idx="21">
                  <c:v>0.66907127891945528</c:v>
                </c:pt>
                <c:pt idx="22">
                  <c:v>0.54254146004684944</c:v>
                </c:pt>
                <c:pt idx="23">
                  <c:v>-0.52063610883765143</c:v>
                </c:pt>
                <c:pt idx="24">
                  <c:v>-1.2777647378107329</c:v>
                </c:pt>
                <c:pt idx="25">
                  <c:v>-6.3323147888791453E-2</c:v>
                </c:pt>
                <c:pt idx="26">
                  <c:v>-0.88599632255353811</c:v>
                </c:pt>
                <c:pt idx="27">
                  <c:v>-1.3657604154216036</c:v>
                </c:pt>
                <c:pt idx="28">
                  <c:v>-0.60910627165580955</c:v>
                </c:pt>
                <c:pt idx="29">
                  <c:v>-0.6095960632593842</c:v>
                </c:pt>
                <c:pt idx="30">
                  <c:v>-0.12991502900996466</c:v>
                </c:pt>
                <c:pt idx="31">
                  <c:v>-0.6122554560792377</c:v>
                </c:pt>
                <c:pt idx="32">
                  <c:v>5.5761815989482599E-2</c:v>
                </c:pt>
                <c:pt idx="33">
                  <c:v>1.055939615576027</c:v>
                </c:pt>
                <c:pt idx="34">
                  <c:v>-0.53866776655308701</c:v>
                </c:pt>
                <c:pt idx="35">
                  <c:v>0.27057508680360698</c:v>
                </c:pt>
                <c:pt idx="36">
                  <c:v>-0.62762990625948145</c:v>
                </c:pt>
                <c:pt idx="37">
                  <c:v>0.98742648446142312</c:v>
                </c:pt>
                <c:pt idx="38">
                  <c:v>-0.30622259915451622</c:v>
                </c:pt>
                <c:pt idx="39">
                  <c:v>-1.3797702922790007</c:v>
                </c:pt>
                <c:pt idx="40">
                  <c:v>0.58904927130150408</c:v>
                </c:pt>
                <c:pt idx="41">
                  <c:v>0.13793406341455494</c:v>
                </c:pt>
                <c:pt idx="42">
                  <c:v>-1.0659598595238702</c:v>
                </c:pt>
                <c:pt idx="43">
                  <c:v>0.1186172137780801</c:v>
                </c:pt>
                <c:pt idx="44">
                  <c:v>-0.84714279847975416</c:v>
                </c:pt>
                <c:pt idx="45">
                  <c:v>0.31351979209166991</c:v>
                </c:pt>
                <c:pt idx="46">
                  <c:v>-0.14225625144683463</c:v>
                </c:pt>
                <c:pt idx="47">
                  <c:v>-0.82691038217945412</c:v>
                </c:pt>
                <c:pt idx="48">
                  <c:v>-0.34927490315839194</c:v>
                </c:pt>
                <c:pt idx="49">
                  <c:v>-0.11045345734980039</c:v>
                </c:pt>
                <c:pt idx="50">
                  <c:v>-0.15448186299676703</c:v>
                </c:pt>
                <c:pt idx="51">
                  <c:v>0.2074061436483392</c:v>
                </c:pt>
                <c:pt idx="52">
                  <c:v>0.79761850286555358</c:v>
                </c:pt>
                <c:pt idx="53">
                  <c:v>-0.28136749636377001</c:v>
                </c:pt>
                <c:pt idx="54">
                  <c:v>-8.2276972889516742E-2</c:v>
                </c:pt>
                <c:pt idx="55">
                  <c:v>0.5280519194728388</c:v>
                </c:pt>
                <c:pt idx="56">
                  <c:v>3.4759357039247263E-2</c:v>
                </c:pt>
                <c:pt idx="57">
                  <c:v>1.1849797054171773E-2</c:v>
                </c:pt>
                <c:pt idx="58">
                  <c:v>-6.6218887389706715E-2</c:v>
                </c:pt>
                <c:pt idx="59">
                  <c:v>0.26742255441832086</c:v>
                </c:pt>
                <c:pt idx="60">
                  <c:v>-0.25373723611404841</c:v>
                </c:pt>
                <c:pt idx="61">
                  <c:v>0.61011859354111131</c:v>
                </c:pt>
                <c:pt idx="62">
                  <c:v>0.77931928847213872</c:v>
                </c:pt>
                <c:pt idx="63">
                  <c:v>0.93670991334403908</c:v>
                </c:pt>
                <c:pt idx="64">
                  <c:v>0.28777247768123093</c:v>
                </c:pt>
                <c:pt idx="65">
                  <c:v>1.3717961576114934</c:v>
                </c:pt>
                <c:pt idx="66">
                  <c:v>-0.66693773833650294</c:v>
                </c:pt>
                <c:pt idx="67">
                  <c:v>1.3147484324995942</c:v>
                </c:pt>
                <c:pt idx="68">
                  <c:v>-0.91893555783938563</c:v>
                </c:pt>
                <c:pt idx="69">
                  <c:v>0.79007763386145058</c:v>
                </c:pt>
                <c:pt idx="70">
                  <c:v>-0.99085720260253307</c:v>
                </c:pt>
                <c:pt idx="71">
                  <c:v>0.24074053053113165</c:v>
                </c:pt>
                <c:pt idx="72">
                  <c:v>7.3903480775433295E-2</c:v>
                </c:pt>
                <c:pt idx="73">
                  <c:v>0.56399162860772734</c:v>
                </c:pt>
                <c:pt idx="74">
                  <c:v>0.22747555790922469</c:v>
                </c:pt>
                <c:pt idx="75">
                  <c:v>1.203117075498108</c:v>
                </c:pt>
                <c:pt idx="76">
                  <c:v>0.5593115902446284</c:v>
                </c:pt>
                <c:pt idx="77">
                  <c:v>-0.10154533238218555</c:v>
                </c:pt>
                <c:pt idx="78">
                  <c:v>-0.69140186258433189</c:v>
                </c:pt>
                <c:pt idx="79">
                  <c:v>0.37892451158067608</c:v>
                </c:pt>
                <c:pt idx="80">
                  <c:v>0.75618335013010274</c:v>
                </c:pt>
                <c:pt idx="81">
                  <c:v>0.53315809087916133</c:v>
                </c:pt>
                <c:pt idx="82">
                  <c:v>1.4750029093838366</c:v>
                </c:pt>
                <c:pt idx="83">
                  <c:v>-7.7791004403273689E-2</c:v>
                </c:pt>
                <c:pt idx="84">
                  <c:v>-5.3570304476764363E-3</c:v>
                </c:pt>
                <c:pt idx="85">
                  <c:v>-0.17282192588504763</c:v>
                </c:pt>
                <c:pt idx="86">
                  <c:v>-8.7074795204935995E-2</c:v>
                </c:pt>
                <c:pt idx="87">
                  <c:v>9.4400176404612068E-2</c:v>
                </c:pt>
                <c:pt idx="88">
                  <c:v>-0.24754707009484989</c:v>
                </c:pt>
                <c:pt idx="89">
                  <c:v>0.91540031631303975</c:v>
                </c:pt>
                <c:pt idx="90">
                  <c:v>-0.27855744315287367</c:v>
                </c:pt>
                <c:pt idx="91">
                  <c:v>-4.4285392207937591E-2</c:v>
                </c:pt>
                <c:pt idx="92">
                  <c:v>0.2665300882965731</c:v>
                </c:pt>
                <c:pt idx="93">
                  <c:v>0.18767929585754395</c:v>
                </c:pt>
                <c:pt idx="94">
                  <c:v>0.43407626193754467</c:v>
                </c:pt>
                <c:pt idx="95">
                  <c:v>-0.11792842191357344</c:v>
                </c:pt>
                <c:pt idx="96">
                  <c:v>-0.13995415783615872</c:v>
                </c:pt>
                <c:pt idx="97">
                  <c:v>0.34521505718111012</c:v>
                </c:pt>
                <c:pt idx="98">
                  <c:v>-0.23980590543702895</c:v>
                </c:pt>
                <c:pt idx="99">
                  <c:v>-0.5871801496714335</c:v>
                </c:pt>
                <c:pt idx="100">
                  <c:v>-1.1252658428395028</c:v>
                </c:pt>
                <c:pt idx="101">
                  <c:v>-1.393327421003498</c:v>
                </c:pt>
                <c:pt idx="102">
                  <c:v>-0.57506856985637533</c:v>
                </c:pt>
                <c:pt idx="103">
                  <c:v>0.43385931750078655</c:v>
                </c:pt>
                <c:pt idx="104">
                  <c:v>0.58423442495608491</c:v>
                </c:pt>
                <c:pt idx="105">
                  <c:v>-0.77773846851417261</c:v>
                </c:pt>
                <c:pt idx="106">
                  <c:v>0.47228919222029475</c:v>
                </c:pt>
                <c:pt idx="107">
                  <c:v>0.11744898367218504</c:v>
                </c:pt>
                <c:pt idx="108">
                  <c:v>-0.2959810709541042</c:v>
                </c:pt>
                <c:pt idx="109">
                  <c:v>0.26552325988767134</c:v>
                </c:pt>
                <c:pt idx="110">
                  <c:v>-0.52750580289827731</c:v>
                </c:pt>
                <c:pt idx="111">
                  <c:v>-0.15448440276765751</c:v>
                </c:pt>
                <c:pt idx="112">
                  <c:v>-0.55165072404361393</c:v>
                </c:pt>
                <c:pt idx="113">
                  <c:v>-0.91079899909373463</c:v>
                </c:pt>
                <c:pt idx="114">
                  <c:v>-0.3217084924636211</c:v>
                </c:pt>
                <c:pt idx="115">
                  <c:v>-0.9310256191468671</c:v>
                </c:pt>
                <c:pt idx="116">
                  <c:v>0.66816629633967928</c:v>
                </c:pt>
                <c:pt idx="117">
                  <c:v>0.4814461943160655</c:v>
                </c:pt>
                <c:pt idx="118">
                  <c:v>8.8065234442054496E-2</c:v>
                </c:pt>
                <c:pt idx="119">
                  <c:v>0.20479949768047145</c:v>
                </c:pt>
                <c:pt idx="120">
                  <c:v>0.46007457373477756</c:v>
                </c:pt>
                <c:pt idx="121">
                  <c:v>0.34408379611645579</c:v>
                </c:pt>
                <c:pt idx="122">
                  <c:v>0.83471678602063548</c:v>
                </c:pt>
                <c:pt idx="123">
                  <c:v>-3.9990132456175331E-2</c:v>
                </c:pt>
                <c:pt idx="124">
                  <c:v>-0.44595556731805797</c:v>
                </c:pt>
                <c:pt idx="125">
                  <c:v>1.8670217473077955E-2</c:v>
                </c:pt>
                <c:pt idx="126">
                  <c:v>6.3303025741721086E-2</c:v>
                </c:pt>
                <c:pt idx="127">
                  <c:v>-0.20438962658272342</c:v>
                </c:pt>
                <c:pt idx="128">
                  <c:v>0.45580474715333708</c:v>
                </c:pt>
                <c:pt idx="129">
                  <c:v>-0.17130163350220062</c:v>
                </c:pt>
                <c:pt idx="130">
                  <c:v>0.23396085004189437</c:v>
                </c:pt>
                <c:pt idx="131">
                  <c:v>-0.49789559871920819</c:v>
                </c:pt>
                <c:pt idx="132">
                  <c:v>8.4235200278892641E-2</c:v>
                </c:pt>
                <c:pt idx="133">
                  <c:v>-0.59630034880951932</c:v>
                </c:pt>
                <c:pt idx="134">
                  <c:v>0.12140650981514334</c:v>
                </c:pt>
                <c:pt idx="135">
                  <c:v>-0.72641490544297582</c:v>
                </c:pt>
                <c:pt idx="136">
                  <c:v>0.21779012205119042</c:v>
                </c:pt>
                <c:pt idx="137">
                  <c:v>-0.5393490314703886</c:v>
                </c:pt>
                <c:pt idx="138">
                  <c:v>0.37639065620247791</c:v>
                </c:pt>
                <c:pt idx="139">
                  <c:v>-0.2331565262626798</c:v>
                </c:pt>
                <c:pt idx="140">
                  <c:v>0.43329214007681038</c:v>
                </c:pt>
                <c:pt idx="141">
                  <c:v>0.17344689688302672</c:v>
                </c:pt>
                <c:pt idx="142">
                  <c:v>-0.22430818023324761</c:v>
                </c:pt>
                <c:pt idx="143">
                  <c:v>0.88600940848069953</c:v>
                </c:pt>
                <c:pt idx="144">
                  <c:v>0.71611058272881145</c:v>
                </c:pt>
                <c:pt idx="145">
                  <c:v>-0.27358912596839247</c:v>
                </c:pt>
                <c:pt idx="146">
                  <c:v>-1.0713502921100941</c:v>
                </c:pt>
                <c:pt idx="147">
                  <c:v>0.22564095176378896</c:v>
                </c:pt>
                <c:pt idx="148">
                  <c:v>0.70595863515577761</c:v>
                </c:pt>
                <c:pt idx="149">
                  <c:v>-5.3832754745716471E-2</c:v>
                </c:pt>
                <c:pt idx="150">
                  <c:v>2.836004963387051E-2</c:v>
                </c:pt>
                <c:pt idx="151">
                  <c:v>-0.34854708371676235</c:v>
                </c:pt>
                <c:pt idx="152">
                  <c:v>0.63475355845111814</c:v>
                </c:pt>
                <c:pt idx="153">
                  <c:v>3.5747793268535943E-2</c:v>
                </c:pt>
                <c:pt idx="154">
                  <c:v>6.5851880903833759E-2</c:v>
                </c:pt>
                <c:pt idx="155">
                  <c:v>0.3502267535751713</c:v>
                </c:pt>
                <c:pt idx="156">
                  <c:v>1.3644083250267247</c:v>
                </c:pt>
                <c:pt idx="157">
                  <c:v>-8.4682615610906176E-2</c:v>
                </c:pt>
                <c:pt idx="158">
                  <c:v>0.75622095561974056</c:v>
                </c:pt>
                <c:pt idx="159">
                  <c:v>7.8210860518208136E-2</c:v>
                </c:pt>
                <c:pt idx="160">
                  <c:v>-1.5424239512676685E-2</c:v>
                </c:pt>
                <c:pt idx="161">
                  <c:v>0.14351515481095234</c:v>
                </c:pt>
                <c:pt idx="162">
                  <c:v>-0.57294715274270658</c:v>
                </c:pt>
                <c:pt idx="163">
                  <c:v>0.51445741802268952</c:v>
                </c:pt>
                <c:pt idx="164">
                  <c:v>-9.4245558830660769E-2</c:v>
                </c:pt>
                <c:pt idx="165">
                  <c:v>0.33499895981006045</c:v>
                </c:pt>
                <c:pt idx="166">
                  <c:v>0.55372972118446295</c:v>
                </c:pt>
                <c:pt idx="167">
                  <c:v>0.64072643658140116</c:v>
                </c:pt>
                <c:pt idx="168">
                  <c:v>-0.67123114886981838</c:v>
                </c:pt>
                <c:pt idx="169">
                  <c:v>-0.18271071726259347</c:v>
                </c:pt>
                <c:pt idx="170">
                  <c:v>-1.3412652921397408</c:v>
                </c:pt>
                <c:pt idx="171">
                  <c:v>-0.15101364159397512</c:v>
                </c:pt>
                <c:pt idx="172">
                  <c:v>-0.78574309799731701</c:v>
                </c:pt>
                <c:pt idx="173">
                  <c:v>0.85745408795617095</c:v>
                </c:pt>
                <c:pt idx="174">
                  <c:v>-0.67110190023051253</c:v>
                </c:pt>
                <c:pt idx="175">
                  <c:v>0.28019389552683194</c:v>
                </c:pt>
                <c:pt idx="176">
                  <c:v>0.55193318029501981</c:v>
                </c:pt>
                <c:pt idx="177">
                  <c:v>-0.60918804180736963</c:v>
                </c:pt>
                <c:pt idx="178">
                  <c:v>0.19506933748250788</c:v>
                </c:pt>
                <c:pt idx="179">
                  <c:v>-0.29796119459301096</c:v>
                </c:pt>
                <c:pt idx="180">
                  <c:v>-0.72910349727659973</c:v>
                </c:pt>
                <c:pt idx="181">
                  <c:v>0.17207949407811718</c:v>
                </c:pt>
                <c:pt idx="182">
                  <c:v>0.22886156313050598</c:v>
                </c:pt>
                <c:pt idx="183">
                  <c:v>0.73982168979312668</c:v>
                </c:pt>
                <c:pt idx="184">
                  <c:v>-2.5191739876868624E-3</c:v>
                </c:pt>
                <c:pt idx="185">
                  <c:v>-0.85611796882682967</c:v>
                </c:pt>
                <c:pt idx="186">
                  <c:v>-1.9009416907311918</c:v>
                </c:pt>
                <c:pt idx="187">
                  <c:v>-0.25729048721176451</c:v>
                </c:pt>
                <c:pt idx="188">
                  <c:v>-0.25478353322009806</c:v>
                </c:pt>
                <c:pt idx="189">
                  <c:v>-0.69690937116705243</c:v>
                </c:pt>
                <c:pt idx="190">
                  <c:v>-0.65833415977655907</c:v>
                </c:pt>
                <c:pt idx="191">
                  <c:v>-0.61883306374521485</c:v>
                </c:pt>
                <c:pt idx="192">
                  <c:v>0.24259670946687972</c:v>
                </c:pt>
                <c:pt idx="193">
                  <c:v>0.74334418363739996</c:v>
                </c:pt>
                <c:pt idx="194">
                  <c:v>-0.49348614510480981</c:v>
                </c:pt>
                <c:pt idx="195">
                  <c:v>0.89614936459619798</c:v>
                </c:pt>
                <c:pt idx="196">
                  <c:v>0.9382923594254855</c:v>
                </c:pt>
                <c:pt idx="197">
                  <c:v>-0.65807008157181279</c:v>
                </c:pt>
                <c:pt idx="198">
                  <c:v>-0.26380320897723131</c:v>
                </c:pt>
                <c:pt idx="199">
                  <c:v>0.30070018845575142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03D-4E6B-A7CB-26EBFB8913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9975872"/>
        <c:axId val="619966032"/>
      </c:scatterChart>
      <c:valAx>
        <c:axId val="619975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Loyalty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9966032"/>
        <c:crosses val="autoZero"/>
        <c:crossBetween val="midCat"/>
      </c:valAx>
      <c:valAx>
        <c:axId val="6199660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19975872"/>
        <c:crosses val="autoZero"/>
        <c:crossBetween val="midCat"/>
      </c:valAx>
    </c:plotArea>
    <c:legend>
      <c:legendPos val="b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Quality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'Task 2.2 j) Final Model'!$B$2:$B$201</c:f>
              <c:numCache>
                <c:formatCode>General</c:formatCode>
                <c:ptCount val="200"/>
                <c:pt idx="0">
                  <c:v>8.5</c:v>
                </c:pt>
                <c:pt idx="1">
                  <c:v>8.1999999999999993</c:v>
                </c:pt>
                <c:pt idx="2">
                  <c:v>9.1999999999999993</c:v>
                </c:pt>
                <c:pt idx="3">
                  <c:v>6.4</c:v>
                </c:pt>
                <c:pt idx="4">
                  <c:v>9</c:v>
                </c:pt>
                <c:pt idx="5">
                  <c:v>6.5</c:v>
                </c:pt>
                <c:pt idx="6">
                  <c:v>6.9</c:v>
                </c:pt>
                <c:pt idx="7">
                  <c:v>6.2</c:v>
                </c:pt>
                <c:pt idx="8">
                  <c:v>5.8</c:v>
                </c:pt>
                <c:pt idx="9">
                  <c:v>6.4</c:v>
                </c:pt>
                <c:pt idx="10">
                  <c:v>8.6999999999999993</c:v>
                </c:pt>
                <c:pt idx="11">
                  <c:v>6.1</c:v>
                </c:pt>
                <c:pt idx="12">
                  <c:v>9.5</c:v>
                </c:pt>
                <c:pt idx="13">
                  <c:v>9.1999999999999993</c:v>
                </c:pt>
                <c:pt idx="14">
                  <c:v>6.3</c:v>
                </c:pt>
                <c:pt idx="15">
                  <c:v>8.6999999999999993</c:v>
                </c:pt>
                <c:pt idx="16">
                  <c:v>5.7</c:v>
                </c:pt>
                <c:pt idx="17">
                  <c:v>5.9</c:v>
                </c:pt>
                <c:pt idx="18">
                  <c:v>5.6</c:v>
                </c:pt>
                <c:pt idx="19">
                  <c:v>9.1</c:v>
                </c:pt>
                <c:pt idx="20">
                  <c:v>5.2</c:v>
                </c:pt>
                <c:pt idx="21">
                  <c:v>9.6</c:v>
                </c:pt>
                <c:pt idx="22">
                  <c:v>8.6</c:v>
                </c:pt>
                <c:pt idx="23">
                  <c:v>9.3000000000000007</c:v>
                </c:pt>
                <c:pt idx="24">
                  <c:v>6</c:v>
                </c:pt>
                <c:pt idx="25">
                  <c:v>6.4</c:v>
                </c:pt>
                <c:pt idx="26">
                  <c:v>8.5</c:v>
                </c:pt>
                <c:pt idx="27">
                  <c:v>7</c:v>
                </c:pt>
                <c:pt idx="28">
                  <c:v>8.5</c:v>
                </c:pt>
                <c:pt idx="29">
                  <c:v>7.6</c:v>
                </c:pt>
                <c:pt idx="30">
                  <c:v>6.9</c:v>
                </c:pt>
                <c:pt idx="31">
                  <c:v>8.1</c:v>
                </c:pt>
                <c:pt idx="32">
                  <c:v>6.7</c:v>
                </c:pt>
                <c:pt idx="33">
                  <c:v>8</c:v>
                </c:pt>
                <c:pt idx="34">
                  <c:v>6.7</c:v>
                </c:pt>
                <c:pt idx="35">
                  <c:v>8.6999999999999993</c:v>
                </c:pt>
                <c:pt idx="36">
                  <c:v>9</c:v>
                </c:pt>
                <c:pt idx="37">
                  <c:v>9.6</c:v>
                </c:pt>
                <c:pt idx="38">
                  <c:v>8.1999999999999993</c:v>
                </c:pt>
                <c:pt idx="39">
                  <c:v>6.1</c:v>
                </c:pt>
                <c:pt idx="40">
                  <c:v>8.3000000000000007</c:v>
                </c:pt>
                <c:pt idx="41">
                  <c:v>9.4</c:v>
                </c:pt>
                <c:pt idx="42">
                  <c:v>9.3000000000000007</c:v>
                </c:pt>
                <c:pt idx="43">
                  <c:v>5.0999999999999996</c:v>
                </c:pt>
                <c:pt idx="44">
                  <c:v>8</c:v>
                </c:pt>
                <c:pt idx="45">
                  <c:v>5.9</c:v>
                </c:pt>
                <c:pt idx="46">
                  <c:v>10</c:v>
                </c:pt>
                <c:pt idx="47">
                  <c:v>5.7</c:v>
                </c:pt>
                <c:pt idx="48">
                  <c:v>9.9</c:v>
                </c:pt>
                <c:pt idx="49">
                  <c:v>7.9</c:v>
                </c:pt>
                <c:pt idx="50">
                  <c:v>6.7</c:v>
                </c:pt>
                <c:pt idx="51">
                  <c:v>8.1999999999999993</c:v>
                </c:pt>
                <c:pt idx="52">
                  <c:v>9.4</c:v>
                </c:pt>
                <c:pt idx="53">
                  <c:v>6.9</c:v>
                </c:pt>
                <c:pt idx="54">
                  <c:v>8</c:v>
                </c:pt>
                <c:pt idx="55">
                  <c:v>9.3000000000000007</c:v>
                </c:pt>
                <c:pt idx="56">
                  <c:v>7.4</c:v>
                </c:pt>
                <c:pt idx="57">
                  <c:v>7.6</c:v>
                </c:pt>
                <c:pt idx="58">
                  <c:v>10</c:v>
                </c:pt>
                <c:pt idx="59">
                  <c:v>9.9</c:v>
                </c:pt>
                <c:pt idx="60">
                  <c:v>8.6999999999999993</c:v>
                </c:pt>
                <c:pt idx="61">
                  <c:v>8.4</c:v>
                </c:pt>
                <c:pt idx="62">
                  <c:v>8.8000000000000007</c:v>
                </c:pt>
                <c:pt idx="63">
                  <c:v>7.7</c:v>
                </c:pt>
                <c:pt idx="64">
                  <c:v>6.6</c:v>
                </c:pt>
                <c:pt idx="65">
                  <c:v>5.7</c:v>
                </c:pt>
                <c:pt idx="66">
                  <c:v>5.7</c:v>
                </c:pt>
                <c:pt idx="67">
                  <c:v>5.5</c:v>
                </c:pt>
                <c:pt idx="68">
                  <c:v>7.5</c:v>
                </c:pt>
                <c:pt idx="69">
                  <c:v>6.4</c:v>
                </c:pt>
                <c:pt idx="70">
                  <c:v>9.1</c:v>
                </c:pt>
                <c:pt idx="71">
                  <c:v>6.7</c:v>
                </c:pt>
                <c:pt idx="72">
                  <c:v>6.5</c:v>
                </c:pt>
                <c:pt idx="73">
                  <c:v>9.9</c:v>
                </c:pt>
                <c:pt idx="74">
                  <c:v>8.5</c:v>
                </c:pt>
                <c:pt idx="75">
                  <c:v>9.9</c:v>
                </c:pt>
                <c:pt idx="76">
                  <c:v>7.6</c:v>
                </c:pt>
                <c:pt idx="77">
                  <c:v>9.4</c:v>
                </c:pt>
                <c:pt idx="78">
                  <c:v>9.3000000000000007</c:v>
                </c:pt>
                <c:pt idx="79">
                  <c:v>7.1</c:v>
                </c:pt>
                <c:pt idx="80">
                  <c:v>9.9</c:v>
                </c:pt>
                <c:pt idx="81">
                  <c:v>8.6999999999999993</c:v>
                </c:pt>
                <c:pt idx="82">
                  <c:v>8.6</c:v>
                </c:pt>
                <c:pt idx="83">
                  <c:v>6.4</c:v>
                </c:pt>
                <c:pt idx="84">
                  <c:v>7.7</c:v>
                </c:pt>
                <c:pt idx="85">
                  <c:v>7.5</c:v>
                </c:pt>
                <c:pt idx="86">
                  <c:v>5</c:v>
                </c:pt>
                <c:pt idx="87">
                  <c:v>7.7</c:v>
                </c:pt>
                <c:pt idx="88">
                  <c:v>9.1</c:v>
                </c:pt>
                <c:pt idx="89">
                  <c:v>5.5</c:v>
                </c:pt>
                <c:pt idx="90">
                  <c:v>9.1</c:v>
                </c:pt>
                <c:pt idx="91">
                  <c:v>7.1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9.3000000000000007</c:v>
                </c:pt>
                <c:pt idx="95">
                  <c:v>8.6</c:v>
                </c:pt>
                <c:pt idx="96">
                  <c:v>7.4</c:v>
                </c:pt>
                <c:pt idx="97">
                  <c:v>8.6999999999999993</c:v>
                </c:pt>
                <c:pt idx="98">
                  <c:v>7.8</c:v>
                </c:pt>
                <c:pt idx="99">
                  <c:v>7.9</c:v>
                </c:pt>
                <c:pt idx="100">
                  <c:v>7.6</c:v>
                </c:pt>
                <c:pt idx="101">
                  <c:v>9.1999999999999993</c:v>
                </c:pt>
                <c:pt idx="102">
                  <c:v>7.7</c:v>
                </c:pt>
                <c:pt idx="103">
                  <c:v>9.5</c:v>
                </c:pt>
                <c:pt idx="104">
                  <c:v>6.5</c:v>
                </c:pt>
                <c:pt idx="105">
                  <c:v>8.3000000000000007</c:v>
                </c:pt>
                <c:pt idx="106">
                  <c:v>9.6</c:v>
                </c:pt>
                <c:pt idx="107">
                  <c:v>5.9</c:v>
                </c:pt>
                <c:pt idx="108">
                  <c:v>8.6999999999999993</c:v>
                </c:pt>
                <c:pt idx="109">
                  <c:v>6.7</c:v>
                </c:pt>
                <c:pt idx="110">
                  <c:v>9.6999999999999993</c:v>
                </c:pt>
                <c:pt idx="111">
                  <c:v>8.8000000000000007</c:v>
                </c:pt>
                <c:pt idx="112">
                  <c:v>8.1999999999999993</c:v>
                </c:pt>
                <c:pt idx="113">
                  <c:v>8.9</c:v>
                </c:pt>
                <c:pt idx="114">
                  <c:v>8.4</c:v>
                </c:pt>
                <c:pt idx="115">
                  <c:v>7.7</c:v>
                </c:pt>
                <c:pt idx="116">
                  <c:v>9.1999999999999993</c:v>
                </c:pt>
                <c:pt idx="117">
                  <c:v>7.3</c:v>
                </c:pt>
                <c:pt idx="118">
                  <c:v>9</c:v>
                </c:pt>
                <c:pt idx="119">
                  <c:v>8.1</c:v>
                </c:pt>
                <c:pt idx="120">
                  <c:v>7.4</c:v>
                </c:pt>
                <c:pt idx="121">
                  <c:v>7.9</c:v>
                </c:pt>
                <c:pt idx="122">
                  <c:v>7.7</c:v>
                </c:pt>
                <c:pt idx="123">
                  <c:v>9.4</c:v>
                </c:pt>
                <c:pt idx="124">
                  <c:v>7.2</c:v>
                </c:pt>
                <c:pt idx="125">
                  <c:v>8.3000000000000007</c:v>
                </c:pt>
                <c:pt idx="126">
                  <c:v>7.9</c:v>
                </c:pt>
                <c:pt idx="127">
                  <c:v>7.3</c:v>
                </c:pt>
                <c:pt idx="128">
                  <c:v>9.6</c:v>
                </c:pt>
                <c:pt idx="129">
                  <c:v>8.3000000000000007</c:v>
                </c:pt>
                <c:pt idx="130">
                  <c:v>8.6</c:v>
                </c:pt>
                <c:pt idx="131">
                  <c:v>8</c:v>
                </c:pt>
                <c:pt idx="132">
                  <c:v>6.4</c:v>
                </c:pt>
                <c:pt idx="133">
                  <c:v>6.6</c:v>
                </c:pt>
                <c:pt idx="134">
                  <c:v>7.6</c:v>
                </c:pt>
                <c:pt idx="135">
                  <c:v>9.4</c:v>
                </c:pt>
                <c:pt idx="136">
                  <c:v>8.3000000000000007</c:v>
                </c:pt>
                <c:pt idx="137">
                  <c:v>7.8</c:v>
                </c:pt>
                <c:pt idx="138">
                  <c:v>7.1</c:v>
                </c:pt>
                <c:pt idx="139">
                  <c:v>7.6</c:v>
                </c:pt>
                <c:pt idx="140">
                  <c:v>5.6</c:v>
                </c:pt>
                <c:pt idx="141">
                  <c:v>9.9</c:v>
                </c:pt>
                <c:pt idx="142">
                  <c:v>9.1999999999999993</c:v>
                </c:pt>
                <c:pt idx="143">
                  <c:v>9.1</c:v>
                </c:pt>
                <c:pt idx="144">
                  <c:v>9.9</c:v>
                </c:pt>
                <c:pt idx="145">
                  <c:v>9.9</c:v>
                </c:pt>
                <c:pt idx="146">
                  <c:v>6.6</c:v>
                </c:pt>
                <c:pt idx="147">
                  <c:v>9.1</c:v>
                </c:pt>
                <c:pt idx="148">
                  <c:v>5.0999999999999996</c:v>
                </c:pt>
                <c:pt idx="149">
                  <c:v>6</c:v>
                </c:pt>
                <c:pt idx="150">
                  <c:v>8.9</c:v>
                </c:pt>
                <c:pt idx="151">
                  <c:v>6.2</c:v>
                </c:pt>
                <c:pt idx="152">
                  <c:v>7.2</c:v>
                </c:pt>
                <c:pt idx="153">
                  <c:v>8.8000000000000007</c:v>
                </c:pt>
                <c:pt idx="154">
                  <c:v>6.3</c:v>
                </c:pt>
                <c:pt idx="155">
                  <c:v>9.6999999999999993</c:v>
                </c:pt>
                <c:pt idx="156">
                  <c:v>5</c:v>
                </c:pt>
                <c:pt idx="157">
                  <c:v>7.4</c:v>
                </c:pt>
                <c:pt idx="158">
                  <c:v>5.5</c:v>
                </c:pt>
                <c:pt idx="159">
                  <c:v>9.1</c:v>
                </c:pt>
                <c:pt idx="160">
                  <c:v>6.7</c:v>
                </c:pt>
                <c:pt idx="161">
                  <c:v>6.3</c:v>
                </c:pt>
                <c:pt idx="162">
                  <c:v>8.3000000000000007</c:v>
                </c:pt>
                <c:pt idx="163">
                  <c:v>8.1999999999999993</c:v>
                </c:pt>
                <c:pt idx="164">
                  <c:v>8.1999999999999993</c:v>
                </c:pt>
                <c:pt idx="165">
                  <c:v>9</c:v>
                </c:pt>
                <c:pt idx="166">
                  <c:v>7.1</c:v>
                </c:pt>
                <c:pt idx="167">
                  <c:v>6.9</c:v>
                </c:pt>
                <c:pt idx="168">
                  <c:v>8.6</c:v>
                </c:pt>
                <c:pt idx="169">
                  <c:v>6.7</c:v>
                </c:pt>
                <c:pt idx="170">
                  <c:v>7</c:v>
                </c:pt>
                <c:pt idx="171">
                  <c:v>9.6999999999999993</c:v>
                </c:pt>
                <c:pt idx="172">
                  <c:v>9.9</c:v>
                </c:pt>
                <c:pt idx="173">
                  <c:v>8.6</c:v>
                </c:pt>
                <c:pt idx="174">
                  <c:v>6.3</c:v>
                </c:pt>
                <c:pt idx="175">
                  <c:v>9.9</c:v>
                </c:pt>
                <c:pt idx="176">
                  <c:v>9.3000000000000007</c:v>
                </c:pt>
                <c:pt idx="177">
                  <c:v>9.6999999999999993</c:v>
                </c:pt>
                <c:pt idx="178">
                  <c:v>9.6999999999999993</c:v>
                </c:pt>
                <c:pt idx="179">
                  <c:v>9.6</c:v>
                </c:pt>
                <c:pt idx="180">
                  <c:v>7.6</c:v>
                </c:pt>
                <c:pt idx="181">
                  <c:v>9.4</c:v>
                </c:pt>
                <c:pt idx="182">
                  <c:v>9.6</c:v>
                </c:pt>
                <c:pt idx="183">
                  <c:v>9.3000000000000007</c:v>
                </c:pt>
                <c:pt idx="184">
                  <c:v>9.6999999999999993</c:v>
                </c:pt>
                <c:pt idx="185">
                  <c:v>9.1</c:v>
                </c:pt>
                <c:pt idx="186">
                  <c:v>6.5</c:v>
                </c:pt>
                <c:pt idx="187">
                  <c:v>6.6</c:v>
                </c:pt>
                <c:pt idx="188">
                  <c:v>5.8</c:v>
                </c:pt>
                <c:pt idx="189">
                  <c:v>8.6999999999999993</c:v>
                </c:pt>
                <c:pt idx="190">
                  <c:v>8.8000000000000007</c:v>
                </c:pt>
                <c:pt idx="191">
                  <c:v>6.4</c:v>
                </c:pt>
                <c:pt idx="192">
                  <c:v>6.7</c:v>
                </c:pt>
                <c:pt idx="193">
                  <c:v>5.2</c:v>
                </c:pt>
                <c:pt idx="194">
                  <c:v>6.4</c:v>
                </c:pt>
                <c:pt idx="195">
                  <c:v>7.6</c:v>
                </c:pt>
                <c:pt idx="196">
                  <c:v>5.9</c:v>
                </c:pt>
                <c:pt idx="197">
                  <c:v>9.6999999999999993</c:v>
                </c:pt>
                <c:pt idx="198">
                  <c:v>5.5</c:v>
                </c:pt>
                <c:pt idx="199">
                  <c:v>9.6999999999999993</c:v>
                </c:pt>
              </c:numCache>
            </c:numRef>
          </c:xVal>
          <c:yVal>
            <c:numRef>
              <c:f>'Task 2.2 j) Final Model'!$J$29:$J$228</c:f>
              <c:numCache>
                <c:formatCode>0.00</c:formatCode>
                <c:ptCount val="200"/>
                <c:pt idx="0">
                  <c:v>0.51681010661032634</c:v>
                </c:pt>
                <c:pt idx="1">
                  <c:v>-0.43499467968475436</c:v>
                </c:pt>
                <c:pt idx="2">
                  <c:v>0.57797464128143794</c:v>
                </c:pt>
                <c:pt idx="3">
                  <c:v>0.1789627177285471</c:v>
                </c:pt>
                <c:pt idx="4">
                  <c:v>0.99948045753871106</c:v>
                </c:pt>
                <c:pt idx="5">
                  <c:v>-0.60244729121009932</c:v>
                </c:pt>
                <c:pt idx="6">
                  <c:v>0.51296121859582477</c:v>
                </c:pt>
                <c:pt idx="7">
                  <c:v>0.66850787004294876</c:v>
                </c:pt>
                <c:pt idx="8">
                  <c:v>0.50979893900231588</c:v>
                </c:pt>
                <c:pt idx="9">
                  <c:v>-0.73938674530723514</c:v>
                </c:pt>
                <c:pt idx="10">
                  <c:v>0.52326986061604064</c:v>
                </c:pt>
                <c:pt idx="11">
                  <c:v>-0.11009177780482826</c:v>
                </c:pt>
                <c:pt idx="12">
                  <c:v>-1.0306925018437738</c:v>
                </c:pt>
                <c:pt idx="13">
                  <c:v>0.53751622302891011</c:v>
                </c:pt>
                <c:pt idx="14">
                  <c:v>-0.6834280292118784</c:v>
                </c:pt>
                <c:pt idx="15">
                  <c:v>-0.29297383876308025</c:v>
                </c:pt>
                <c:pt idx="16">
                  <c:v>-6.1125536141651615E-2</c:v>
                </c:pt>
                <c:pt idx="17">
                  <c:v>0.70042044010091331</c:v>
                </c:pt>
                <c:pt idx="18">
                  <c:v>7.382220293489361E-2</c:v>
                </c:pt>
                <c:pt idx="19">
                  <c:v>8.6961148508144959E-2</c:v>
                </c:pt>
                <c:pt idx="20">
                  <c:v>0.15437479493240325</c:v>
                </c:pt>
                <c:pt idx="21">
                  <c:v>0.66907127891945528</c:v>
                </c:pt>
                <c:pt idx="22">
                  <c:v>0.54254146004684944</c:v>
                </c:pt>
                <c:pt idx="23">
                  <c:v>-0.52063610883765143</c:v>
                </c:pt>
                <c:pt idx="24">
                  <c:v>-1.2777647378107329</c:v>
                </c:pt>
                <c:pt idx="25">
                  <c:v>-6.3323147888791453E-2</c:v>
                </c:pt>
                <c:pt idx="26">
                  <c:v>-0.88599632255353811</c:v>
                </c:pt>
                <c:pt idx="27">
                  <c:v>-1.3657604154216036</c:v>
                </c:pt>
                <c:pt idx="28">
                  <c:v>-0.60910627165580955</c:v>
                </c:pt>
                <c:pt idx="29">
                  <c:v>-0.6095960632593842</c:v>
                </c:pt>
                <c:pt idx="30">
                  <c:v>-0.12991502900996466</c:v>
                </c:pt>
                <c:pt idx="31">
                  <c:v>-0.6122554560792377</c:v>
                </c:pt>
                <c:pt idx="32">
                  <c:v>5.5761815989482599E-2</c:v>
                </c:pt>
                <c:pt idx="33">
                  <c:v>1.055939615576027</c:v>
                </c:pt>
                <c:pt idx="34">
                  <c:v>-0.53866776655308701</c:v>
                </c:pt>
                <c:pt idx="35">
                  <c:v>0.27057508680360698</c:v>
                </c:pt>
                <c:pt idx="36">
                  <c:v>-0.62762990625948145</c:v>
                </c:pt>
                <c:pt idx="37">
                  <c:v>0.98742648446142312</c:v>
                </c:pt>
                <c:pt idx="38">
                  <c:v>-0.30622259915451622</c:v>
                </c:pt>
                <c:pt idx="39">
                  <c:v>-1.3797702922790007</c:v>
                </c:pt>
                <c:pt idx="40">
                  <c:v>0.58904927130150408</c:v>
                </c:pt>
                <c:pt idx="41">
                  <c:v>0.13793406341455494</c:v>
                </c:pt>
                <c:pt idx="42">
                  <c:v>-1.0659598595238702</c:v>
                </c:pt>
                <c:pt idx="43">
                  <c:v>0.1186172137780801</c:v>
                </c:pt>
                <c:pt idx="44">
                  <c:v>-0.84714279847975416</c:v>
                </c:pt>
                <c:pt idx="45">
                  <c:v>0.31351979209166991</c:v>
                </c:pt>
                <c:pt idx="46">
                  <c:v>-0.14225625144683463</c:v>
                </c:pt>
                <c:pt idx="47">
                  <c:v>-0.82691038217945412</c:v>
                </c:pt>
                <c:pt idx="48">
                  <c:v>-0.34927490315839194</c:v>
                </c:pt>
                <c:pt idx="49">
                  <c:v>-0.11045345734980039</c:v>
                </c:pt>
                <c:pt idx="50">
                  <c:v>-0.15448186299676703</c:v>
                </c:pt>
                <c:pt idx="51">
                  <c:v>0.2074061436483392</c:v>
                </c:pt>
                <c:pt idx="52">
                  <c:v>0.79761850286555358</c:v>
                </c:pt>
                <c:pt idx="53">
                  <c:v>-0.28136749636377001</c:v>
                </c:pt>
                <c:pt idx="54">
                  <c:v>-8.2276972889516742E-2</c:v>
                </c:pt>
                <c:pt idx="55">
                  <c:v>0.5280519194728388</c:v>
                </c:pt>
                <c:pt idx="56">
                  <c:v>3.4759357039247263E-2</c:v>
                </c:pt>
                <c:pt idx="57">
                  <c:v>1.1849797054171773E-2</c:v>
                </c:pt>
                <c:pt idx="58">
                  <c:v>-6.6218887389706715E-2</c:v>
                </c:pt>
                <c:pt idx="59">
                  <c:v>0.26742255441832086</c:v>
                </c:pt>
                <c:pt idx="60">
                  <c:v>-0.25373723611404841</c:v>
                </c:pt>
                <c:pt idx="61">
                  <c:v>0.61011859354111131</c:v>
                </c:pt>
                <c:pt idx="62">
                  <c:v>0.77931928847213872</c:v>
                </c:pt>
                <c:pt idx="63">
                  <c:v>0.93670991334403908</c:v>
                </c:pt>
                <c:pt idx="64">
                  <c:v>0.28777247768123093</c:v>
                </c:pt>
                <c:pt idx="65">
                  <c:v>1.3717961576114934</c:v>
                </c:pt>
                <c:pt idx="66">
                  <c:v>-0.66693773833650294</c:v>
                </c:pt>
                <c:pt idx="67">
                  <c:v>1.3147484324995942</c:v>
                </c:pt>
                <c:pt idx="68">
                  <c:v>-0.91893555783938563</c:v>
                </c:pt>
                <c:pt idx="69">
                  <c:v>0.79007763386145058</c:v>
                </c:pt>
                <c:pt idx="70">
                  <c:v>-0.99085720260253307</c:v>
                </c:pt>
                <c:pt idx="71">
                  <c:v>0.24074053053113165</c:v>
                </c:pt>
                <c:pt idx="72">
                  <c:v>7.3903480775433295E-2</c:v>
                </c:pt>
                <c:pt idx="73">
                  <c:v>0.56399162860772734</c:v>
                </c:pt>
                <c:pt idx="74">
                  <c:v>0.22747555790922469</c:v>
                </c:pt>
                <c:pt idx="75">
                  <c:v>1.203117075498108</c:v>
                </c:pt>
                <c:pt idx="76">
                  <c:v>0.5593115902446284</c:v>
                </c:pt>
                <c:pt idx="77">
                  <c:v>-0.10154533238218555</c:v>
                </c:pt>
                <c:pt idx="78">
                  <c:v>-0.69140186258433189</c:v>
                </c:pt>
                <c:pt idx="79">
                  <c:v>0.37892451158067608</c:v>
                </c:pt>
                <c:pt idx="80">
                  <c:v>0.75618335013010274</c:v>
                </c:pt>
                <c:pt idx="81">
                  <c:v>0.53315809087916133</c:v>
                </c:pt>
                <c:pt idx="82">
                  <c:v>1.4750029093838366</c:v>
                </c:pt>
                <c:pt idx="83">
                  <c:v>-7.7791004403273689E-2</c:v>
                </c:pt>
                <c:pt idx="84">
                  <c:v>-5.3570304476764363E-3</c:v>
                </c:pt>
                <c:pt idx="85">
                  <c:v>-0.17282192588504763</c:v>
                </c:pt>
                <c:pt idx="86">
                  <c:v>-8.7074795204935995E-2</c:v>
                </c:pt>
                <c:pt idx="87">
                  <c:v>9.4400176404612068E-2</c:v>
                </c:pt>
                <c:pt idx="88">
                  <c:v>-0.24754707009484989</c:v>
                </c:pt>
                <c:pt idx="89">
                  <c:v>0.91540031631303975</c:v>
                </c:pt>
                <c:pt idx="90">
                  <c:v>-0.27855744315287367</c:v>
                </c:pt>
                <c:pt idx="91">
                  <c:v>-4.4285392207937591E-2</c:v>
                </c:pt>
                <c:pt idx="92">
                  <c:v>0.2665300882965731</c:v>
                </c:pt>
                <c:pt idx="93">
                  <c:v>0.18767929585754395</c:v>
                </c:pt>
                <c:pt idx="94">
                  <c:v>0.43407626193754467</c:v>
                </c:pt>
                <c:pt idx="95">
                  <c:v>-0.11792842191357344</c:v>
                </c:pt>
                <c:pt idx="96">
                  <c:v>-0.13995415783615872</c:v>
                </c:pt>
                <c:pt idx="97">
                  <c:v>0.34521505718111012</c:v>
                </c:pt>
                <c:pt idx="98">
                  <c:v>-0.23980590543702895</c:v>
                </c:pt>
                <c:pt idx="99">
                  <c:v>-0.5871801496714335</c:v>
                </c:pt>
                <c:pt idx="100">
                  <c:v>-1.1252658428395028</c:v>
                </c:pt>
                <c:pt idx="101">
                  <c:v>-1.393327421003498</c:v>
                </c:pt>
                <c:pt idx="102">
                  <c:v>-0.57506856985637533</c:v>
                </c:pt>
                <c:pt idx="103">
                  <c:v>0.43385931750078655</c:v>
                </c:pt>
                <c:pt idx="104">
                  <c:v>0.58423442495608491</c:v>
                </c:pt>
                <c:pt idx="105">
                  <c:v>-0.77773846851417261</c:v>
                </c:pt>
                <c:pt idx="106">
                  <c:v>0.47228919222029475</c:v>
                </c:pt>
                <c:pt idx="107">
                  <c:v>0.11744898367218504</c:v>
                </c:pt>
                <c:pt idx="108">
                  <c:v>-0.2959810709541042</c:v>
                </c:pt>
                <c:pt idx="109">
                  <c:v>0.26552325988767134</c:v>
                </c:pt>
                <c:pt idx="110">
                  <c:v>-0.52750580289827731</c:v>
                </c:pt>
                <c:pt idx="111">
                  <c:v>-0.15448440276765751</c:v>
                </c:pt>
                <c:pt idx="112">
                  <c:v>-0.55165072404361393</c:v>
                </c:pt>
                <c:pt idx="113">
                  <c:v>-0.91079899909373463</c:v>
                </c:pt>
                <c:pt idx="114">
                  <c:v>-0.3217084924636211</c:v>
                </c:pt>
                <c:pt idx="115">
                  <c:v>-0.9310256191468671</c:v>
                </c:pt>
                <c:pt idx="116">
                  <c:v>0.66816629633967928</c:v>
                </c:pt>
                <c:pt idx="117">
                  <c:v>0.4814461943160655</c:v>
                </c:pt>
                <c:pt idx="118">
                  <c:v>8.8065234442054496E-2</c:v>
                </c:pt>
                <c:pt idx="119">
                  <c:v>0.20479949768047145</c:v>
                </c:pt>
                <c:pt idx="120">
                  <c:v>0.46007457373477756</c:v>
                </c:pt>
                <c:pt idx="121">
                  <c:v>0.34408379611645579</c:v>
                </c:pt>
                <c:pt idx="122">
                  <c:v>0.83471678602063548</c:v>
                </c:pt>
                <c:pt idx="123">
                  <c:v>-3.9990132456175331E-2</c:v>
                </c:pt>
                <c:pt idx="124">
                  <c:v>-0.44595556731805797</c:v>
                </c:pt>
                <c:pt idx="125">
                  <c:v>1.8670217473077955E-2</c:v>
                </c:pt>
                <c:pt idx="126">
                  <c:v>6.3303025741721086E-2</c:v>
                </c:pt>
                <c:pt idx="127">
                  <c:v>-0.20438962658272342</c:v>
                </c:pt>
                <c:pt idx="128">
                  <c:v>0.45580474715333708</c:v>
                </c:pt>
                <c:pt idx="129">
                  <c:v>-0.17130163350220062</c:v>
                </c:pt>
                <c:pt idx="130">
                  <c:v>0.23396085004189437</c:v>
                </c:pt>
                <c:pt idx="131">
                  <c:v>-0.49789559871920819</c:v>
                </c:pt>
                <c:pt idx="132">
                  <c:v>8.4235200278892641E-2</c:v>
                </c:pt>
                <c:pt idx="133">
                  <c:v>-0.59630034880951932</c:v>
                </c:pt>
                <c:pt idx="134">
                  <c:v>0.12140650981514334</c:v>
                </c:pt>
                <c:pt idx="135">
                  <c:v>-0.72641490544297582</c:v>
                </c:pt>
                <c:pt idx="136">
                  <c:v>0.21779012205119042</c:v>
                </c:pt>
                <c:pt idx="137">
                  <c:v>-0.5393490314703886</c:v>
                </c:pt>
                <c:pt idx="138">
                  <c:v>0.37639065620247791</c:v>
                </c:pt>
                <c:pt idx="139">
                  <c:v>-0.2331565262626798</c:v>
                </c:pt>
                <c:pt idx="140">
                  <c:v>0.43329214007681038</c:v>
                </c:pt>
                <c:pt idx="141">
                  <c:v>0.17344689688302672</c:v>
                </c:pt>
                <c:pt idx="142">
                  <c:v>-0.22430818023324761</c:v>
                </c:pt>
                <c:pt idx="143">
                  <c:v>0.88600940848069953</c:v>
                </c:pt>
                <c:pt idx="144">
                  <c:v>0.71611058272881145</c:v>
                </c:pt>
                <c:pt idx="145">
                  <c:v>-0.27358912596839247</c:v>
                </c:pt>
                <c:pt idx="146">
                  <c:v>-1.0713502921100941</c:v>
                </c:pt>
                <c:pt idx="147">
                  <c:v>0.22564095176378896</c:v>
                </c:pt>
                <c:pt idx="148">
                  <c:v>0.70595863515577761</c:v>
                </c:pt>
                <c:pt idx="149">
                  <c:v>-5.3832754745716471E-2</c:v>
                </c:pt>
                <c:pt idx="150">
                  <c:v>2.836004963387051E-2</c:v>
                </c:pt>
                <c:pt idx="151">
                  <c:v>-0.34854708371676235</c:v>
                </c:pt>
                <c:pt idx="152">
                  <c:v>0.63475355845111814</c:v>
                </c:pt>
                <c:pt idx="153">
                  <c:v>3.5747793268535943E-2</c:v>
                </c:pt>
                <c:pt idx="154">
                  <c:v>6.5851880903833759E-2</c:v>
                </c:pt>
                <c:pt idx="155">
                  <c:v>0.3502267535751713</c:v>
                </c:pt>
                <c:pt idx="156">
                  <c:v>1.3644083250267247</c:v>
                </c:pt>
                <c:pt idx="157">
                  <c:v>-8.4682615610906176E-2</c:v>
                </c:pt>
                <c:pt idx="158">
                  <c:v>0.75622095561974056</c:v>
                </c:pt>
                <c:pt idx="159">
                  <c:v>7.8210860518208136E-2</c:v>
                </c:pt>
                <c:pt idx="160">
                  <c:v>-1.5424239512676685E-2</c:v>
                </c:pt>
                <c:pt idx="161">
                  <c:v>0.14351515481095234</c:v>
                </c:pt>
                <c:pt idx="162">
                  <c:v>-0.57294715274270658</c:v>
                </c:pt>
                <c:pt idx="163">
                  <c:v>0.51445741802268952</c:v>
                </c:pt>
                <c:pt idx="164">
                  <c:v>-9.4245558830660769E-2</c:v>
                </c:pt>
                <c:pt idx="165">
                  <c:v>0.33499895981006045</c:v>
                </c:pt>
                <c:pt idx="166">
                  <c:v>0.55372972118446295</c:v>
                </c:pt>
                <c:pt idx="167">
                  <c:v>0.64072643658140116</c:v>
                </c:pt>
                <c:pt idx="168">
                  <c:v>-0.67123114886981838</c:v>
                </c:pt>
                <c:pt idx="169">
                  <c:v>-0.18271071726259347</c:v>
                </c:pt>
                <c:pt idx="170">
                  <c:v>-1.3412652921397408</c:v>
                </c:pt>
                <c:pt idx="171">
                  <c:v>-0.15101364159397512</c:v>
                </c:pt>
                <c:pt idx="172">
                  <c:v>-0.78574309799731701</c:v>
                </c:pt>
                <c:pt idx="173">
                  <c:v>0.85745408795617095</c:v>
                </c:pt>
                <c:pt idx="174">
                  <c:v>-0.67110190023051253</c:v>
                </c:pt>
                <c:pt idx="175">
                  <c:v>0.28019389552683194</c:v>
                </c:pt>
                <c:pt idx="176">
                  <c:v>0.55193318029501981</c:v>
                </c:pt>
                <c:pt idx="177">
                  <c:v>-0.60918804180736963</c:v>
                </c:pt>
                <c:pt idx="178">
                  <c:v>0.19506933748250788</c:v>
                </c:pt>
                <c:pt idx="179">
                  <c:v>-0.29796119459301096</c:v>
                </c:pt>
                <c:pt idx="180">
                  <c:v>-0.72910349727659973</c:v>
                </c:pt>
                <c:pt idx="181">
                  <c:v>0.17207949407811718</c:v>
                </c:pt>
                <c:pt idx="182">
                  <c:v>0.22886156313050598</c:v>
                </c:pt>
                <c:pt idx="183">
                  <c:v>0.73982168979312668</c:v>
                </c:pt>
                <c:pt idx="184">
                  <c:v>-2.5191739876868624E-3</c:v>
                </c:pt>
                <c:pt idx="185">
                  <c:v>-0.85611796882682967</c:v>
                </c:pt>
                <c:pt idx="186">
                  <c:v>-1.9009416907311918</c:v>
                </c:pt>
                <c:pt idx="187">
                  <c:v>-0.25729048721176451</c:v>
                </c:pt>
                <c:pt idx="188">
                  <c:v>-0.25478353322009806</c:v>
                </c:pt>
                <c:pt idx="189">
                  <c:v>-0.69690937116705243</c:v>
                </c:pt>
                <c:pt idx="190">
                  <c:v>-0.65833415977655907</c:v>
                </c:pt>
                <c:pt idx="191">
                  <c:v>-0.61883306374521485</c:v>
                </c:pt>
                <c:pt idx="192">
                  <c:v>0.24259670946687972</c:v>
                </c:pt>
                <c:pt idx="193">
                  <c:v>0.74334418363739996</c:v>
                </c:pt>
                <c:pt idx="194">
                  <c:v>-0.49348614510480981</c:v>
                </c:pt>
                <c:pt idx="195">
                  <c:v>0.89614936459619798</c:v>
                </c:pt>
                <c:pt idx="196">
                  <c:v>0.9382923594254855</c:v>
                </c:pt>
                <c:pt idx="197">
                  <c:v>-0.65807008157181279</c:v>
                </c:pt>
                <c:pt idx="198">
                  <c:v>-0.26380320897723131</c:v>
                </c:pt>
                <c:pt idx="199">
                  <c:v>0.30070018845575142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F6B-491E-AF67-B9394F742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9980136"/>
        <c:axId val="619981120"/>
      </c:scatterChart>
      <c:valAx>
        <c:axId val="619980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Quality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9981120"/>
        <c:crosses val="autoZero"/>
        <c:crossBetween val="midCat"/>
      </c:valAx>
      <c:valAx>
        <c:axId val="6199811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19980136"/>
        <c:crosses val="autoZero"/>
        <c:crossBetween val="midCat"/>
      </c:valAx>
    </c:plotArea>
    <c:legend>
      <c:legendPos val="b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Brand_Image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'Task 2.2 j) Final Model'!$C$2:$C$201</c:f>
              <c:numCache>
                <c:formatCode>General</c:formatCode>
                <c:ptCount val="200"/>
                <c:pt idx="0">
                  <c:v>6</c:v>
                </c:pt>
                <c:pt idx="1">
                  <c:v>3.1</c:v>
                </c:pt>
                <c:pt idx="2">
                  <c:v>5.8</c:v>
                </c:pt>
                <c:pt idx="3">
                  <c:v>4.5</c:v>
                </c:pt>
                <c:pt idx="4">
                  <c:v>4.5</c:v>
                </c:pt>
                <c:pt idx="5">
                  <c:v>3.7</c:v>
                </c:pt>
                <c:pt idx="6">
                  <c:v>5.4</c:v>
                </c:pt>
                <c:pt idx="7">
                  <c:v>5.0999999999999996</c:v>
                </c:pt>
                <c:pt idx="8">
                  <c:v>5.8</c:v>
                </c:pt>
                <c:pt idx="9">
                  <c:v>5.7</c:v>
                </c:pt>
                <c:pt idx="10">
                  <c:v>4.5999999999999996</c:v>
                </c:pt>
                <c:pt idx="11">
                  <c:v>6.4</c:v>
                </c:pt>
                <c:pt idx="12">
                  <c:v>6.6</c:v>
                </c:pt>
                <c:pt idx="13">
                  <c:v>4.8</c:v>
                </c:pt>
                <c:pt idx="14">
                  <c:v>5.9</c:v>
                </c:pt>
                <c:pt idx="15">
                  <c:v>3.8</c:v>
                </c:pt>
                <c:pt idx="16">
                  <c:v>5.0999999999999996</c:v>
                </c:pt>
                <c:pt idx="17">
                  <c:v>5.5</c:v>
                </c:pt>
                <c:pt idx="18">
                  <c:v>5.6</c:v>
                </c:pt>
                <c:pt idx="19">
                  <c:v>7.1</c:v>
                </c:pt>
                <c:pt idx="20">
                  <c:v>5</c:v>
                </c:pt>
                <c:pt idx="21">
                  <c:v>7.8</c:v>
                </c:pt>
                <c:pt idx="22">
                  <c:v>4.7</c:v>
                </c:pt>
                <c:pt idx="23">
                  <c:v>4.5</c:v>
                </c:pt>
                <c:pt idx="24">
                  <c:v>5.3</c:v>
                </c:pt>
                <c:pt idx="25">
                  <c:v>5.3</c:v>
                </c:pt>
                <c:pt idx="26">
                  <c:v>3.7</c:v>
                </c:pt>
                <c:pt idx="27">
                  <c:v>4.2</c:v>
                </c:pt>
                <c:pt idx="28">
                  <c:v>3.7</c:v>
                </c:pt>
                <c:pt idx="29">
                  <c:v>4.5999999999999996</c:v>
                </c:pt>
                <c:pt idx="30">
                  <c:v>4.7</c:v>
                </c:pt>
                <c:pt idx="31">
                  <c:v>3.8</c:v>
                </c:pt>
                <c:pt idx="32">
                  <c:v>4.9000000000000004</c:v>
                </c:pt>
                <c:pt idx="33">
                  <c:v>4.7</c:v>
                </c:pt>
                <c:pt idx="34">
                  <c:v>6.8</c:v>
                </c:pt>
                <c:pt idx="35">
                  <c:v>2.9</c:v>
                </c:pt>
                <c:pt idx="36">
                  <c:v>4.5</c:v>
                </c:pt>
                <c:pt idx="37">
                  <c:v>5.5</c:v>
                </c:pt>
                <c:pt idx="38">
                  <c:v>5</c:v>
                </c:pt>
                <c:pt idx="39">
                  <c:v>6.4</c:v>
                </c:pt>
                <c:pt idx="40">
                  <c:v>5.2</c:v>
                </c:pt>
                <c:pt idx="41">
                  <c:v>4.9000000000000004</c:v>
                </c:pt>
                <c:pt idx="42">
                  <c:v>6.3</c:v>
                </c:pt>
                <c:pt idx="43">
                  <c:v>7.8</c:v>
                </c:pt>
                <c:pt idx="44">
                  <c:v>3</c:v>
                </c:pt>
                <c:pt idx="45">
                  <c:v>5.5</c:v>
                </c:pt>
                <c:pt idx="46">
                  <c:v>4.5</c:v>
                </c:pt>
                <c:pt idx="47">
                  <c:v>6</c:v>
                </c:pt>
                <c:pt idx="48">
                  <c:v>6.7</c:v>
                </c:pt>
                <c:pt idx="49">
                  <c:v>5.8</c:v>
                </c:pt>
                <c:pt idx="50">
                  <c:v>4.8</c:v>
                </c:pt>
                <c:pt idx="51">
                  <c:v>3.1</c:v>
                </c:pt>
                <c:pt idx="52">
                  <c:v>4.5999999999999996</c:v>
                </c:pt>
                <c:pt idx="53">
                  <c:v>4.7</c:v>
                </c:pt>
                <c:pt idx="54">
                  <c:v>4.7</c:v>
                </c:pt>
                <c:pt idx="55">
                  <c:v>5.5</c:v>
                </c:pt>
                <c:pt idx="56">
                  <c:v>6.9</c:v>
                </c:pt>
                <c:pt idx="57">
                  <c:v>5.4</c:v>
                </c:pt>
                <c:pt idx="58">
                  <c:v>4.5</c:v>
                </c:pt>
                <c:pt idx="59">
                  <c:v>3.5</c:v>
                </c:pt>
                <c:pt idx="60">
                  <c:v>3.8</c:v>
                </c:pt>
                <c:pt idx="61">
                  <c:v>5.9</c:v>
                </c:pt>
                <c:pt idx="62">
                  <c:v>4.8</c:v>
                </c:pt>
                <c:pt idx="63">
                  <c:v>3.4</c:v>
                </c:pt>
                <c:pt idx="64">
                  <c:v>4.8</c:v>
                </c:pt>
                <c:pt idx="65">
                  <c:v>6</c:v>
                </c:pt>
                <c:pt idx="66">
                  <c:v>5.0999999999999996</c:v>
                </c:pt>
                <c:pt idx="67">
                  <c:v>4.9000000000000004</c:v>
                </c:pt>
                <c:pt idx="68">
                  <c:v>4.5</c:v>
                </c:pt>
                <c:pt idx="69">
                  <c:v>5.3</c:v>
                </c:pt>
                <c:pt idx="70">
                  <c:v>7.1</c:v>
                </c:pt>
                <c:pt idx="71">
                  <c:v>4.5</c:v>
                </c:pt>
                <c:pt idx="72">
                  <c:v>6</c:v>
                </c:pt>
                <c:pt idx="73">
                  <c:v>6.7</c:v>
                </c:pt>
                <c:pt idx="74">
                  <c:v>6</c:v>
                </c:pt>
                <c:pt idx="75">
                  <c:v>4.8</c:v>
                </c:pt>
                <c:pt idx="76">
                  <c:v>5</c:v>
                </c:pt>
                <c:pt idx="77">
                  <c:v>4.9000000000000004</c:v>
                </c:pt>
                <c:pt idx="78">
                  <c:v>5.9</c:v>
                </c:pt>
                <c:pt idx="79">
                  <c:v>5.9</c:v>
                </c:pt>
                <c:pt idx="80">
                  <c:v>4.8</c:v>
                </c:pt>
                <c:pt idx="81">
                  <c:v>4.5999999999999996</c:v>
                </c:pt>
                <c:pt idx="82">
                  <c:v>4</c:v>
                </c:pt>
                <c:pt idx="83">
                  <c:v>5</c:v>
                </c:pt>
                <c:pt idx="84">
                  <c:v>4.3</c:v>
                </c:pt>
                <c:pt idx="85">
                  <c:v>4.5</c:v>
                </c:pt>
                <c:pt idx="86">
                  <c:v>4.9000000000000004</c:v>
                </c:pt>
                <c:pt idx="87">
                  <c:v>4.3</c:v>
                </c:pt>
                <c:pt idx="88">
                  <c:v>4.5999999999999996</c:v>
                </c:pt>
                <c:pt idx="89">
                  <c:v>8.1999999999999993</c:v>
                </c:pt>
                <c:pt idx="90">
                  <c:v>5.4</c:v>
                </c:pt>
                <c:pt idx="91">
                  <c:v>4.5</c:v>
                </c:pt>
                <c:pt idx="92">
                  <c:v>4.8</c:v>
                </c:pt>
                <c:pt idx="93">
                  <c:v>5.9</c:v>
                </c:pt>
                <c:pt idx="94">
                  <c:v>5.5</c:v>
                </c:pt>
                <c:pt idx="95">
                  <c:v>5.7</c:v>
                </c:pt>
                <c:pt idx="96">
                  <c:v>4.8</c:v>
                </c:pt>
                <c:pt idx="97">
                  <c:v>2.9</c:v>
                </c:pt>
                <c:pt idx="98">
                  <c:v>7.1</c:v>
                </c:pt>
                <c:pt idx="99">
                  <c:v>4.8</c:v>
                </c:pt>
                <c:pt idx="100">
                  <c:v>4.5999999999999996</c:v>
                </c:pt>
                <c:pt idx="101">
                  <c:v>6.2</c:v>
                </c:pt>
                <c:pt idx="102">
                  <c:v>7</c:v>
                </c:pt>
                <c:pt idx="103">
                  <c:v>6.6</c:v>
                </c:pt>
                <c:pt idx="104">
                  <c:v>6</c:v>
                </c:pt>
                <c:pt idx="105">
                  <c:v>5.2</c:v>
                </c:pt>
                <c:pt idx="106">
                  <c:v>5.5</c:v>
                </c:pt>
                <c:pt idx="107">
                  <c:v>6.2</c:v>
                </c:pt>
                <c:pt idx="108">
                  <c:v>4.8</c:v>
                </c:pt>
                <c:pt idx="109">
                  <c:v>4.5</c:v>
                </c:pt>
                <c:pt idx="110">
                  <c:v>6.1</c:v>
                </c:pt>
                <c:pt idx="111">
                  <c:v>4.5</c:v>
                </c:pt>
                <c:pt idx="112">
                  <c:v>5</c:v>
                </c:pt>
                <c:pt idx="113">
                  <c:v>6.9</c:v>
                </c:pt>
                <c:pt idx="114">
                  <c:v>5.9</c:v>
                </c:pt>
                <c:pt idx="115">
                  <c:v>7</c:v>
                </c:pt>
                <c:pt idx="116">
                  <c:v>6.2</c:v>
                </c:pt>
                <c:pt idx="117">
                  <c:v>6.1</c:v>
                </c:pt>
                <c:pt idx="118">
                  <c:v>5</c:v>
                </c:pt>
                <c:pt idx="119">
                  <c:v>3.8</c:v>
                </c:pt>
                <c:pt idx="120">
                  <c:v>6.9</c:v>
                </c:pt>
                <c:pt idx="121">
                  <c:v>4.8</c:v>
                </c:pt>
                <c:pt idx="122">
                  <c:v>3.4</c:v>
                </c:pt>
                <c:pt idx="123">
                  <c:v>4.5999999999999996</c:v>
                </c:pt>
                <c:pt idx="124">
                  <c:v>4.7</c:v>
                </c:pt>
                <c:pt idx="125">
                  <c:v>6.1</c:v>
                </c:pt>
                <c:pt idx="126">
                  <c:v>5.8</c:v>
                </c:pt>
                <c:pt idx="127">
                  <c:v>6.1</c:v>
                </c:pt>
                <c:pt idx="128">
                  <c:v>7.8</c:v>
                </c:pt>
                <c:pt idx="129">
                  <c:v>2.5</c:v>
                </c:pt>
                <c:pt idx="130">
                  <c:v>4.7</c:v>
                </c:pt>
                <c:pt idx="131">
                  <c:v>3</c:v>
                </c:pt>
                <c:pt idx="132">
                  <c:v>5</c:v>
                </c:pt>
                <c:pt idx="133">
                  <c:v>6.6</c:v>
                </c:pt>
                <c:pt idx="134">
                  <c:v>4.2</c:v>
                </c:pt>
                <c:pt idx="135">
                  <c:v>4.7</c:v>
                </c:pt>
                <c:pt idx="136">
                  <c:v>2.5</c:v>
                </c:pt>
                <c:pt idx="137">
                  <c:v>7.1</c:v>
                </c:pt>
                <c:pt idx="138">
                  <c:v>4.5</c:v>
                </c:pt>
                <c:pt idx="139">
                  <c:v>5</c:v>
                </c:pt>
                <c:pt idx="140">
                  <c:v>5.6</c:v>
                </c:pt>
                <c:pt idx="141">
                  <c:v>3.5</c:v>
                </c:pt>
                <c:pt idx="142">
                  <c:v>5.8</c:v>
                </c:pt>
                <c:pt idx="143">
                  <c:v>4.5</c:v>
                </c:pt>
                <c:pt idx="144">
                  <c:v>4.5</c:v>
                </c:pt>
                <c:pt idx="145">
                  <c:v>4.5</c:v>
                </c:pt>
                <c:pt idx="146">
                  <c:v>6.6</c:v>
                </c:pt>
                <c:pt idx="147">
                  <c:v>5.4</c:v>
                </c:pt>
                <c:pt idx="148">
                  <c:v>7.8</c:v>
                </c:pt>
                <c:pt idx="149">
                  <c:v>5.3</c:v>
                </c:pt>
                <c:pt idx="150">
                  <c:v>6.9</c:v>
                </c:pt>
                <c:pt idx="151">
                  <c:v>5.0999999999999996</c:v>
                </c:pt>
                <c:pt idx="152">
                  <c:v>4.7</c:v>
                </c:pt>
                <c:pt idx="153">
                  <c:v>4.5</c:v>
                </c:pt>
                <c:pt idx="154">
                  <c:v>6.6</c:v>
                </c:pt>
                <c:pt idx="155">
                  <c:v>4.7</c:v>
                </c:pt>
                <c:pt idx="156">
                  <c:v>4.9000000000000004</c:v>
                </c:pt>
                <c:pt idx="157">
                  <c:v>4.8</c:v>
                </c:pt>
                <c:pt idx="158">
                  <c:v>4.9000000000000004</c:v>
                </c:pt>
                <c:pt idx="159">
                  <c:v>4.5999999999999996</c:v>
                </c:pt>
                <c:pt idx="160">
                  <c:v>4.9000000000000004</c:v>
                </c:pt>
                <c:pt idx="161">
                  <c:v>5.9</c:v>
                </c:pt>
                <c:pt idx="162">
                  <c:v>6.1</c:v>
                </c:pt>
                <c:pt idx="163">
                  <c:v>6</c:v>
                </c:pt>
                <c:pt idx="164">
                  <c:v>6</c:v>
                </c:pt>
                <c:pt idx="165">
                  <c:v>5</c:v>
                </c:pt>
                <c:pt idx="166">
                  <c:v>5.9</c:v>
                </c:pt>
                <c:pt idx="167">
                  <c:v>5.4</c:v>
                </c:pt>
                <c:pt idx="168">
                  <c:v>4</c:v>
                </c:pt>
                <c:pt idx="169">
                  <c:v>6.8</c:v>
                </c:pt>
                <c:pt idx="170">
                  <c:v>4.2</c:v>
                </c:pt>
                <c:pt idx="171">
                  <c:v>3.3</c:v>
                </c:pt>
                <c:pt idx="172">
                  <c:v>6.7</c:v>
                </c:pt>
                <c:pt idx="173">
                  <c:v>5.7</c:v>
                </c:pt>
                <c:pt idx="174">
                  <c:v>6.6</c:v>
                </c:pt>
                <c:pt idx="175">
                  <c:v>6.7</c:v>
                </c:pt>
                <c:pt idx="176">
                  <c:v>4.5</c:v>
                </c:pt>
                <c:pt idx="177">
                  <c:v>6.1</c:v>
                </c:pt>
                <c:pt idx="178">
                  <c:v>3.3</c:v>
                </c:pt>
                <c:pt idx="179">
                  <c:v>7.8</c:v>
                </c:pt>
                <c:pt idx="180">
                  <c:v>4.2</c:v>
                </c:pt>
                <c:pt idx="181">
                  <c:v>4.7</c:v>
                </c:pt>
                <c:pt idx="182">
                  <c:v>7.8</c:v>
                </c:pt>
                <c:pt idx="183">
                  <c:v>6.3</c:v>
                </c:pt>
                <c:pt idx="184">
                  <c:v>4.7</c:v>
                </c:pt>
                <c:pt idx="185">
                  <c:v>4.5</c:v>
                </c:pt>
                <c:pt idx="186">
                  <c:v>3.7</c:v>
                </c:pt>
                <c:pt idx="187">
                  <c:v>4.8</c:v>
                </c:pt>
                <c:pt idx="188">
                  <c:v>5.8</c:v>
                </c:pt>
                <c:pt idx="189">
                  <c:v>4.8</c:v>
                </c:pt>
                <c:pt idx="190">
                  <c:v>4.8</c:v>
                </c:pt>
                <c:pt idx="191">
                  <c:v>5.7</c:v>
                </c:pt>
                <c:pt idx="192">
                  <c:v>4.8</c:v>
                </c:pt>
                <c:pt idx="193">
                  <c:v>5</c:v>
                </c:pt>
                <c:pt idx="194">
                  <c:v>4.5</c:v>
                </c:pt>
                <c:pt idx="195">
                  <c:v>5.4</c:v>
                </c:pt>
                <c:pt idx="196">
                  <c:v>6.2</c:v>
                </c:pt>
                <c:pt idx="197">
                  <c:v>6.1</c:v>
                </c:pt>
                <c:pt idx="198">
                  <c:v>8.1999999999999993</c:v>
                </c:pt>
                <c:pt idx="199">
                  <c:v>6.1</c:v>
                </c:pt>
              </c:numCache>
            </c:numRef>
          </c:xVal>
          <c:yVal>
            <c:numRef>
              <c:f>'Task 2.2 j) Final Model'!$J$29:$J$228</c:f>
              <c:numCache>
                <c:formatCode>0.00</c:formatCode>
                <c:ptCount val="200"/>
                <c:pt idx="0">
                  <c:v>0.51681010661032634</c:v>
                </c:pt>
                <c:pt idx="1">
                  <c:v>-0.43499467968475436</c:v>
                </c:pt>
                <c:pt idx="2">
                  <c:v>0.57797464128143794</c:v>
                </c:pt>
                <c:pt idx="3">
                  <c:v>0.1789627177285471</c:v>
                </c:pt>
                <c:pt idx="4">
                  <c:v>0.99948045753871106</c:v>
                </c:pt>
                <c:pt idx="5">
                  <c:v>-0.60244729121009932</c:v>
                </c:pt>
                <c:pt idx="6">
                  <c:v>0.51296121859582477</c:v>
                </c:pt>
                <c:pt idx="7">
                  <c:v>0.66850787004294876</c:v>
                </c:pt>
                <c:pt idx="8">
                  <c:v>0.50979893900231588</c:v>
                </c:pt>
                <c:pt idx="9">
                  <c:v>-0.73938674530723514</c:v>
                </c:pt>
                <c:pt idx="10">
                  <c:v>0.52326986061604064</c:v>
                </c:pt>
                <c:pt idx="11">
                  <c:v>-0.11009177780482826</c:v>
                </c:pt>
                <c:pt idx="12">
                  <c:v>-1.0306925018437738</c:v>
                </c:pt>
                <c:pt idx="13">
                  <c:v>0.53751622302891011</c:v>
                </c:pt>
                <c:pt idx="14">
                  <c:v>-0.6834280292118784</c:v>
                </c:pt>
                <c:pt idx="15">
                  <c:v>-0.29297383876308025</c:v>
                </c:pt>
                <c:pt idx="16">
                  <c:v>-6.1125536141651615E-2</c:v>
                </c:pt>
                <c:pt idx="17">
                  <c:v>0.70042044010091331</c:v>
                </c:pt>
                <c:pt idx="18">
                  <c:v>7.382220293489361E-2</c:v>
                </c:pt>
                <c:pt idx="19">
                  <c:v>8.6961148508144959E-2</c:v>
                </c:pt>
                <c:pt idx="20">
                  <c:v>0.15437479493240325</c:v>
                </c:pt>
                <c:pt idx="21">
                  <c:v>0.66907127891945528</c:v>
                </c:pt>
                <c:pt idx="22">
                  <c:v>0.54254146004684944</c:v>
                </c:pt>
                <c:pt idx="23">
                  <c:v>-0.52063610883765143</c:v>
                </c:pt>
                <c:pt idx="24">
                  <c:v>-1.2777647378107329</c:v>
                </c:pt>
                <c:pt idx="25">
                  <c:v>-6.3323147888791453E-2</c:v>
                </c:pt>
                <c:pt idx="26">
                  <c:v>-0.88599632255353811</c:v>
                </c:pt>
                <c:pt idx="27">
                  <c:v>-1.3657604154216036</c:v>
                </c:pt>
                <c:pt idx="28">
                  <c:v>-0.60910627165580955</c:v>
                </c:pt>
                <c:pt idx="29">
                  <c:v>-0.6095960632593842</c:v>
                </c:pt>
                <c:pt idx="30">
                  <c:v>-0.12991502900996466</c:v>
                </c:pt>
                <c:pt idx="31">
                  <c:v>-0.6122554560792377</c:v>
                </c:pt>
                <c:pt idx="32">
                  <c:v>5.5761815989482599E-2</c:v>
                </c:pt>
                <c:pt idx="33">
                  <c:v>1.055939615576027</c:v>
                </c:pt>
                <c:pt idx="34">
                  <c:v>-0.53866776655308701</c:v>
                </c:pt>
                <c:pt idx="35">
                  <c:v>0.27057508680360698</c:v>
                </c:pt>
                <c:pt idx="36">
                  <c:v>-0.62762990625948145</c:v>
                </c:pt>
                <c:pt idx="37">
                  <c:v>0.98742648446142312</c:v>
                </c:pt>
                <c:pt idx="38">
                  <c:v>-0.30622259915451622</c:v>
                </c:pt>
                <c:pt idx="39">
                  <c:v>-1.3797702922790007</c:v>
                </c:pt>
                <c:pt idx="40">
                  <c:v>0.58904927130150408</c:v>
                </c:pt>
                <c:pt idx="41">
                  <c:v>0.13793406341455494</c:v>
                </c:pt>
                <c:pt idx="42">
                  <c:v>-1.0659598595238702</c:v>
                </c:pt>
                <c:pt idx="43">
                  <c:v>0.1186172137780801</c:v>
                </c:pt>
                <c:pt idx="44">
                  <c:v>-0.84714279847975416</c:v>
                </c:pt>
                <c:pt idx="45">
                  <c:v>0.31351979209166991</c:v>
                </c:pt>
                <c:pt idx="46">
                  <c:v>-0.14225625144683463</c:v>
                </c:pt>
                <c:pt idx="47">
                  <c:v>-0.82691038217945412</c:v>
                </c:pt>
                <c:pt idx="48">
                  <c:v>-0.34927490315839194</c:v>
                </c:pt>
                <c:pt idx="49">
                  <c:v>-0.11045345734980039</c:v>
                </c:pt>
                <c:pt idx="50">
                  <c:v>-0.15448186299676703</c:v>
                </c:pt>
                <c:pt idx="51">
                  <c:v>0.2074061436483392</c:v>
                </c:pt>
                <c:pt idx="52">
                  <c:v>0.79761850286555358</c:v>
                </c:pt>
                <c:pt idx="53">
                  <c:v>-0.28136749636377001</c:v>
                </c:pt>
                <c:pt idx="54">
                  <c:v>-8.2276972889516742E-2</c:v>
                </c:pt>
                <c:pt idx="55">
                  <c:v>0.5280519194728388</c:v>
                </c:pt>
                <c:pt idx="56">
                  <c:v>3.4759357039247263E-2</c:v>
                </c:pt>
                <c:pt idx="57">
                  <c:v>1.1849797054171773E-2</c:v>
                </c:pt>
                <c:pt idx="58">
                  <c:v>-6.6218887389706715E-2</c:v>
                </c:pt>
                <c:pt idx="59">
                  <c:v>0.26742255441832086</c:v>
                </c:pt>
                <c:pt idx="60">
                  <c:v>-0.25373723611404841</c:v>
                </c:pt>
                <c:pt idx="61">
                  <c:v>0.61011859354111131</c:v>
                </c:pt>
                <c:pt idx="62">
                  <c:v>0.77931928847213872</c:v>
                </c:pt>
                <c:pt idx="63">
                  <c:v>0.93670991334403908</c:v>
                </c:pt>
                <c:pt idx="64">
                  <c:v>0.28777247768123093</c:v>
                </c:pt>
                <c:pt idx="65">
                  <c:v>1.3717961576114934</c:v>
                </c:pt>
                <c:pt idx="66">
                  <c:v>-0.66693773833650294</c:v>
                </c:pt>
                <c:pt idx="67">
                  <c:v>1.3147484324995942</c:v>
                </c:pt>
                <c:pt idx="68">
                  <c:v>-0.91893555783938563</c:v>
                </c:pt>
                <c:pt idx="69">
                  <c:v>0.79007763386145058</c:v>
                </c:pt>
                <c:pt idx="70">
                  <c:v>-0.99085720260253307</c:v>
                </c:pt>
                <c:pt idx="71">
                  <c:v>0.24074053053113165</c:v>
                </c:pt>
                <c:pt idx="72">
                  <c:v>7.3903480775433295E-2</c:v>
                </c:pt>
                <c:pt idx="73">
                  <c:v>0.56399162860772734</c:v>
                </c:pt>
                <c:pt idx="74">
                  <c:v>0.22747555790922469</c:v>
                </c:pt>
                <c:pt idx="75">
                  <c:v>1.203117075498108</c:v>
                </c:pt>
                <c:pt idx="76">
                  <c:v>0.5593115902446284</c:v>
                </c:pt>
                <c:pt idx="77">
                  <c:v>-0.10154533238218555</c:v>
                </c:pt>
                <c:pt idx="78">
                  <c:v>-0.69140186258433189</c:v>
                </c:pt>
                <c:pt idx="79">
                  <c:v>0.37892451158067608</c:v>
                </c:pt>
                <c:pt idx="80">
                  <c:v>0.75618335013010274</c:v>
                </c:pt>
                <c:pt idx="81">
                  <c:v>0.53315809087916133</c:v>
                </c:pt>
                <c:pt idx="82">
                  <c:v>1.4750029093838366</c:v>
                </c:pt>
                <c:pt idx="83">
                  <c:v>-7.7791004403273689E-2</c:v>
                </c:pt>
                <c:pt idx="84">
                  <c:v>-5.3570304476764363E-3</c:v>
                </c:pt>
                <c:pt idx="85">
                  <c:v>-0.17282192588504763</c:v>
                </c:pt>
                <c:pt idx="86">
                  <c:v>-8.7074795204935995E-2</c:v>
                </c:pt>
                <c:pt idx="87">
                  <c:v>9.4400176404612068E-2</c:v>
                </c:pt>
                <c:pt idx="88">
                  <c:v>-0.24754707009484989</c:v>
                </c:pt>
                <c:pt idx="89">
                  <c:v>0.91540031631303975</c:v>
                </c:pt>
                <c:pt idx="90">
                  <c:v>-0.27855744315287367</c:v>
                </c:pt>
                <c:pt idx="91">
                  <c:v>-4.4285392207937591E-2</c:v>
                </c:pt>
                <c:pt idx="92">
                  <c:v>0.2665300882965731</c:v>
                </c:pt>
                <c:pt idx="93">
                  <c:v>0.18767929585754395</c:v>
                </c:pt>
                <c:pt idx="94">
                  <c:v>0.43407626193754467</c:v>
                </c:pt>
                <c:pt idx="95">
                  <c:v>-0.11792842191357344</c:v>
                </c:pt>
                <c:pt idx="96">
                  <c:v>-0.13995415783615872</c:v>
                </c:pt>
                <c:pt idx="97">
                  <c:v>0.34521505718111012</c:v>
                </c:pt>
                <c:pt idx="98">
                  <c:v>-0.23980590543702895</c:v>
                </c:pt>
                <c:pt idx="99">
                  <c:v>-0.5871801496714335</c:v>
                </c:pt>
                <c:pt idx="100">
                  <c:v>-1.1252658428395028</c:v>
                </c:pt>
                <c:pt idx="101">
                  <c:v>-1.393327421003498</c:v>
                </c:pt>
                <c:pt idx="102">
                  <c:v>-0.57506856985637533</c:v>
                </c:pt>
                <c:pt idx="103">
                  <c:v>0.43385931750078655</c:v>
                </c:pt>
                <c:pt idx="104">
                  <c:v>0.58423442495608491</c:v>
                </c:pt>
                <c:pt idx="105">
                  <c:v>-0.77773846851417261</c:v>
                </c:pt>
                <c:pt idx="106">
                  <c:v>0.47228919222029475</c:v>
                </c:pt>
                <c:pt idx="107">
                  <c:v>0.11744898367218504</c:v>
                </c:pt>
                <c:pt idx="108">
                  <c:v>-0.2959810709541042</c:v>
                </c:pt>
                <c:pt idx="109">
                  <c:v>0.26552325988767134</c:v>
                </c:pt>
                <c:pt idx="110">
                  <c:v>-0.52750580289827731</c:v>
                </c:pt>
                <c:pt idx="111">
                  <c:v>-0.15448440276765751</c:v>
                </c:pt>
                <c:pt idx="112">
                  <c:v>-0.55165072404361393</c:v>
                </c:pt>
                <c:pt idx="113">
                  <c:v>-0.91079899909373463</c:v>
                </c:pt>
                <c:pt idx="114">
                  <c:v>-0.3217084924636211</c:v>
                </c:pt>
                <c:pt idx="115">
                  <c:v>-0.9310256191468671</c:v>
                </c:pt>
                <c:pt idx="116">
                  <c:v>0.66816629633967928</c:v>
                </c:pt>
                <c:pt idx="117">
                  <c:v>0.4814461943160655</c:v>
                </c:pt>
                <c:pt idx="118">
                  <c:v>8.8065234442054496E-2</c:v>
                </c:pt>
                <c:pt idx="119">
                  <c:v>0.20479949768047145</c:v>
                </c:pt>
                <c:pt idx="120">
                  <c:v>0.46007457373477756</c:v>
                </c:pt>
                <c:pt idx="121">
                  <c:v>0.34408379611645579</c:v>
                </c:pt>
                <c:pt idx="122">
                  <c:v>0.83471678602063548</c:v>
                </c:pt>
                <c:pt idx="123">
                  <c:v>-3.9990132456175331E-2</c:v>
                </c:pt>
                <c:pt idx="124">
                  <c:v>-0.44595556731805797</c:v>
                </c:pt>
                <c:pt idx="125">
                  <c:v>1.8670217473077955E-2</c:v>
                </c:pt>
                <c:pt idx="126">
                  <c:v>6.3303025741721086E-2</c:v>
                </c:pt>
                <c:pt idx="127">
                  <c:v>-0.20438962658272342</c:v>
                </c:pt>
                <c:pt idx="128">
                  <c:v>0.45580474715333708</c:v>
                </c:pt>
                <c:pt idx="129">
                  <c:v>-0.17130163350220062</c:v>
                </c:pt>
                <c:pt idx="130">
                  <c:v>0.23396085004189437</c:v>
                </c:pt>
                <c:pt idx="131">
                  <c:v>-0.49789559871920819</c:v>
                </c:pt>
                <c:pt idx="132">
                  <c:v>8.4235200278892641E-2</c:v>
                </c:pt>
                <c:pt idx="133">
                  <c:v>-0.59630034880951932</c:v>
                </c:pt>
                <c:pt idx="134">
                  <c:v>0.12140650981514334</c:v>
                </c:pt>
                <c:pt idx="135">
                  <c:v>-0.72641490544297582</c:v>
                </c:pt>
                <c:pt idx="136">
                  <c:v>0.21779012205119042</c:v>
                </c:pt>
                <c:pt idx="137">
                  <c:v>-0.5393490314703886</c:v>
                </c:pt>
                <c:pt idx="138">
                  <c:v>0.37639065620247791</c:v>
                </c:pt>
                <c:pt idx="139">
                  <c:v>-0.2331565262626798</c:v>
                </c:pt>
                <c:pt idx="140">
                  <c:v>0.43329214007681038</c:v>
                </c:pt>
                <c:pt idx="141">
                  <c:v>0.17344689688302672</c:v>
                </c:pt>
                <c:pt idx="142">
                  <c:v>-0.22430818023324761</c:v>
                </c:pt>
                <c:pt idx="143">
                  <c:v>0.88600940848069953</c:v>
                </c:pt>
                <c:pt idx="144">
                  <c:v>0.71611058272881145</c:v>
                </c:pt>
                <c:pt idx="145">
                  <c:v>-0.27358912596839247</c:v>
                </c:pt>
                <c:pt idx="146">
                  <c:v>-1.0713502921100941</c:v>
                </c:pt>
                <c:pt idx="147">
                  <c:v>0.22564095176378896</c:v>
                </c:pt>
                <c:pt idx="148">
                  <c:v>0.70595863515577761</c:v>
                </c:pt>
                <c:pt idx="149">
                  <c:v>-5.3832754745716471E-2</c:v>
                </c:pt>
                <c:pt idx="150">
                  <c:v>2.836004963387051E-2</c:v>
                </c:pt>
                <c:pt idx="151">
                  <c:v>-0.34854708371676235</c:v>
                </c:pt>
                <c:pt idx="152">
                  <c:v>0.63475355845111814</c:v>
                </c:pt>
                <c:pt idx="153">
                  <c:v>3.5747793268535943E-2</c:v>
                </c:pt>
                <c:pt idx="154">
                  <c:v>6.5851880903833759E-2</c:v>
                </c:pt>
                <c:pt idx="155">
                  <c:v>0.3502267535751713</c:v>
                </c:pt>
                <c:pt idx="156">
                  <c:v>1.3644083250267247</c:v>
                </c:pt>
                <c:pt idx="157">
                  <c:v>-8.4682615610906176E-2</c:v>
                </c:pt>
                <c:pt idx="158">
                  <c:v>0.75622095561974056</c:v>
                </c:pt>
                <c:pt idx="159">
                  <c:v>7.8210860518208136E-2</c:v>
                </c:pt>
                <c:pt idx="160">
                  <c:v>-1.5424239512676685E-2</c:v>
                </c:pt>
                <c:pt idx="161">
                  <c:v>0.14351515481095234</c:v>
                </c:pt>
                <c:pt idx="162">
                  <c:v>-0.57294715274270658</c:v>
                </c:pt>
                <c:pt idx="163">
                  <c:v>0.51445741802268952</c:v>
                </c:pt>
                <c:pt idx="164">
                  <c:v>-9.4245558830660769E-2</c:v>
                </c:pt>
                <c:pt idx="165">
                  <c:v>0.33499895981006045</c:v>
                </c:pt>
                <c:pt idx="166">
                  <c:v>0.55372972118446295</c:v>
                </c:pt>
                <c:pt idx="167">
                  <c:v>0.64072643658140116</c:v>
                </c:pt>
                <c:pt idx="168">
                  <c:v>-0.67123114886981838</c:v>
                </c:pt>
                <c:pt idx="169">
                  <c:v>-0.18271071726259347</c:v>
                </c:pt>
                <c:pt idx="170">
                  <c:v>-1.3412652921397408</c:v>
                </c:pt>
                <c:pt idx="171">
                  <c:v>-0.15101364159397512</c:v>
                </c:pt>
                <c:pt idx="172">
                  <c:v>-0.78574309799731701</c:v>
                </c:pt>
                <c:pt idx="173">
                  <c:v>0.85745408795617095</c:v>
                </c:pt>
                <c:pt idx="174">
                  <c:v>-0.67110190023051253</c:v>
                </c:pt>
                <c:pt idx="175">
                  <c:v>0.28019389552683194</c:v>
                </c:pt>
                <c:pt idx="176">
                  <c:v>0.55193318029501981</c:v>
                </c:pt>
                <c:pt idx="177">
                  <c:v>-0.60918804180736963</c:v>
                </c:pt>
                <c:pt idx="178">
                  <c:v>0.19506933748250788</c:v>
                </c:pt>
                <c:pt idx="179">
                  <c:v>-0.29796119459301096</c:v>
                </c:pt>
                <c:pt idx="180">
                  <c:v>-0.72910349727659973</c:v>
                </c:pt>
                <c:pt idx="181">
                  <c:v>0.17207949407811718</c:v>
                </c:pt>
                <c:pt idx="182">
                  <c:v>0.22886156313050598</c:v>
                </c:pt>
                <c:pt idx="183">
                  <c:v>0.73982168979312668</c:v>
                </c:pt>
                <c:pt idx="184">
                  <c:v>-2.5191739876868624E-3</c:v>
                </c:pt>
                <c:pt idx="185">
                  <c:v>-0.85611796882682967</c:v>
                </c:pt>
                <c:pt idx="186">
                  <c:v>-1.9009416907311918</c:v>
                </c:pt>
                <c:pt idx="187">
                  <c:v>-0.25729048721176451</c:v>
                </c:pt>
                <c:pt idx="188">
                  <c:v>-0.25478353322009806</c:v>
                </c:pt>
                <c:pt idx="189">
                  <c:v>-0.69690937116705243</c:v>
                </c:pt>
                <c:pt idx="190">
                  <c:v>-0.65833415977655907</c:v>
                </c:pt>
                <c:pt idx="191">
                  <c:v>-0.61883306374521485</c:v>
                </c:pt>
                <c:pt idx="192">
                  <c:v>0.24259670946687972</c:v>
                </c:pt>
                <c:pt idx="193">
                  <c:v>0.74334418363739996</c:v>
                </c:pt>
                <c:pt idx="194">
                  <c:v>-0.49348614510480981</c:v>
                </c:pt>
                <c:pt idx="195">
                  <c:v>0.89614936459619798</c:v>
                </c:pt>
                <c:pt idx="196">
                  <c:v>0.9382923594254855</c:v>
                </c:pt>
                <c:pt idx="197">
                  <c:v>-0.65807008157181279</c:v>
                </c:pt>
                <c:pt idx="198">
                  <c:v>-0.26380320897723131</c:v>
                </c:pt>
                <c:pt idx="199">
                  <c:v>0.30070018845575142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B8-4E0C-A1F9-CFC5813E8B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9978824"/>
        <c:axId val="619974232"/>
      </c:scatterChart>
      <c:valAx>
        <c:axId val="619978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Brand_Image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9974232"/>
        <c:crosses val="autoZero"/>
        <c:crossBetween val="midCat"/>
      </c:valAx>
      <c:valAx>
        <c:axId val="6199742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19978824"/>
        <c:crosses val="autoZero"/>
        <c:crossBetween val="midCat"/>
      </c:valAx>
    </c:plotArea>
    <c:legend>
      <c:legendPos val="b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Shipping_Cost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'Task 2.2 j) Final Model'!$D$2:$D$201</c:f>
              <c:numCache>
                <c:formatCode>General</c:formatCode>
                <c:ptCount val="200"/>
                <c:pt idx="0">
                  <c:v>5.9</c:v>
                </c:pt>
                <c:pt idx="1">
                  <c:v>7.2</c:v>
                </c:pt>
                <c:pt idx="2">
                  <c:v>5.6</c:v>
                </c:pt>
                <c:pt idx="3">
                  <c:v>3.7</c:v>
                </c:pt>
                <c:pt idx="4">
                  <c:v>6.9</c:v>
                </c:pt>
                <c:pt idx="5">
                  <c:v>4.0999999999999996</c:v>
                </c:pt>
                <c:pt idx="6">
                  <c:v>2.6</c:v>
                </c:pt>
                <c:pt idx="7">
                  <c:v>4.8</c:v>
                </c:pt>
                <c:pt idx="8">
                  <c:v>6.7</c:v>
                </c:pt>
                <c:pt idx="9">
                  <c:v>6.1</c:v>
                </c:pt>
                <c:pt idx="10">
                  <c:v>4.8</c:v>
                </c:pt>
                <c:pt idx="11">
                  <c:v>3.9</c:v>
                </c:pt>
                <c:pt idx="12">
                  <c:v>6.9</c:v>
                </c:pt>
                <c:pt idx="13">
                  <c:v>5.5</c:v>
                </c:pt>
                <c:pt idx="14">
                  <c:v>6.9</c:v>
                </c:pt>
                <c:pt idx="15">
                  <c:v>6.8</c:v>
                </c:pt>
                <c:pt idx="16">
                  <c:v>6</c:v>
                </c:pt>
                <c:pt idx="17">
                  <c:v>7.2</c:v>
                </c:pt>
                <c:pt idx="18">
                  <c:v>6.4</c:v>
                </c:pt>
                <c:pt idx="19">
                  <c:v>6</c:v>
                </c:pt>
                <c:pt idx="20">
                  <c:v>5.2</c:v>
                </c:pt>
                <c:pt idx="21">
                  <c:v>7.7</c:v>
                </c:pt>
                <c:pt idx="22">
                  <c:v>5.0999999999999996</c:v>
                </c:pt>
                <c:pt idx="23">
                  <c:v>7.2</c:v>
                </c:pt>
                <c:pt idx="24">
                  <c:v>4.7</c:v>
                </c:pt>
                <c:pt idx="25">
                  <c:v>6.1</c:v>
                </c:pt>
                <c:pt idx="26">
                  <c:v>5.8</c:v>
                </c:pt>
                <c:pt idx="27">
                  <c:v>5.5</c:v>
                </c:pt>
                <c:pt idx="28">
                  <c:v>6</c:v>
                </c:pt>
                <c:pt idx="29">
                  <c:v>4</c:v>
                </c:pt>
                <c:pt idx="30">
                  <c:v>4.3</c:v>
                </c:pt>
                <c:pt idx="31">
                  <c:v>4.5</c:v>
                </c:pt>
                <c:pt idx="32">
                  <c:v>5.3</c:v>
                </c:pt>
                <c:pt idx="33">
                  <c:v>5.7</c:v>
                </c:pt>
                <c:pt idx="34">
                  <c:v>5</c:v>
                </c:pt>
                <c:pt idx="35">
                  <c:v>4.3</c:v>
                </c:pt>
                <c:pt idx="36">
                  <c:v>4.5999999999999996</c:v>
                </c:pt>
                <c:pt idx="37">
                  <c:v>8.1</c:v>
                </c:pt>
                <c:pt idx="38">
                  <c:v>6.2</c:v>
                </c:pt>
                <c:pt idx="39">
                  <c:v>4.8</c:v>
                </c:pt>
                <c:pt idx="40">
                  <c:v>5.5</c:v>
                </c:pt>
                <c:pt idx="41">
                  <c:v>5.4</c:v>
                </c:pt>
                <c:pt idx="42">
                  <c:v>6.8</c:v>
                </c:pt>
                <c:pt idx="43">
                  <c:v>6.9</c:v>
                </c:pt>
                <c:pt idx="44">
                  <c:v>6.5</c:v>
                </c:pt>
                <c:pt idx="45">
                  <c:v>5.9</c:v>
                </c:pt>
                <c:pt idx="46">
                  <c:v>6.3</c:v>
                </c:pt>
                <c:pt idx="47">
                  <c:v>7.5</c:v>
                </c:pt>
                <c:pt idx="48">
                  <c:v>6.1</c:v>
                </c:pt>
                <c:pt idx="49">
                  <c:v>5.8</c:v>
                </c:pt>
                <c:pt idx="50">
                  <c:v>4.2</c:v>
                </c:pt>
                <c:pt idx="51">
                  <c:v>7.4</c:v>
                </c:pt>
                <c:pt idx="52">
                  <c:v>6.1</c:v>
                </c:pt>
                <c:pt idx="53">
                  <c:v>4.4000000000000004</c:v>
                </c:pt>
                <c:pt idx="54">
                  <c:v>5.8</c:v>
                </c:pt>
                <c:pt idx="55">
                  <c:v>5.7</c:v>
                </c:pt>
                <c:pt idx="56">
                  <c:v>7.7</c:v>
                </c:pt>
                <c:pt idx="57">
                  <c:v>5.8</c:v>
                </c:pt>
                <c:pt idx="58">
                  <c:v>3.7</c:v>
                </c:pt>
                <c:pt idx="59">
                  <c:v>6.9</c:v>
                </c:pt>
                <c:pt idx="60">
                  <c:v>6.1</c:v>
                </c:pt>
                <c:pt idx="61">
                  <c:v>5</c:v>
                </c:pt>
                <c:pt idx="62">
                  <c:v>5.0999999999999996</c:v>
                </c:pt>
                <c:pt idx="63">
                  <c:v>4.5</c:v>
                </c:pt>
                <c:pt idx="64">
                  <c:v>4.0999999999999996</c:v>
                </c:pt>
                <c:pt idx="65">
                  <c:v>6.7</c:v>
                </c:pt>
                <c:pt idx="66">
                  <c:v>5.5</c:v>
                </c:pt>
                <c:pt idx="67">
                  <c:v>5.4</c:v>
                </c:pt>
                <c:pt idx="68">
                  <c:v>3.5</c:v>
                </c:pt>
                <c:pt idx="69">
                  <c:v>5.3</c:v>
                </c:pt>
                <c:pt idx="70">
                  <c:v>5.9</c:v>
                </c:pt>
                <c:pt idx="71">
                  <c:v>3.7</c:v>
                </c:pt>
                <c:pt idx="72">
                  <c:v>6.6</c:v>
                </c:pt>
                <c:pt idx="73">
                  <c:v>7.6</c:v>
                </c:pt>
                <c:pt idx="74">
                  <c:v>5.5</c:v>
                </c:pt>
                <c:pt idx="75">
                  <c:v>5</c:v>
                </c:pt>
                <c:pt idx="76">
                  <c:v>4.5999999999999996</c:v>
                </c:pt>
                <c:pt idx="77">
                  <c:v>6.2</c:v>
                </c:pt>
                <c:pt idx="78">
                  <c:v>7.6</c:v>
                </c:pt>
                <c:pt idx="79">
                  <c:v>4.0999999999999996</c:v>
                </c:pt>
                <c:pt idx="80">
                  <c:v>4.8</c:v>
                </c:pt>
                <c:pt idx="81">
                  <c:v>4.9000000000000004</c:v>
                </c:pt>
                <c:pt idx="82">
                  <c:v>3.9</c:v>
                </c:pt>
                <c:pt idx="83">
                  <c:v>3.6</c:v>
                </c:pt>
                <c:pt idx="84">
                  <c:v>6.6</c:v>
                </c:pt>
                <c:pt idx="85">
                  <c:v>4.5</c:v>
                </c:pt>
                <c:pt idx="86">
                  <c:v>3</c:v>
                </c:pt>
                <c:pt idx="87">
                  <c:v>6.7</c:v>
                </c:pt>
                <c:pt idx="88">
                  <c:v>5.4</c:v>
                </c:pt>
                <c:pt idx="89">
                  <c:v>7</c:v>
                </c:pt>
                <c:pt idx="90">
                  <c:v>4.0999999999999996</c:v>
                </c:pt>
                <c:pt idx="91">
                  <c:v>2.6</c:v>
                </c:pt>
                <c:pt idx="92">
                  <c:v>5.3</c:v>
                </c:pt>
                <c:pt idx="93">
                  <c:v>7</c:v>
                </c:pt>
                <c:pt idx="94">
                  <c:v>4.5999999999999996</c:v>
                </c:pt>
                <c:pt idx="95">
                  <c:v>5.3</c:v>
                </c:pt>
                <c:pt idx="96">
                  <c:v>5</c:v>
                </c:pt>
                <c:pt idx="97">
                  <c:v>3.2</c:v>
                </c:pt>
                <c:pt idx="98">
                  <c:v>5.3</c:v>
                </c:pt>
                <c:pt idx="99">
                  <c:v>5.0999999999999996</c:v>
                </c:pt>
                <c:pt idx="100">
                  <c:v>4.9000000000000004</c:v>
                </c:pt>
                <c:pt idx="101">
                  <c:v>5.2</c:v>
                </c:pt>
                <c:pt idx="102">
                  <c:v>4.7</c:v>
                </c:pt>
                <c:pt idx="103">
                  <c:v>5.5</c:v>
                </c:pt>
                <c:pt idx="104">
                  <c:v>6.8</c:v>
                </c:pt>
                <c:pt idx="105">
                  <c:v>5.9</c:v>
                </c:pt>
                <c:pt idx="106">
                  <c:v>6.5</c:v>
                </c:pt>
                <c:pt idx="107">
                  <c:v>8.6999999999999993</c:v>
                </c:pt>
                <c:pt idx="108">
                  <c:v>5.5</c:v>
                </c:pt>
                <c:pt idx="109">
                  <c:v>5.5</c:v>
                </c:pt>
                <c:pt idx="110">
                  <c:v>7.1</c:v>
                </c:pt>
                <c:pt idx="111">
                  <c:v>6.6</c:v>
                </c:pt>
                <c:pt idx="112">
                  <c:v>5.2</c:v>
                </c:pt>
                <c:pt idx="113">
                  <c:v>5.6</c:v>
                </c:pt>
                <c:pt idx="114">
                  <c:v>4.9000000000000004</c:v>
                </c:pt>
                <c:pt idx="115">
                  <c:v>5.4</c:v>
                </c:pt>
                <c:pt idx="116">
                  <c:v>7.7</c:v>
                </c:pt>
                <c:pt idx="117">
                  <c:v>4.0999999999999996</c:v>
                </c:pt>
                <c:pt idx="118">
                  <c:v>4.2</c:v>
                </c:pt>
                <c:pt idx="119">
                  <c:v>3.9</c:v>
                </c:pt>
                <c:pt idx="120">
                  <c:v>7</c:v>
                </c:pt>
                <c:pt idx="121">
                  <c:v>6.2</c:v>
                </c:pt>
                <c:pt idx="122">
                  <c:v>3.4</c:v>
                </c:pt>
                <c:pt idx="123">
                  <c:v>7</c:v>
                </c:pt>
                <c:pt idx="124">
                  <c:v>4.2</c:v>
                </c:pt>
                <c:pt idx="125">
                  <c:v>4</c:v>
                </c:pt>
                <c:pt idx="126">
                  <c:v>6.6</c:v>
                </c:pt>
                <c:pt idx="127">
                  <c:v>4</c:v>
                </c:pt>
                <c:pt idx="128">
                  <c:v>6.2</c:v>
                </c:pt>
                <c:pt idx="129">
                  <c:v>2.6</c:v>
                </c:pt>
                <c:pt idx="130">
                  <c:v>6.1</c:v>
                </c:pt>
                <c:pt idx="131">
                  <c:v>6.9</c:v>
                </c:pt>
                <c:pt idx="132">
                  <c:v>3.6</c:v>
                </c:pt>
                <c:pt idx="133">
                  <c:v>6.3</c:v>
                </c:pt>
                <c:pt idx="134">
                  <c:v>6</c:v>
                </c:pt>
                <c:pt idx="135">
                  <c:v>5.6</c:v>
                </c:pt>
                <c:pt idx="136">
                  <c:v>3.1</c:v>
                </c:pt>
                <c:pt idx="137">
                  <c:v>5.7</c:v>
                </c:pt>
                <c:pt idx="138">
                  <c:v>3.3</c:v>
                </c:pt>
                <c:pt idx="139">
                  <c:v>4.8</c:v>
                </c:pt>
                <c:pt idx="140">
                  <c:v>6.3</c:v>
                </c:pt>
                <c:pt idx="141">
                  <c:v>5.8</c:v>
                </c:pt>
                <c:pt idx="142">
                  <c:v>6.9</c:v>
                </c:pt>
                <c:pt idx="143">
                  <c:v>5.0999999999999996</c:v>
                </c:pt>
                <c:pt idx="144">
                  <c:v>5.4</c:v>
                </c:pt>
                <c:pt idx="145">
                  <c:v>4.0999999999999996</c:v>
                </c:pt>
                <c:pt idx="146">
                  <c:v>4.7</c:v>
                </c:pt>
                <c:pt idx="147">
                  <c:v>4.7</c:v>
                </c:pt>
                <c:pt idx="148">
                  <c:v>6.2</c:v>
                </c:pt>
                <c:pt idx="149">
                  <c:v>5.8</c:v>
                </c:pt>
                <c:pt idx="150">
                  <c:v>5.7</c:v>
                </c:pt>
                <c:pt idx="151">
                  <c:v>5.4</c:v>
                </c:pt>
                <c:pt idx="152">
                  <c:v>3.8</c:v>
                </c:pt>
                <c:pt idx="153">
                  <c:v>5.4</c:v>
                </c:pt>
                <c:pt idx="154">
                  <c:v>5.3</c:v>
                </c:pt>
                <c:pt idx="155">
                  <c:v>5.8</c:v>
                </c:pt>
                <c:pt idx="156">
                  <c:v>4.4000000000000004</c:v>
                </c:pt>
                <c:pt idx="157">
                  <c:v>4.3</c:v>
                </c:pt>
                <c:pt idx="158">
                  <c:v>5.7</c:v>
                </c:pt>
                <c:pt idx="159">
                  <c:v>4.8</c:v>
                </c:pt>
                <c:pt idx="160">
                  <c:v>4.9000000000000004</c:v>
                </c:pt>
                <c:pt idx="161">
                  <c:v>6.4</c:v>
                </c:pt>
                <c:pt idx="162">
                  <c:v>4.9000000000000004</c:v>
                </c:pt>
                <c:pt idx="163">
                  <c:v>4</c:v>
                </c:pt>
                <c:pt idx="164">
                  <c:v>4</c:v>
                </c:pt>
                <c:pt idx="165">
                  <c:v>4.4000000000000004</c:v>
                </c:pt>
                <c:pt idx="166">
                  <c:v>3.7</c:v>
                </c:pt>
                <c:pt idx="167">
                  <c:v>3.4</c:v>
                </c:pt>
                <c:pt idx="168">
                  <c:v>4</c:v>
                </c:pt>
                <c:pt idx="169">
                  <c:v>4.3</c:v>
                </c:pt>
                <c:pt idx="170">
                  <c:v>5.6</c:v>
                </c:pt>
                <c:pt idx="171">
                  <c:v>5.8</c:v>
                </c:pt>
                <c:pt idx="172">
                  <c:v>5.3</c:v>
                </c:pt>
                <c:pt idx="173">
                  <c:v>4.2</c:v>
                </c:pt>
                <c:pt idx="174">
                  <c:v>4.7</c:v>
                </c:pt>
                <c:pt idx="175">
                  <c:v>4.2</c:v>
                </c:pt>
                <c:pt idx="176">
                  <c:v>5.8</c:v>
                </c:pt>
                <c:pt idx="177">
                  <c:v>5.8</c:v>
                </c:pt>
                <c:pt idx="178">
                  <c:v>5.3</c:v>
                </c:pt>
                <c:pt idx="179">
                  <c:v>6.1</c:v>
                </c:pt>
                <c:pt idx="180">
                  <c:v>6.3</c:v>
                </c:pt>
                <c:pt idx="181">
                  <c:v>6.4</c:v>
                </c:pt>
                <c:pt idx="182">
                  <c:v>6.7</c:v>
                </c:pt>
                <c:pt idx="183">
                  <c:v>5.8</c:v>
                </c:pt>
                <c:pt idx="184">
                  <c:v>5.0999999999999996</c:v>
                </c:pt>
                <c:pt idx="185">
                  <c:v>6.3</c:v>
                </c:pt>
                <c:pt idx="186">
                  <c:v>3.3</c:v>
                </c:pt>
                <c:pt idx="187">
                  <c:v>4</c:v>
                </c:pt>
                <c:pt idx="188">
                  <c:v>6.6</c:v>
                </c:pt>
                <c:pt idx="189">
                  <c:v>5.6</c:v>
                </c:pt>
                <c:pt idx="190">
                  <c:v>4.2</c:v>
                </c:pt>
                <c:pt idx="191">
                  <c:v>5.8</c:v>
                </c:pt>
                <c:pt idx="192">
                  <c:v>3.2</c:v>
                </c:pt>
                <c:pt idx="193">
                  <c:v>4.7</c:v>
                </c:pt>
                <c:pt idx="194">
                  <c:v>4</c:v>
                </c:pt>
                <c:pt idx="195">
                  <c:v>5.2</c:v>
                </c:pt>
                <c:pt idx="196">
                  <c:v>6</c:v>
                </c:pt>
                <c:pt idx="197">
                  <c:v>6.3</c:v>
                </c:pt>
                <c:pt idx="198">
                  <c:v>6.6</c:v>
                </c:pt>
                <c:pt idx="199">
                  <c:v>5.9</c:v>
                </c:pt>
              </c:numCache>
            </c:numRef>
          </c:xVal>
          <c:yVal>
            <c:numRef>
              <c:f>'Task 2.2 j) Final Model'!$J$29:$J$228</c:f>
              <c:numCache>
                <c:formatCode>0.00</c:formatCode>
                <c:ptCount val="200"/>
                <c:pt idx="0">
                  <c:v>0.51681010661032634</c:v>
                </c:pt>
                <c:pt idx="1">
                  <c:v>-0.43499467968475436</c:v>
                </c:pt>
                <c:pt idx="2">
                  <c:v>0.57797464128143794</c:v>
                </c:pt>
                <c:pt idx="3">
                  <c:v>0.1789627177285471</c:v>
                </c:pt>
                <c:pt idx="4">
                  <c:v>0.99948045753871106</c:v>
                </c:pt>
                <c:pt idx="5">
                  <c:v>-0.60244729121009932</c:v>
                </c:pt>
                <c:pt idx="6">
                  <c:v>0.51296121859582477</c:v>
                </c:pt>
                <c:pt idx="7">
                  <c:v>0.66850787004294876</c:v>
                </c:pt>
                <c:pt idx="8">
                  <c:v>0.50979893900231588</c:v>
                </c:pt>
                <c:pt idx="9">
                  <c:v>-0.73938674530723514</c:v>
                </c:pt>
                <c:pt idx="10">
                  <c:v>0.52326986061604064</c:v>
                </c:pt>
                <c:pt idx="11">
                  <c:v>-0.11009177780482826</c:v>
                </c:pt>
                <c:pt idx="12">
                  <c:v>-1.0306925018437738</c:v>
                </c:pt>
                <c:pt idx="13">
                  <c:v>0.53751622302891011</c:v>
                </c:pt>
                <c:pt idx="14">
                  <c:v>-0.6834280292118784</c:v>
                </c:pt>
                <c:pt idx="15">
                  <c:v>-0.29297383876308025</c:v>
                </c:pt>
                <c:pt idx="16">
                  <c:v>-6.1125536141651615E-2</c:v>
                </c:pt>
                <c:pt idx="17">
                  <c:v>0.70042044010091331</c:v>
                </c:pt>
                <c:pt idx="18">
                  <c:v>7.382220293489361E-2</c:v>
                </c:pt>
                <c:pt idx="19">
                  <c:v>8.6961148508144959E-2</c:v>
                </c:pt>
                <c:pt idx="20">
                  <c:v>0.15437479493240325</c:v>
                </c:pt>
                <c:pt idx="21">
                  <c:v>0.66907127891945528</c:v>
                </c:pt>
                <c:pt idx="22">
                  <c:v>0.54254146004684944</c:v>
                </c:pt>
                <c:pt idx="23">
                  <c:v>-0.52063610883765143</c:v>
                </c:pt>
                <c:pt idx="24">
                  <c:v>-1.2777647378107329</c:v>
                </c:pt>
                <c:pt idx="25">
                  <c:v>-6.3323147888791453E-2</c:v>
                </c:pt>
                <c:pt idx="26">
                  <c:v>-0.88599632255353811</c:v>
                </c:pt>
                <c:pt idx="27">
                  <c:v>-1.3657604154216036</c:v>
                </c:pt>
                <c:pt idx="28">
                  <c:v>-0.60910627165580955</c:v>
                </c:pt>
                <c:pt idx="29">
                  <c:v>-0.6095960632593842</c:v>
                </c:pt>
                <c:pt idx="30">
                  <c:v>-0.12991502900996466</c:v>
                </c:pt>
                <c:pt idx="31">
                  <c:v>-0.6122554560792377</c:v>
                </c:pt>
                <c:pt idx="32">
                  <c:v>5.5761815989482599E-2</c:v>
                </c:pt>
                <c:pt idx="33">
                  <c:v>1.055939615576027</c:v>
                </c:pt>
                <c:pt idx="34">
                  <c:v>-0.53866776655308701</c:v>
                </c:pt>
                <c:pt idx="35">
                  <c:v>0.27057508680360698</c:v>
                </c:pt>
                <c:pt idx="36">
                  <c:v>-0.62762990625948145</c:v>
                </c:pt>
                <c:pt idx="37">
                  <c:v>0.98742648446142312</c:v>
                </c:pt>
                <c:pt idx="38">
                  <c:v>-0.30622259915451622</c:v>
                </c:pt>
                <c:pt idx="39">
                  <c:v>-1.3797702922790007</c:v>
                </c:pt>
                <c:pt idx="40">
                  <c:v>0.58904927130150408</c:v>
                </c:pt>
                <c:pt idx="41">
                  <c:v>0.13793406341455494</c:v>
                </c:pt>
                <c:pt idx="42">
                  <c:v>-1.0659598595238702</c:v>
                </c:pt>
                <c:pt idx="43">
                  <c:v>0.1186172137780801</c:v>
                </c:pt>
                <c:pt idx="44">
                  <c:v>-0.84714279847975416</c:v>
                </c:pt>
                <c:pt idx="45">
                  <c:v>0.31351979209166991</c:v>
                </c:pt>
                <c:pt idx="46">
                  <c:v>-0.14225625144683463</c:v>
                </c:pt>
                <c:pt idx="47">
                  <c:v>-0.82691038217945412</c:v>
                </c:pt>
                <c:pt idx="48">
                  <c:v>-0.34927490315839194</c:v>
                </c:pt>
                <c:pt idx="49">
                  <c:v>-0.11045345734980039</c:v>
                </c:pt>
                <c:pt idx="50">
                  <c:v>-0.15448186299676703</c:v>
                </c:pt>
                <c:pt idx="51">
                  <c:v>0.2074061436483392</c:v>
                </c:pt>
                <c:pt idx="52">
                  <c:v>0.79761850286555358</c:v>
                </c:pt>
                <c:pt idx="53">
                  <c:v>-0.28136749636377001</c:v>
                </c:pt>
                <c:pt idx="54">
                  <c:v>-8.2276972889516742E-2</c:v>
                </c:pt>
                <c:pt idx="55">
                  <c:v>0.5280519194728388</c:v>
                </c:pt>
                <c:pt idx="56">
                  <c:v>3.4759357039247263E-2</c:v>
                </c:pt>
                <c:pt idx="57">
                  <c:v>1.1849797054171773E-2</c:v>
                </c:pt>
                <c:pt idx="58">
                  <c:v>-6.6218887389706715E-2</c:v>
                </c:pt>
                <c:pt idx="59">
                  <c:v>0.26742255441832086</c:v>
                </c:pt>
                <c:pt idx="60">
                  <c:v>-0.25373723611404841</c:v>
                </c:pt>
                <c:pt idx="61">
                  <c:v>0.61011859354111131</c:v>
                </c:pt>
                <c:pt idx="62">
                  <c:v>0.77931928847213872</c:v>
                </c:pt>
                <c:pt idx="63">
                  <c:v>0.93670991334403908</c:v>
                </c:pt>
                <c:pt idx="64">
                  <c:v>0.28777247768123093</c:v>
                </c:pt>
                <c:pt idx="65">
                  <c:v>1.3717961576114934</c:v>
                </c:pt>
                <c:pt idx="66">
                  <c:v>-0.66693773833650294</c:v>
                </c:pt>
                <c:pt idx="67">
                  <c:v>1.3147484324995942</c:v>
                </c:pt>
                <c:pt idx="68">
                  <c:v>-0.91893555783938563</c:v>
                </c:pt>
                <c:pt idx="69">
                  <c:v>0.79007763386145058</c:v>
                </c:pt>
                <c:pt idx="70">
                  <c:v>-0.99085720260253307</c:v>
                </c:pt>
                <c:pt idx="71">
                  <c:v>0.24074053053113165</c:v>
                </c:pt>
                <c:pt idx="72">
                  <c:v>7.3903480775433295E-2</c:v>
                </c:pt>
                <c:pt idx="73">
                  <c:v>0.56399162860772734</c:v>
                </c:pt>
                <c:pt idx="74">
                  <c:v>0.22747555790922469</c:v>
                </c:pt>
                <c:pt idx="75">
                  <c:v>1.203117075498108</c:v>
                </c:pt>
                <c:pt idx="76">
                  <c:v>0.5593115902446284</c:v>
                </c:pt>
                <c:pt idx="77">
                  <c:v>-0.10154533238218555</c:v>
                </c:pt>
                <c:pt idx="78">
                  <c:v>-0.69140186258433189</c:v>
                </c:pt>
                <c:pt idx="79">
                  <c:v>0.37892451158067608</c:v>
                </c:pt>
                <c:pt idx="80">
                  <c:v>0.75618335013010274</c:v>
                </c:pt>
                <c:pt idx="81">
                  <c:v>0.53315809087916133</c:v>
                </c:pt>
                <c:pt idx="82">
                  <c:v>1.4750029093838366</c:v>
                </c:pt>
                <c:pt idx="83">
                  <c:v>-7.7791004403273689E-2</c:v>
                </c:pt>
                <c:pt idx="84">
                  <c:v>-5.3570304476764363E-3</c:v>
                </c:pt>
                <c:pt idx="85">
                  <c:v>-0.17282192588504763</c:v>
                </c:pt>
                <c:pt idx="86">
                  <c:v>-8.7074795204935995E-2</c:v>
                </c:pt>
                <c:pt idx="87">
                  <c:v>9.4400176404612068E-2</c:v>
                </c:pt>
                <c:pt idx="88">
                  <c:v>-0.24754707009484989</c:v>
                </c:pt>
                <c:pt idx="89">
                  <c:v>0.91540031631303975</c:v>
                </c:pt>
                <c:pt idx="90">
                  <c:v>-0.27855744315287367</c:v>
                </c:pt>
                <c:pt idx="91">
                  <c:v>-4.4285392207937591E-2</c:v>
                </c:pt>
                <c:pt idx="92">
                  <c:v>0.2665300882965731</c:v>
                </c:pt>
                <c:pt idx="93">
                  <c:v>0.18767929585754395</c:v>
                </c:pt>
                <c:pt idx="94">
                  <c:v>0.43407626193754467</c:v>
                </c:pt>
                <c:pt idx="95">
                  <c:v>-0.11792842191357344</c:v>
                </c:pt>
                <c:pt idx="96">
                  <c:v>-0.13995415783615872</c:v>
                </c:pt>
                <c:pt idx="97">
                  <c:v>0.34521505718111012</c:v>
                </c:pt>
                <c:pt idx="98">
                  <c:v>-0.23980590543702895</c:v>
                </c:pt>
                <c:pt idx="99">
                  <c:v>-0.5871801496714335</c:v>
                </c:pt>
                <c:pt idx="100">
                  <c:v>-1.1252658428395028</c:v>
                </c:pt>
                <c:pt idx="101">
                  <c:v>-1.393327421003498</c:v>
                </c:pt>
                <c:pt idx="102">
                  <c:v>-0.57506856985637533</c:v>
                </c:pt>
                <c:pt idx="103">
                  <c:v>0.43385931750078655</c:v>
                </c:pt>
                <c:pt idx="104">
                  <c:v>0.58423442495608491</c:v>
                </c:pt>
                <c:pt idx="105">
                  <c:v>-0.77773846851417261</c:v>
                </c:pt>
                <c:pt idx="106">
                  <c:v>0.47228919222029475</c:v>
                </c:pt>
                <c:pt idx="107">
                  <c:v>0.11744898367218504</c:v>
                </c:pt>
                <c:pt idx="108">
                  <c:v>-0.2959810709541042</c:v>
                </c:pt>
                <c:pt idx="109">
                  <c:v>0.26552325988767134</c:v>
                </c:pt>
                <c:pt idx="110">
                  <c:v>-0.52750580289827731</c:v>
                </c:pt>
                <c:pt idx="111">
                  <c:v>-0.15448440276765751</c:v>
                </c:pt>
                <c:pt idx="112">
                  <c:v>-0.55165072404361393</c:v>
                </c:pt>
                <c:pt idx="113">
                  <c:v>-0.91079899909373463</c:v>
                </c:pt>
                <c:pt idx="114">
                  <c:v>-0.3217084924636211</c:v>
                </c:pt>
                <c:pt idx="115">
                  <c:v>-0.9310256191468671</c:v>
                </c:pt>
                <c:pt idx="116">
                  <c:v>0.66816629633967928</c:v>
                </c:pt>
                <c:pt idx="117">
                  <c:v>0.4814461943160655</c:v>
                </c:pt>
                <c:pt idx="118">
                  <c:v>8.8065234442054496E-2</c:v>
                </c:pt>
                <c:pt idx="119">
                  <c:v>0.20479949768047145</c:v>
                </c:pt>
                <c:pt idx="120">
                  <c:v>0.46007457373477756</c:v>
                </c:pt>
                <c:pt idx="121">
                  <c:v>0.34408379611645579</c:v>
                </c:pt>
                <c:pt idx="122">
                  <c:v>0.83471678602063548</c:v>
                </c:pt>
                <c:pt idx="123">
                  <c:v>-3.9990132456175331E-2</c:v>
                </c:pt>
                <c:pt idx="124">
                  <c:v>-0.44595556731805797</c:v>
                </c:pt>
                <c:pt idx="125">
                  <c:v>1.8670217473077955E-2</c:v>
                </c:pt>
                <c:pt idx="126">
                  <c:v>6.3303025741721086E-2</c:v>
                </c:pt>
                <c:pt idx="127">
                  <c:v>-0.20438962658272342</c:v>
                </c:pt>
                <c:pt idx="128">
                  <c:v>0.45580474715333708</c:v>
                </c:pt>
                <c:pt idx="129">
                  <c:v>-0.17130163350220062</c:v>
                </c:pt>
                <c:pt idx="130">
                  <c:v>0.23396085004189437</c:v>
                </c:pt>
                <c:pt idx="131">
                  <c:v>-0.49789559871920819</c:v>
                </c:pt>
                <c:pt idx="132">
                  <c:v>8.4235200278892641E-2</c:v>
                </c:pt>
                <c:pt idx="133">
                  <c:v>-0.59630034880951932</c:v>
                </c:pt>
                <c:pt idx="134">
                  <c:v>0.12140650981514334</c:v>
                </c:pt>
                <c:pt idx="135">
                  <c:v>-0.72641490544297582</c:v>
                </c:pt>
                <c:pt idx="136">
                  <c:v>0.21779012205119042</c:v>
                </c:pt>
                <c:pt idx="137">
                  <c:v>-0.5393490314703886</c:v>
                </c:pt>
                <c:pt idx="138">
                  <c:v>0.37639065620247791</c:v>
                </c:pt>
                <c:pt idx="139">
                  <c:v>-0.2331565262626798</c:v>
                </c:pt>
                <c:pt idx="140">
                  <c:v>0.43329214007681038</c:v>
                </c:pt>
                <c:pt idx="141">
                  <c:v>0.17344689688302672</c:v>
                </c:pt>
                <c:pt idx="142">
                  <c:v>-0.22430818023324761</c:v>
                </c:pt>
                <c:pt idx="143">
                  <c:v>0.88600940848069953</c:v>
                </c:pt>
                <c:pt idx="144">
                  <c:v>0.71611058272881145</c:v>
                </c:pt>
                <c:pt idx="145">
                  <c:v>-0.27358912596839247</c:v>
                </c:pt>
                <c:pt idx="146">
                  <c:v>-1.0713502921100941</c:v>
                </c:pt>
                <c:pt idx="147">
                  <c:v>0.22564095176378896</c:v>
                </c:pt>
                <c:pt idx="148">
                  <c:v>0.70595863515577761</c:v>
                </c:pt>
                <c:pt idx="149">
                  <c:v>-5.3832754745716471E-2</c:v>
                </c:pt>
                <c:pt idx="150">
                  <c:v>2.836004963387051E-2</c:v>
                </c:pt>
                <c:pt idx="151">
                  <c:v>-0.34854708371676235</c:v>
                </c:pt>
                <c:pt idx="152">
                  <c:v>0.63475355845111814</c:v>
                </c:pt>
                <c:pt idx="153">
                  <c:v>3.5747793268535943E-2</c:v>
                </c:pt>
                <c:pt idx="154">
                  <c:v>6.5851880903833759E-2</c:v>
                </c:pt>
                <c:pt idx="155">
                  <c:v>0.3502267535751713</c:v>
                </c:pt>
                <c:pt idx="156">
                  <c:v>1.3644083250267247</c:v>
                </c:pt>
                <c:pt idx="157">
                  <c:v>-8.4682615610906176E-2</c:v>
                </c:pt>
                <c:pt idx="158">
                  <c:v>0.75622095561974056</c:v>
                </c:pt>
                <c:pt idx="159">
                  <c:v>7.8210860518208136E-2</c:v>
                </c:pt>
                <c:pt idx="160">
                  <c:v>-1.5424239512676685E-2</c:v>
                </c:pt>
                <c:pt idx="161">
                  <c:v>0.14351515481095234</c:v>
                </c:pt>
                <c:pt idx="162">
                  <c:v>-0.57294715274270658</c:v>
                </c:pt>
                <c:pt idx="163">
                  <c:v>0.51445741802268952</c:v>
                </c:pt>
                <c:pt idx="164">
                  <c:v>-9.4245558830660769E-2</c:v>
                </c:pt>
                <c:pt idx="165">
                  <c:v>0.33499895981006045</c:v>
                </c:pt>
                <c:pt idx="166">
                  <c:v>0.55372972118446295</c:v>
                </c:pt>
                <c:pt idx="167">
                  <c:v>0.64072643658140116</c:v>
                </c:pt>
                <c:pt idx="168">
                  <c:v>-0.67123114886981838</c:v>
                </c:pt>
                <c:pt idx="169">
                  <c:v>-0.18271071726259347</c:v>
                </c:pt>
                <c:pt idx="170">
                  <c:v>-1.3412652921397408</c:v>
                </c:pt>
                <c:pt idx="171">
                  <c:v>-0.15101364159397512</c:v>
                </c:pt>
                <c:pt idx="172">
                  <c:v>-0.78574309799731701</c:v>
                </c:pt>
                <c:pt idx="173">
                  <c:v>0.85745408795617095</c:v>
                </c:pt>
                <c:pt idx="174">
                  <c:v>-0.67110190023051253</c:v>
                </c:pt>
                <c:pt idx="175">
                  <c:v>0.28019389552683194</c:v>
                </c:pt>
                <c:pt idx="176">
                  <c:v>0.55193318029501981</c:v>
                </c:pt>
                <c:pt idx="177">
                  <c:v>-0.60918804180736963</c:v>
                </c:pt>
                <c:pt idx="178">
                  <c:v>0.19506933748250788</c:v>
                </c:pt>
                <c:pt idx="179">
                  <c:v>-0.29796119459301096</c:v>
                </c:pt>
                <c:pt idx="180">
                  <c:v>-0.72910349727659973</c:v>
                </c:pt>
                <c:pt idx="181">
                  <c:v>0.17207949407811718</c:v>
                </c:pt>
                <c:pt idx="182">
                  <c:v>0.22886156313050598</c:v>
                </c:pt>
                <c:pt idx="183">
                  <c:v>0.73982168979312668</c:v>
                </c:pt>
                <c:pt idx="184">
                  <c:v>-2.5191739876868624E-3</c:v>
                </c:pt>
                <c:pt idx="185">
                  <c:v>-0.85611796882682967</c:v>
                </c:pt>
                <c:pt idx="186">
                  <c:v>-1.9009416907311918</c:v>
                </c:pt>
                <c:pt idx="187">
                  <c:v>-0.25729048721176451</c:v>
                </c:pt>
                <c:pt idx="188">
                  <c:v>-0.25478353322009806</c:v>
                </c:pt>
                <c:pt idx="189">
                  <c:v>-0.69690937116705243</c:v>
                </c:pt>
                <c:pt idx="190">
                  <c:v>-0.65833415977655907</c:v>
                </c:pt>
                <c:pt idx="191">
                  <c:v>-0.61883306374521485</c:v>
                </c:pt>
                <c:pt idx="192">
                  <c:v>0.24259670946687972</c:v>
                </c:pt>
                <c:pt idx="193">
                  <c:v>0.74334418363739996</c:v>
                </c:pt>
                <c:pt idx="194">
                  <c:v>-0.49348614510480981</c:v>
                </c:pt>
                <c:pt idx="195">
                  <c:v>0.89614936459619798</c:v>
                </c:pt>
                <c:pt idx="196">
                  <c:v>0.9382923594254855</c:v>
                </c:pt>
                <c:pt idx="197">
                  <c:v>-0.65807008157181279</c:v>
                </c:pt>
                <c:pt idx="198">
                  <c:v>-0.26380320897723131</c:v>
                </c:pt>
                <c:pt idx="199">
                  <c:v>0.30070018845575142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C41-4515-827B-4152F63E2D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9547776"/>
        <c:axId val="699548432"/>
      </c:scatterChart>
      <c:valAx>
        <c:axId val="699547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Shipping_Cost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99548432"/>
        <c:crosses val="autoZero"/>
        <c:crossBetween val="midCat"/>
      </c:valAx>
      <c:valAx>
        <c:axId val="6995484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99547776"/>
        <c:crosses val="autoZero"/>
        <c:crossBetween val="midCat"/>
      </c:valAx>
    </c:plotArea>
    <c:legend>
      <c:legendPos val="b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Contract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'Task 2.2 j) Final Model'!$E$2:$E$201</c:f>
              <c:numCache>
                <c:formatCode>General</c:formatCode>
                <c:ptCount val="200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1</c:v>
                </c:pt>
                <c:pt idx="79">
                  <c:v>0</c:v>
                </c:pt>
                <c:pt idx="80">
                  <c:v>1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1</c:v>
                </c:pt>
                <c:pt idx="90">
                  <c:v>1</c:v>
                </c:pt>
                <c:pt idx="91">
                  <c:v>0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0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1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0</c:v>
                </c:pt>
                <c:pt idx="116">
                  <c:v>1</c:v>
                </c:pt>
                <c:pt idx="117">
                  <c:v>0</c:v>
                </c:pt>
                <c:pt idx="118">
                  <c:v>1</c:v>
                </c:pt>
                <c:pt idx="119">
                  <c:v>0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1</c:v>
                </c:pt>
                <c:pt idx="124">
                  <c:v>0</c:v>
                </c:pt>
                <c:pt idx="125">
                  <c:v>1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1</c:v>
                </c:pt>
                <c:pt idx="135">
                  <c:v>1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1</c:v>
                </c:pt>
                <c:pt idx="143">
                  <c:v>0</c:v>
                </c:pt>
                <c:pt idx="144">
                  <c:v>1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0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0</c:v>
                </c:pt>
                <c:pt idx="174">
                  <c:v>0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1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</c:numCache>
            </c:numRef>
          </c:xVal>
          <c:yVal>
            <c:numRef>
              <c:f>'Task 2.2 j) Final Model'!$J$29:$J$228</c:f>
              <c:numCache>
                <c:formatCode>0.00</c:formatCode>
                <c:ptCount val="200"/>
                <c:pt idx="0">
                  <c:v>0.51681010661032634</c:v>
                </c:pt>
                <c:pt idx="1">
                  <c:v>-0.43499467968475436</c:v>
                </c:pt>
                <c:pt idx="2">
                  <c:v>0.57797464128143794</c:v>
                </c:pt>
                <c:pt idx="3">
                  <c:v>0.1789627177285471</c:v>
                </c:pt>
                <c:pt idx="4">
                  <c:v>0.99948045753871106</c:v>
                </c:pt>
                <c:pt idx="5">
                  <c:v>-0.60244729121009932</c:v>
                </c:pt>
                <c:pt idx="6">
                  <c:v>0.51296121859582477</c:v>
                </c:pt>
                <c:pt idx="7">
                  <c:v>0.66850787004294876</c:v>
                </c:pt>
                <c:pt idx="8">
                  <c:v>0.50979893900231588</c:v>
                </c:pt>
                <c:pt idx="9">
                  <c:v>-0.73938674530723514</c:v>
                </c:pt>
                <c:pt idx="10">
                  <c:v>0.52326986061604064</c:v>
                </c:pt>
                <c:pt idx="11">
                  <c:v>-0.11009177780482826</c:v>
                </c:pt>
                <c:pt idx="12">
                  <c:v>-1.0306925018437738</c:v>
                </c:pt>
                <c:pt idx="13">
                  <c:v>0.53751622302891011</c:v>
                </c:pt>
                <c:pt idx="14">
                  <c:v>-0.6834280292118784</c:v>
                </c:pt>
                <c:pt idx="15">
                  <c:v>-0.29297383876308025</c:v>
                </c:pt>
                <c:pt idx="16">
                  <c:v>-6.1125536141651615E-2</c:v>
                </c:pt>
                <c:pt idx="17">
                  <c:v>0.70042044010091331</c:v>
                </c:pt>
                <c:pt idx="18">
                  <c:v>7.382220293489361E-2</c:v>
                </c:pt>
                <c:pt idx="19">
                  <c:v>8.6961148508144959E-2</c:v>
                </c:pt>
                <c:pt idx="20">
                  <c:v>0.15437479493240325</c:v>
                </c:pt>
                <c:pt idx="21">
                  <c:v>0.66907127891945528</c:v>
                </c:pt>
                <c:pt idx="22">
                  <c:v>0.54254146004684944</c:v>
                </c:pt>
                <c:pt idx="23">
                  <c:v>-0.52063610883765143</c:v>
                </c:pt>
                <c:pt idx="24">
                  <c:v>-1.2777647378107329</c:v>
                </c:pt>
                <c:pt idx="25">
                  <c:v>-6.3323147888791453E-2</c:v>
                </c:pt>
                <c:pt idx="26">
                  <c:v>-0.88599632255353811</c:v>
                </c:pt>
                <c:pt idx="27">
                  <c:v>-1.3657604154216036</c:v>
                </c:pt>
                <c:pt idx="28">
                  <c:v>-0.60910627165580955</c:v>
                </c:pt>
                <c:pt idx="29">
                  <c:v>-0.6095960632593842</c:v>
                </c:pt>
                <c:pt idx="30">
                  <c:v>-0.12991502900996466</c:v>
                </c:pt>
                <c:pt idx="31">
                  <c:v>-0.6122554560792377</c:v>
                </c:pt>
                <c:pt idx="32">
                  <c:v>5.5761815989482599E-2</c:v>
                </c:pt>
                <c:pt idx="33">
                  <c:v>1.055939615576027</c:v>
                </c:pt>
                <c:pt idx="34">
                  <c:v>-0.53866776655308701</c:v>
                </c:pt>
                <c:pt idx="35">
                  <c:v>0.27057508680360698</c:v>
                </c:pt>
                <c:pt idx="36">
                  <c:v>-0.62762990625948145</c:v>
                </c:pt>
                <c:pt idx="37">
                  <c:v>0.98742648446142312</c:v>
                </c:pt>
                <c:pt idx="38">
                  <c:v>-0.30622259915451622</c:v>
                </c:pt>
                <c:pt idx="39">
                  <c:v>-1.3797702922790007</c:v>
                </c:pt>
                <c:pt idx="40">
                  <c:v>0.58904927130150408</c:v>
                </c:pt>
                <c:pt idx="41">
                  <c:v>0.13793406341455494</c:v>
                </c:pt>
                <c:pt idx="42">
                  <c:v>-1.0659598595238702</c:v>
                </c:pt>
                <c:pt idx="43">
                  <c:v>0.1186172137780801</c:v>
                </c:pt>
                <c:pt idx="44">
                  <c:v>-0.84714279847975416</c:v>
                </c:pt>
                <c:pt idx="45">
                  <c:v>0.31351979209166991</c:v>
                </c:pt>
                <c:pt idx="46">
                  <c:v>-0.14225625144683463</c:v>
                </c:pt>
                <c:pt idx="47">
                  <c:v>-0.82691038217945412</c:v>
                </c:pt>
                <c:pt idx="48">
                  <c:v>-0.34927490315839194</c:v>
                </c:pt>
                <c:pt idx="49">
                  <c:v>-0.11045345734980039</c:v>
                </c:pt>
                <c:pt idx="50">
                  <c:v>-0.15448186299676703</c:v>
                </c:pt>
                <c:pt idx="51">
                  <c:v>0.2074061436483392</c:v>
                </c:pt>
                <c:pt idx="52">
                  <c:v>0.79761850286555358</c:v>
                </c:pt>
                <c:pt idx="53">
                  <c:v>-0.28136749636377001</c:v>
                </c:pt>
                <c:pt idx="54">
                  <c:v>-8.2276972889516742E-2</c:v>
                </c:pt>
                <c:pt idx="55">
                  <c:v>0.5280519194728388</c:v>
                </c:pt>
                <c:pt idx="56">
                  <c:v>3.4759357039247263E-2</c:v>
                </c:pt>
                <c:pt idx="57">
                  <c:v>1.1849797054171773E-2</c:v>
                </c:pt>
                <c:pt idx="58">
                  <c:v>-6.6218887389706715E-2</c:v>
                </c:pt>
                <c:pt idx="59">
                  <c:v>0.26742255441832086</c:v>
                </c:pt>
                <c:pt idx="60">
                  <c:v>-0.25373723611404841</c:v>
                </c:pt>
                <c:pt idx="61">
                  <c:v>0.61011859354111131</c:v>
                </c:pt>
                <c:pt idx="62">
                  <c:v>0.77931928847213872</c:v>
                </c:pt>
                <c:pt idx="63">
                  <c:v>0.93670991334403908</c:v>
                </c:pt>
                <c:pt idx="64">
                  <c:v>0.28777247768123093</c:v>
                </c:pt>
                <c:pt idx="65">
                  <c:v>1.3717961576114934</c:v>
                </c:pt>
                <c:pt idx="66">
                  <c:v>-0.66693773833650294</c:v>
                </c:pt>
                <c:pt idx="67">
                  <c:v>1.3147484324995942</c:v>
                </c:pt>
                <c:pt idx="68">
                  <c:v>-0.91893555783938563</c:v>
                </c:pt>
                <c:pt idx="69">
                  <c:v>0.79007763386145058</c:v>
                </c:pt>
                <c:pt idx="70">
                  <c:v>-0.99085720260253307</c:v>
                </c:pt>
                <c:pt idx="71">
                  <c:v>0.24074053053113165</c:v>
                </c:pt>
                <c:pt idx="72">
                  <c:v>7.3903480775433295E-2</c:v>
                </c:pt>
                <c:pt idx="73">
                  <c:v>0.56399162860772734</c:v>
                </c:pt>
                <c:pt idx="74">
                  <c:v>0.22747555790922469</c:v>
                </c:pt>
                <c:pt idx="75">
                  <c:v>1.203117075498108</c:v>
                </c:pt>
                <c:pt idx="76">
                  <c:v>0.5593115902446284</c:v>
                </c:pt>
                <c:pt idx="77">
                  <c:v>-0.10154533238218555</c:v>
                </c:pt>
                <c:pt idx="78">
                  <c:v>-0.69140186258433189</c:v>
                </c:pt>
                <c:pt idx="79">
                  <c:v>0.37892451158067608</c:v>
                </c:pt>
                <c:pt idx="80">
                  <c:v>0.75618335013010274</c:v>
                </c:pt>
                <c:pt idx="81">
                  <c:v>0.53315809087916133</c:v>
                </c:pt>
                <c:pt idx="82">
                  <c:v>1.4750029093838366</c:v>
                </c:pt>
                <c:pt idx="83">
                  <c:v>-7.7791004403273689E-2</c:v>
                </c:pt>
                <c:pt idx="84">
                  <c:v>-5.3570304476764363E-3</c:v>
                </c:pt>
                <c:pt idx="85">
                  <c:v>-0.17282192588504763</c:v>
                </c:pt>
                <c:pt idx="86">
                  <c:v>-8.7074795204935995E-2</c:v>
                </c:pt>
                <c:pt idx="87">
                  <c:v>9.4400176404612068E-2</c:v>
                </c:pt>
                <c:pt idx="88">
                  <c:v>-0.24754707009484989</c:v>
                </c:pt>
                <c:pt idx="89">
                  <c:v>0.91540031631303975</c:v>
                </c:pt>
                <c:pt idx="90">
                  <c:v>-0.27855744315287367</c:v>
                </c:pt>
                <c:pt idx="91">
                  <c:v>-4.4285392207937591E-2</c:v>
                </c:pt>
                <c:pt idx="92">
                  <c:v>0.2665300882965731</c:v>
                </c:pt>
                <c:pt idx="93">
                  <c:v>0.18767929585754395</c:v>
                </c:pt>
                <c:pt idx="94">
                  <c:v>0.43407626193754467</c:v>
                </c:pt>
                <c:pt idx="95">
                  <c:v>-0.11792842191357344</c:v>
                </c:pt>
                <c:pt idx="96">
                  <c:v>-0.13995415783615872</c:v>
                </c:pt>
                <c:pt idx="97">
                  <c:v>0.34521505718111012</c:v>
                </c:pt>
                <c:pt idx="98">
                  <c:v>-0.23980590543702895</c:v>
                </c:pt>
                <c:pt idx="99">
                  <c:v>-0.5871801496714335</c:v>
                </c:pt>
                <c:pt idx="100">
                  <c:v>-1.1252658428395028</c:v>
                </c:pt>
                <c:pt idx="101">
                  <c:v>-1.393327421003498</c:v>
                </c:pt>
                <c:pt idx="102">
                  <c:v>-0.57506856985637533</c:v>
                </c:pt>
                <c:pt idx="103">
                  <c:v>0.43385931750078655</c:v>
                </c:pt>
                <c:pt idx="104">
                  <c:v>0.58423442495608491</c:v>
                </c:pt>
                <c:pt idx="105">
                  <c:v>-0.77773846851417261</c:v>
                </c:pt>
                <c:pt idx="106">
                  <c:v>0.47228919222029475</c:v>
                </c:pt>
                <c:pt idx="107">
                  <c:v>0.11744898367218504</c:v>
                </c:pt>
                <c:pt idx="108">
                  <c:v>-0.2959810709541042</c:v>
                </c:pt>
                <c:pt idx="109">
                  <c:v>0.26552325988767134</c:v>
                </c:pt>
                <c:pt idx="110">
                  <c:v>-0.52750580289827731</c:v>
                </c:pt>
                <c:pt idx="111">
                  <c:v>-0.15448440276765751</c:v>
                </c:pt>
                <c:pt idx="112">
                  <c:v>-0.55165072404361393</c:v>
                </c:pt>
                <c:pt idx="113">
                  <c:v>-0.91079899909373463</c:v>
                </c:pt>
                <c:pt idx="114">
                  <c:v>-0.3217084924636211</c:v>
                </c:pt>
                <c:pt idx="115">
                  <c:v>-0.9310256191468671</c:v>
                </c:pt>
                <c:pt idx="116">
                  <c:v>0.66816629633967928</c:v>
                </c:pt>
                <c:pt idx="117">
                  <c:v>0.4814461943160655</c:v>
                </c:pt>
                <c:pt idx="118">
                  <c:v>8.8065234442054496E-2</c:v>
                </c:pt>
                <c:pt idx="119">
                  <c:v>0.20479949768047145</c:v>
                </c:pt>
                <c:pt idx="120">
                  <c:v>0.46007457373477756</c:v>
                </c:pt>
                <c:pt idx="121">
                  <c:v>0.34408379611645579</c:v>
                </c:pt>
                <c:pt idx="122">
                  <c:v>0.83471678602063548</c:v>
                </c:pt>
                <c:pt idx="123">
                  <c:v>-3.9990132456175331E-2</c:v>
                </c:pt>
                <c:pt idx="124">
                  <c:v>-0.44595556731805797</c:v>
                </c:pt>
                <c:pt idx="125">
                  <c:v>1.8670217473077955E-2</c:v>
                </c:pt>
                <c:pt idx="126">
                  <c:v>6.3303025741721086E-2</c:v>
                </c:pt>
                <c:pt idx="127">
                  <c:v>-0.20438962658272342</c:v>
                </c:pt>
                <c:pt idx="128">
                  <c:v>0.45580474715333708</c:v>
                </c:pt>
                <c:pt idx="129">
                  <c:v>-0.17130163350220062</c:v>
                </c:pt>
                <c:pt idx="130">
                  <c:v>0.23396085004189437</c:v>
                </c:pt>
                <c:pt idx="131">
                  <c:v>-0.49789559871920819</c:v>
                </c:pt>
                <c:pt idx="132">
                  <c:v>8.4235200278892641E-2</c:v>
                </c:pt>
                <c:pt idx="133">
                  <c:v>-0.59630034880951932</c:v>
                </c:pt>
                <c:pt idx="134">
                  <c:v>0.12140650981514334</c:v>
                </c:pt>
                <c:pt idx="135">
                  <c:v>-0.72641490544297582</c:v>
                </c:pt>
                <c:pt idx="136">
                  <c:v>0.21779012205119042</c:v>
                </c:pt>
                <c:pt idx="137">
                  <c:v>-0.5393490314703886</c:v>
                </c:pt>
                <c:pt idx="138">
                  <c:v>0.37639065620247791</c:v>
                </c:pt>
                <c:pt idx="139">
                  <c:v>-0.2331565262626798</c:v>
                </c:pt>
                <c:pt idx="140">
                  <c:v>0.43329214007681038</c:v>
                </c:pt>
                <c:pt idx="141">
                  <c:v>0.17344689688302672</c:v>
                </c:pt>
                <c:pt idx="142">
                  <c:v>-0.22430818023324761</c:v>
                </c:pt>
                <c:pt idx="143">
                  <c:v>0.88600940848069953</c:v>
                </c:pt>
                <c:pt idx="144">
                  <c:v>0.71611058272881145</c:v>
                </c:pt>
                <c:pt idx="145">
                  <c:v>-0.27358912596839247</c:v>
                </c:pt>
                <c:pt idx="146">
                  <c:v>-1.0713502921100941</c:v>
                </c:pt>
                <c:pt idx="147">
                  <c:v>0.22564095176378896</c:v>
                </c:pt>
                <c:pt idx="148">
                  <c:v>0.70595863515577761</c:v>
                </c:pt>
                <c:pt idx="149">
                  <c:v>-5.3832754745716471E-2</c:v>
                </c:pt>
                <c:pt idx="150">
                  <c:v>2.836004963387051E-2</c:v>
                </c:pt>
                <c:pt idx="151">
                  <c:v>-0.34854708371676235</c:v>
                </c:pt>
                <c:pt idx="152">
                  <c:v>0.63475355845111814</c:v>
                </c:pt>
                <c:pt idx="153">
                  <c:v>3.5747793268535943E-2</c:v>
                </c:pt>
                <c:pt idx="154">
                  <c:v>6.5851880903833759E-2</c:v>
                </c:pt>
                <c:pt idx="155">
                  <c:v>0.3502267535751713</c:v>
                </c:pt>
                <c:pt idx="156">
                  <c:v>1.3644083250267247</c:v>
                </c:pt>
                <c:pt idx="157">
                  <c:v>-8.4682615610906176E-2</c:v>
                </c:pt>
                <c:pt idx="158">
                  <c:v>0.75622095561974056</c:v>
                </c:pt>
                <c:pt idx="159">
                  <c:v>7.8210860518208136E-2</c:v>
                </c:pt>
                <c:pt idx="160">
                  <c:v>-1.5424239512676685E-2</c:v>
                </c:pt>
                <c:pt idx="161">
                  <c:v>0.14351515481095234</c:v>
                </c:pt>
                <c:pt idx="162">
                  <c:v>-0.57294715274270658</c:v>
                </c:pt>
                <c:pt idx="163">
                  <c:v>0.51445741802268952</c:v>
                </c:pt>
                <c:pt idx="164">
                  <c:v>-9.4245558830660769E-2</c:v>
                </c:pt>
                <c:pt idx="165">
                  <c:v>0.33499895981006045</c:v>
                </c:pt>
                <c:pt idx="166">
                  <c:v>0.55372972118446295</c:v>
                </c:pt>
                <c:pt idx="167">
                  <c:v>0.64072643658140116</c:v>
                </c:pt>
                <c:pt idx="168">
                  <c:v>-0.67123114886981838</c:v>
                </c:pt>
                <c:pt idx="169">
                  <c:v>-0.18271071726259347</c:v>
                </c:pt>
                <c:pt idx="170">
                  <c:v>-1.3412652921397408</c:v>
                </c:pt>
                <c:pt idx="171">
                  <c:v>-0.15101364159397512</c:v>
                </c:pt>
                <c:pt idx="172">
                  <c:v>-0.78574309799731701</c:v>
                </c:pt>
                <c:pt idx="173">
                  <c:v>0.85745408795617095</c:v>
                </c:pt>
                <c:pt idx="174">
                  <c:v>-0.67110190023051253</c:v>
                </c:pt>
                <c:pt idx="175">
                  <c:v>0.28019389552683194</c:v>
                </c:pt>
                <c:pt idx="176">
                  <c:v>0.55193318029501981</c:v>
                </c:pt>
                <c:pt idx="177">
                  <c:v>-0.60918804180736963</c:v>
                </c:pt>
                <c:pt idx="178">
                  <c:v>0.19506933748250788</c:v>
                </c:pt>
                <c:pt idx="179">
                  <c:v>-0.29796119459301096</c:v>
                </c:pt>
                <c:pt idx="180">
                  <c:v>-0.72910349727659973</c:v>
                </c:pt>
                <c:pt idx="181">
                  <c:v>0.17207949407811718</c:v>
                </c:pt>
                <c:pt idx="182">
                  <c:v>0.22886156313050598</c:v>
                </c:pt>
                <c:pt idx="183">
                  <c:v>0.73982168979312668</c:v>
                </c:pt>
                <c:pt idx="184">
                  <c:v>-2.5191739876868624E-3</c:v>
                </c:pt>
                <c:pt idx="185">
                  <c:v>-0.85611796882682967</c:v>
                </c:pt>
                <c:pt idx="186">
                  <c:v>-1.9009416907311918</c:v>
                </c:pt>
                <c:pt idx="187">
                  <c:v>-0.25729048721176451</c:v>
                </c:pt>
                <c:pt idx="188">
                  <c:v>-0.25478353322009806</c:v>
                </c:pt>
                <c:pt idx="189">
                  <c:v>-0.69690937116705243</c:v>
                </c:pt>
                <c:pt idx="190">
                  <c:v>-0.65833415977655907</c:v>
                </c:pt>
                <c:pt idx="191">
                  <c:v>-0.61883306374521485</c:v>
                </c:pt>
                <c:pt idx="192">
                  <c:v>0.24259670946687972</c:v>
                </c:pt>
                <c:pt idx="193">
                  <c:v>0.74334418363739996</c:v>
                </c:pt>
                <c:pt idx="194">
                  <c:v>-0.49348614510480981</c:v>
                </c:pt>
                <c:pt idx="195">
                  <c:v>0.89614936459619798</c:v>
                </c:pt>
                <c:pt idx="196">
                  <c:v>0.9382923594254855</c:v>
                </c:pt>
                <c:pt idx="197">
                  <c:v>-0.65807008157181279</c:v>
                </c:pt>
                <c:pt idx="198">
                  <c:v>-0.26380320897723131</c:v>
                </c:pt>
                <c:pt idx="199">
                  <c:v>0.30070018845575142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35D-4A02-A04D-C80EAE52AE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2975136"/>
        <c:axId val="692975464"/>
      </c:scatterChart>
      <c:valAx>
        <c:axId val="692975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Contract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92975464"/>
        <c:crosses val="autoZero"/>
        <c:crossBetween val="midCat"/>
      </c:valAx>
      <c:valAx>
        <c:axId val="6929754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92975136"/>
        <c:crosses val="autoZero"/>
        <c:crossBetween val="midCat"/>
      </c:valAx>
    </c:plotArea>
    <c:legend>
      <c:legendPos val="b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'Task 2.2 j) Final Model'!$M$29:$M$228</c:f>
              <c:numCache>
                <c:formatCode>0.00</c:formatCode>
                <c:ptCount val="200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4.75</c:v>
                </c:pt>
                <c:pt idx="10">
                  <c:v>5.25</c:v>
                </c:pt>
                <c:pt idx="11">
                  <c:v>5.75</c:v>
                </c:pt>
                <c:pt idx="12">
                  <c:v>6.25</c:v>
                </c:pt>
                <c:pt idx="13">
                  <c:v>6.75</c:v>
                </c:pt>
                <c:pt idx="14">
                  <c:v>7.25</c:v>
                </c:pt>
                <c:pt idx="15">
                  <c:v>7.75</c:v>
                </c:pt>
                <c:pt idx="16">
                  <c:v>8.25</c:v>
                </c:pt>
                <c:pt idx="17">
                  <c:v>8.75</c:v>
                </c:pt>
                <c:pt idx="18">
                  <c:v>9.25</c:v>
                </c:pt>
                <c:pt idx="19">
                  <c:v>9.75</c:v>
                </c:pt>
                <c:pt idx="20">
                  <c:v>10.25</c:v>
                </c:pt>
                <c:pt idx="21">
                  <c:v>10.75</c:v>
                </c:pt>
                <c:pt idx="22">
                  <c:v>11.25</c:v>
                </c:pt>
                <c:pt idx="23">
                  <c:v>11.75</c:v>
                </c:pt>
                <c:pt idx="24">
                  <c:v>12.25</c:v>
                </c:pt>
                <c:pt idx="25">
                  <c:v>12.75</c:v>
                </c:pt>
                <c:pt idx="26">
                  <c:v>13.25</c:v>
                </c:pt>
                <c:pt idx="27">
                  <c:v>13.75</c:v>
                </c:pt>
                <c:pt idx="28">
                  <c:v>14.25</c:v>
                </c:pt>
                <c:pt idx="29">
                  <c:v>14.75</c:v>
                </c:pt>
                <c:pt idx="30">
                  <c:v>15.25</c:v>
                </c:pt>
                <c:pt idx="31">
                  <c:v>15.75</c:v>
                </c:pt>
                <c:pt idx="32">
                  <c:v>16.25</c:v>
                </c:pt>
                <c:pt idx="33">
                  <c:v>16.75</c:v>
                </c:pt>
                <c:pt idx="34">
                  <c:v>17.25</c:v>
                </c:pt>
                <c:pt idx="35">
                  <c:v>17.75</c:v>
                </c:pt>
                <c:pt idx="36">
                  <c:v>18.25</c:v>
                </c:pt>
                <c:pt idx="37">
                  <c:v>18.75</c:v>
                </c:pt>
                <c:pt idx="38">
                  <c:v>19.25</c:v>
                </c:pt>
                <c:pt idx="39">
                  <c:v>19.75</c:v>
                </c:pt>
                <c:pt idx="40">
                  <c:v>20.25</c:v>
                </c:pt>
                <c:pt idx="41">
                  <c:v>20.75</c:v>
                </c:pt>
                <c:pt idx="42">
                  <c:v>21.25</c:v>
                </c:pt>
                <c:pt idx="43">
                  <c:v>21.75</c:v>
                </c:pt>
                <c:pt idx="44">
                  <c:v>22.25</c:v>
                </c:pt>
                <c:pt idx="45">
                  <c:v>22.75</c:v>
                </c:pt>
                <c:pt idx="46">
                  <c:v>23.25</c:v>
                </c:pt>
                <c:pt idx="47">
                  <c:v>23.75</c:v>
                </c:pt>
                <c:pt idx="48">
                  <c:v>24.25</c:v>
                </c:pt>
                <c:pt idx="49">
                  <c:v>24.75</c:v>
                </c:pt>
                <c:pt idx="50">
                  <c:v>25.25</c:v>
                </c:pt>
                <c:pt idx="51">
                  <c:v>25.75</c:v>
                </c:pt>
                <c:pt idx="52">
                  <c:v>26.25</c:v>
                </c:pt>
                <c:pt idx="53">
                  <c:v>26.75</c:v>
                </c:pt>
                <c:pt idx="54">
                  <c:v>27.25</c:v>
                </c:pt>
                <c:pt idx="55">
                  <c:v>27.75</c:v>
                </c:pt>
                <c:pt idx="56">
                  <c:v>28.25</c:v>
                </c:pt>
                <c:pt idx="57">
                  <c:v>28.75</c:v>
                </c:pt>
                <c:pt idx="58">
                  <c:v>29.25</c:v>
                </c:pt>
                <c:pt idx="59">
                  <c:v>29.75</c:v>
                </c:pt>
                <c:pt idx="60">
                  <c:v>30.25</c:v>
                </c:pt>
                <c:pt idx="61">
                  <c:v>30.75</c:v>
                </c:pt>
                <c:pt idx="62">
                  <c:v>31.25</c:v>
                </c:pt>
                <c:pt idx="63">
                  <c:v>31.75</c:v>
                </c:pt>
                <c:pt idx="64">
                  <c:v>32.25</c:v>
                </c:pt>
                <c:pt idx="65">
                  <c:v>32.75</c:v>
                </c:pt>
                <c:pt idx="66">
                  <c:v>33.25</c:v>
                </c:pt>
                <c:pt idx="67">
                  <c:v>33.75</c:v>
                </c:pt>
                <c:pt idx="68">
                  <c:v>34.25</c:v>
                </c:pt>
                <c:pt idx="69">
                  <c:v>34.75</c:v>
                </c:pt>
                <c:pt idx="70">
                  <c:v>35.25</c:v>
                </c:pt>
                <c:pt idx="71">
                  <c:v>35.75</c:v>
                </c:pt>
                <c:pt idx="72">
                  <c:v>36.25</c:v>
                </c:pt>
                <c:pt idx="73">
                  <c:v>36.75</c:v>
                </c:pt>
                <c:pt idx="74">
                  <c:v>37.25</c:v>
                </c:pt>
                <c:pt idx="75">
                  <c:v>37.75</c:v>
                </c:pt>
                <c:pt idx="76">
                  <c:v>38.25</c:v>
                </c:pt>
                <c:pt idx="77">
                  <c:v>38.75</c:v>
                </c:pt>
                <c:pt idx="78">
                  <c:v>39.25</c:v>
                </c:pt>
                <c:pt idx="79">
                  <c:v>39.75</c:v>
                </c:pt>
                <c:pt idx="80">
                  <c:v>40.25</c:v>
                </c:pt>
                <c:pt idx="81">
                  <c:v>40.75</c:v>
                </c:pt>
                <c:pt idx="82">
                  <c:v>41.25</c:v>
                </c:pt>
                <c:pt idx="83">
                  <c:v>41.75</c:v>
                </c:pt>
                <c:pt idx="84">
                  <c:v>42.25</c:v>
                </c:pt>
                <c:pt idx="85">
                  <c:v>42.75</c:v>
                </c:pt>
                <c:pt idx="86">
                  <c:v>43.25</c:v>
                </c:pt>
                <c:pt idx="87">
                  <c:v>43.75</c:v>
                </c:pt>
                <c:pt idx="88">
                  <c:v>44.25</c:v>
                </c:pt>
                <c:pt idx="89">
                  <c:v>44.75</c:v>
                </c:pt>
                <c:pt idx="90">
                  <c:v>45.25</c:v>
                </c:pt>
                <c:pt idx="91">
                  <c:v>45.75</c:v>
                </c:pt>
                <c:pt idx="92">
                  <c:v>46.25</c:v>
                </c:pt>
                <c:pt idx="93">
                  <c:v>46.75</c:v>
                </c:pt>
                <c:pt idx="94">
                  <c:v>47.25</c:v>
                </c:pt>
                <c:pt idx="95">
                  <c:v>47.75</c:v>
                </c:pt>
                <c:pt idx="96">
                  <c:v>48.25</c:v>
                </c:pt>
                <c:pt idx="97">
                  <c:v>48.75</c:v>
                </c:pt>
                <c:pt idx="98">
                  <c:v>49.25</c:v>
                </c:pt>
                <c:pt idx="99">
                  <c:v>49.75</c:v>
                </c:pt>
                <c:pt idx="100">
                  <c:v>50.25</c:v>
                </c:pt>
                <c:pt idx="101">
                  <c:v>50.75</c:v>
                </c:pt>
                <c:pt idx="102">
                  <c:v>51.25</c:v>
                </c:pt>
                <c:pt idx="103">
                  <c:v>51.75</c:v>
                </c:pt>
                <c:pt idx="104">
                  <c:v>52.25</c:v>
                </c:pt>
                <c:pt idx="105">
                  <c:v>52.75</c:v>
                </c:pt>
                <c:pt idx="106">
                  <c:v>53.25</c:v>
                </c:pt>
                <c:pt idx="107">
                  <c:v>53.75</c:v>
                </c:pt>
                <c:pt idx="108">
                  <c:v>54.25</c:v>
                </c:pt>
                <c:pt idx="109">
                  <c:v>54.75</c:v>
                </c:pt>
                <c:pt idx="110">
                  <c:v>55.25</c:v>
                </c:pt>
                <c:pt idx="111">
                  <c:v>55.75</c:v>
                </c:pt>
                <c:pt idx="112">
                  <c:v>56.25</c:v>
                </c:pt>
                <c:pt idx="113">
                  <c:v>56.75</c:v>
                </c:pt>
                <c:pt idx="114">
                  <c:v>57.25</c:v>
                </c:pt>
                <c:pt idx="115">
                  <c:v>57.75</c:v>
                </c:pt>
                <c:pt idx="116">
                  <c:v>58.25</c:v>
                </c:pt>
                <c:pt idx="117">
                  <c:v>58.75</c:v>
                </c:pt>
                <c:pt idx="118">
                  <c:v>59.25</c:v>
                </c:pt>
                <c:pt idx="119">
                  <c:v>59.75</c:v>
                </c:pt>
                <c:pt idx="120">
                  <c:v>60.25</c:v>
                </c:pt>
                <c:pt idx="121">
                  <c:v>60.75</c:v>
                </c:pt>
                <c:pt idx="122">
                  <c:v>61.25</c:v>
                </c:pt>
                <c:pt idx="123">
                  <c:v>61.75</c:v>
                </c:pt>
                <c:pt idx="124">
                  <c:v>62.25</c:v>
                </c:pt>
                <c:pt idx="125">
                  <c:v>62.75</c:v>
                </c:pt>
                <c:pt idx="126">
                  <c:v>63.25</c:v>
                </c:pt>
                <c:pt idx="127">
                  <c:v>63.75</c:v>
                </c:pt>
                <c:pt idx="128">
                  <c:v>64.25</c:v>
                </c:pt>
                <c:pt idx="129">
                  <c:v>64.75</c:v>
                </c:pt>
                <c:pt idx="130">
                  <c:v>65.25</c:v>
                </c:pt>
                <c:pt idx="131">
                  <c:v>65.75</c:v>
                </c:pt>
                <c:pt idx="132">
                  <c:v>66.25</c:v>
                </c:pt>
                <c:pt idx="133">
                  <c:v>66.75</c:v>
                </c:pt>
                <c:pt idx="134">
                  <c:v>67.25</c:v>
                </c:pt>
                <c:pt idx="135">
                  <c:v>67.75</c:v>
                </c:pt>
                <c:pt idx="136">
                  <c:v>68.25</c:v>
                </c:pt>
                <c:pt idx="137">
                  <c:v>68.75</c:v>
                </c:pt>
                <c:pt idx="138">
                  <c:v>69.25</c:v>
                </c:pt>
                <c:pt idx="139">
                  <c:v>69.75</c:v>
                </c:pt>
                <c:pt idx="140">
                  <c:v>70.25</c:v>
                </c:pt>
                <c:pt idx="141">
                  <c:v>70.75</c:v>
                </c:pt>
                <c:pt idx="142">
                  <c:v>71.25</c:v>
                </c:pt>
                <c:pt idx="143">
                  <c:v>71.75</c:v>
                </c:pt>
                <c:pt idx="144">
                  <c:v>72.25</c:v>
                </c:pt>
                <c:pt idx="145">
                  <c:v>72.75</c:v>
                </c:pt>
                <c:pt idx="146">
                  <c:v>73.25</c:v>
                </c:pt>
                <c:pt idx="147">
                  <c:v>73.75</c:v>
                </c:pt>
                <c:pt idx="148">
                  <c:v>74.25</c:v>
                </c:pt>
                <c:pt idx="149">
                  <c:v>74.75</c:v>
                </c:pt>
                <c:pt idx="150">
                  <c:v>75.25</c:v>
                </c:pt>
                <c:pt idx="151">
                  <c:v>75.75</c:v>
                </c:pt>
                <c:pt idx="152">
                  <c:v>76.25</c:v>
                </c:pt>
                <c:pt idx="153">
                  <c:v>76.75</c:v>
                </c:pt>
                <c:pt idx="154">
                  <c:v>77.25</c:v>
                </c:pt>
                <c:pt idx="155">
                  <c:v>77.75</c:v>
                </c:pt>
                <c:pt idx="156">
                  <c:v>78.25</c:v>
                </c:pt>
                <c:pt idx="157">
                  <c:v>78.75</c:v>
                </c:pt>
                <c:pt idx="158">
                  <c:v>79.25</c:v>
                </c:pt>
                <c:pt idx="159">
                  <c:v>79.75</c:v>
                </c:pt>
                <c:pt idx="160">
                  <c:v>80.25</c:v>
                </c:pt>
                <c:pt idx="161">
                  <c:v>80.75</c:v>
                </c:pt>
                <c:pt idx="162">
                  <c:v>81.25</c:v>
                </c:pt>
                <c:pt idx="163">
                  <c:v>81.75</c:v>
                </c:pt>
                <c:pt idx="164">
                  <c:v>82.25</c:v>
                </c:pt>
                <c:pt idx="165">
                  <c:v>82.75</c:v>
                </c:pt>
                <c:pt idx="166">
                  <c:v>83.25</c:v>
                </c:pt>
                <c:pt idx="167">
                  <c:v>83.75</c:v>
                </c:pt>
                <c:pt idx="168">
                  <c:v>84.25</c:v>
                </c:pt>
                <c:pt idx="169">
                  <c:v>84.75</c:v>
                </c:pt>
                <c:pt idx="170">
                  <c:v>85.25</c:v>
                </c:pt>
                <c:pt idx="171">
                  <c:v>85.75</c:v>
                </c:pt>
                <c:pt idx="172">
                  <c:v>86.25</c:v>
                </c:pt>
                <c:pt idx="173">
                  <c:v>86.75</c:v>
                </c:pt>
                <c:pt idx="174">
                  <c:v>87.25</c:v>
                </c:pt>
                <c:pt idx="175">
                  <c:v>87.75</c:v>
                </c:pt>
                <c:pt idx="176">
                  <c:v>88.25</c:v>
                </c:pt>
                <c:pt idx="177">
                  <c:v>88.75</c:v>
                </c:pt>
                <c:pt idx="178">
                  <c:v>89.25</c:v>
                </c:pt>
                <c:pt idx="179">
                  <c:v>89.75</c:v>
                </c:pt>
                <c:pt idx="180">
                  <c:v>90.25</c:v>
                </c:pt>
                <c:pt idx="181">
                  <c:v>90.75</c:v>
                </c:pt>
                <c:pt idx="182">
                  <c:v>91.25</c:v>
                </c:pt>
                <c:pt idx="183">
                  <c:v>91.75</c:v>
                </c:pt>
                <c:pt idx="184">
                  <c:v>92.25</c:v>
                </c:pt>
                <c:pt idx="185">
                  <c:v>92.75</c:v>
                </c:pt>
                <c:pt idx="186">
                  <c:v>93.25</c:v>
                </c:pt>
                <c:pt idx="187">
                  <c:v>93.75</c:v>
                </c:pt>
                <c:pt idx="188">
                  <c:v>94.25</c:v>
                </c:pt>
                <c:pt idx="189">
                  <c:v>94.75</c:v>
                </c:pt>
                <c:pt idx="190">
                  <c:v>95.25</c:v>
                </c:pt>
                <c:pt idx="191">
                  <c:v>95.75</c:v>
                </c:pt>
                <c:pt idx="192">
                  <c:v>96.25</c:v>
                </c:pt>
                <c:pt idx="193">
                  <c:v>96.75</c:v>
                </c:pt>
                <c:pt idx="194">
                  <c:v>97.25</c:v>
                </c:pt>
                <c:pt idx="195">
                  <c:v>97.75</c:v>
                </c:pt>
                <c:pt idx="196">
                  <c:v>98.25</c:v>
                </c:pt>
                <c:pt idx="197">
                  <c:v>98.75</c:v>
                </c:pt>
                <c:pt idx="198">
                  <c:v>99.25</c:v>
                </c:pt>
                <c:pt idx="199">
                  <c:v>99.75</c:v>
                </c:pt>
              </c:numCache>
            </c:numRef>
          </c:xVal>
          <c:yVal>
            <c:numRef>
              <c:f>'Task 2.2 j) Final Model'!$N$29:$N$228</c:f>
              <c:numCache>
                <c:formatCode>0.00</c:formatCode>
                <c:ptCount val="200"/>
                <c:pt idx="0">
                  <c:v>4.3</c:v>
                </c:pt>
                <c:pt idx="1">
                  <c:v>5.5</c:v>
                </c:pt>
                <c:pt idx="2">
                  <c:v>5.6</c:v>
                </c:pt>
                <c:pt idx="3">
                  <c:v>5.8</c:v>
                </c:pt>
                <c:pt idx="4">
                  <c:v>5.8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6.1</c:v>
                </c:pt>
                <c:pt idx="9">
                  <c:v>6.1</c:v>
                </c:pt>
                <c:pt idx="10">
                  <c:v>6.2</c:v>
                </c:pt>
                <c:pt idx="11">
                  <c:v>6.2</c:v>
                </c:pt>
                <c:pt idx="12">
                  <c:v>6.2</c:v>
                </c:pt>
                <c:pt idx="13">
                  <c:v>6.2</c:v>
                </c:pt>
                <c:pt idx="14">
                  <c:v>6.2</c:v>
                </c:pt>
                <c:pt idx="15">
                  <c:v>6.5</c:v>
                </c:pt>
                <c:pt idx="16">
                  <c:v>6.5</c:v>
                </c:pt>
                <c:pt idx="17">
                  <c:v>6.5</c:v>
                </c:pt>
                <c:pt idx="18">
                  <c:v>6.5</c:v>
                </c:pt>
                <c:pt idx="19">
                  <c:v>6.5</c:v>
                </c:pt>
                <c:pt idx="20">
                  <c:v>6.5</c:v>
                </c:pt>
                <c:pt idx="21">
                  <c:v>6.6</c:v>
                </c:pt>
                <c:pt idx="22">
                  <c:v>6.6</c:v>
                </c:pt>
                <c:pt idx="23">
                  <c:v>6.6</c:v>
                </c:pt>
                <c:pt idx="24">
                  <c:v>6.6</c:v>
                </c:pt>
                <c:pt idx="25">
                  <c:v>6.7</c:v>
                </c:pt>
                <c:pt idx="26">
                  <c:v>6.7</c:v>
                </c:pt>
                <c:pt idx="27">
                  <c:v>6.7</c:v>
                </c:pt>
                <c:pt idx="28">
                  <c:v>6.7</c:v>
                </c:pt>
                <c:pt idx="29">
                  <c:v>6.7</c:v>
                </c:pt>
                <c:pt idx="30">
                  <c:v>6.7</c:v>
                </c:pt>
                <c:pt idx="31">
                  <c:v>6.9</c:v>
                </c:pt>
                <c:pt idx="32">
                  <c:v>6.9</c:v>
                </c:pt>
                <c:pt idx="33">
                  <c:v>6.9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7.1</c:v>
                </c:pt>
                <c:pt idx="42">
                  <c:v>7.1</c:v>
                </c:pt>
                <c:pt idx="43">
                  <c:v>7.1</c:v>
                </c:pt>
                <c:pt idx="44">
                  <c:v>7.1</c:v>
                </c:pt>
                <c:pt idx="45">
                  <c:v>7.1</c:v>
                </c:pt>
                <c:pt idx="46">
                  <c:v>7.1</c:v>
                </c:pt>
                <c:pt idx="47">
                  <c:v>7.1</c:v>
                </c:pt>
                <c:pt idx="48">
                  <c:v>7.1</c:v>
                </c:pt>
                <c:pt idx="49">
                  <c:v>7.1</c:v>
                </c:pt>
                <c:pt idx="50">
                  <c:v>7.1</c:v>
                </c:pt>
                <c:pt idx="51">
                  <c:v>7.1</c:v>
                </c:pt>
                <c:pt idx="52">
                  <c:v>7.1</c:v>
                </c:pt>
                <c:pt idx="53">
                  <c:v>7.1</c:v>
                </c:pt>
                <c:pt idx="54">
                  <c:v>7.1</c:v>
                </c:pt>
                <c:pt idx="55">
                  <c:v>7.2</c:v>
                </c:pt>
                <c:pt idx="56">
                  <c:v>7.2</c:v>
                </c:pt>
                <c:pt idx="57">
                  <c:v>7.2</c:v>
                </c:pt>
                <c:pt idx="58">
                  <c:v>7.2</c:v>
                </c:pt>
                <c:pt idx="59">
                  <c:v>7.2</c:v>
                </c:pt>
                <c:pt idx="60">
                  <c:v>7.2</c:v>
                </c:pt>
                <c:pt idx="61">
                  <c:v>7.2</c:v>
                </c:pt>
                <c:pt idx="62">
                  <c:v>7.2</c:v>
                </c:pt>
                <c:pt idx="63">
                  <c:v>7.2</c:v>
                </c:pt>
                <c:pt idx="64">
                  <c:v>7.2</c:v>
                </c:pt>
                <c:pt idx="65">
                  <c:v>7.2</c:v>
                </c:pt>
                <c:pt idx="66">
                  <c:v>7.2</c:v>
                </c:pt>
                <c:pt idx="67">
                  <c:v>7.2</c:v>
                </c:pt>
                <c:pt idx="68">
                  <c:v>7.2</c:v>
                </c:pt>
                <c:pt idx="69">
                  <c:v>7.4</c:v>
                </c:pt>
                <c:pt idx="70">
                  <c:v>7.4</c:v>
                </c:pt>
                <c:pt idx="71">
                  <c:v>7.4</c:v>
                </c:pt>
                <c:pt idx="72">
                  <c:v>7.4</c:v>
                </c:pt>
                <c:pt idx="73">
                  <c:v>7.4</c:v>
                </c:pt>
                <c:pt idx="74">
                  <c:v>7.4</c:v>
                </c:pt>
                <c:pt idx="75">
                  <c:v>7.4</c:v>
                </c:pt>
                <c:pt idx="76">
                  <c:v>7.4</c:v>
                </c:pt>
                <c:pt idx="77">
                  <c:v>7.4</c:v>
                </c:pt>
                <c:pt idx="78">
                  <c:v>7.5</c:v>
                </c:pt>
                <c:pt idx="79">
                  <c:v>7.5</c:v>
                </c:pt>
                <c:pt idx="80">
                  <c:v>7.5</c:v>
                </c:pt>
                <c:pt idx="81">
                  <c:v>7.5</c:v>
                </c:pt>
                <c:pt idx="82">
                  <c:v>7.5</c:v>
                </c:pt>
                <c:pt idx="83">
                  <c:v>7.5</c:v>
                </c:pt>
                <c:pt idx="84">
                  <c:v>7.5</c:v>
                </c:pt>
                <c:pt idx="85">
                  <c:v>7.5</c:v>
                </c:pt>
                <c:pt idx="86">
                  <c:v>7.5</c:v>
                </c:pt>
                <c:pt idx="87">
                  <c:v>7.6</c:v>
                </c:pt>
                <c:pt idx="88">
                  <c:v>7.6</c:v>
                </c:pt>
                <c:pt idx="89">
                  <c:v>7.6</c:v>
                </c:pt>
                <c:pt idx="90">
                  <c:v>7.6</c:v>
                </c:pt>
                <c:pt idx="91">
                  <c:v>7.6</c:v>
                </c:pt>
                <c:pt idx="92">
                  <c:v>7.6</c:v>
                </c:pt>
                <c:pt idx="93">
                  <c:v>7.6</c:v>
                </c:pt>
                <c:pt idx="94">
                  <c:v>7.6</c:v>
                </c:pt>
                <c:pt idx="95">
                  <c:v>7.6</c:v>
                </c:pt>
                <c:pt idx="96">
                  <c:v>7.6</c:v>
                </c:pt>
                <c:pt idx="97">
                  <c:v>7.6</c:v>
                </c:pt>
                <c:pt idx="98">
                  <c:v>7.6</c:v>
                </c:pt>
                <c:pt idx="99">
                  <c:v>7.6</c:v>
                </c:pt>
                <c:pt idx="100">
                  <c:v>7.6</c:v>
                </c:pt>
                <c:pt idx="101">
                  <c:v>7.7</c:v>
                </c:pt>
                <c:pt idx="102">
                  <c:v>7.7</c:v>
                </c:pt>
                <c:pt idx="103">
                  <c:v>7.7</c:v>
                </c:pt>
                <c:pt idx="104">
                  <c:v>7.7</c:v>
                </c:pt>
                <c:pt idx="105">
                  <c:v>7.7</c:v>
                </c:pt>
                <c:pt idx="106">
                  <c:v>7.7</c:v>
                </c:pt>
                <c:pt idx="107">
                  <c:v>7.7</c:v>
                </c:pt>
                <c:pt idx="108">
                  <c:v>7.9</c:v>
                </c:pt>
                <c:pt idx="109">
                  <c:v>7.9</c:v>
                </c:pt>
                <c:pt idx="110">
                  <c:v>7.9</c:v>
                </c:pt>
                <c:pt idx="111">
                  <c:v>7.9</c:v>
                </c:pt>
                <c:pt idx="112">
                  <c:v>7.9</c:v>
                </c:pt>
                <c:pt idx="113">
                  <c:v>7.9</c:v>
                </c:pt>
                <c:pt idx="114">
                  <c:v>7.9</c:v>
                </c:pt>
                <c:pt idx="115">
                  <c:v>7.9</c:v>
                </c:pt>
                <c:pt idx="116">
                  <c:v>7.9</c:v>
                </c:pt>
                <c:pt idx="117">
                  <c:v>7.9</c:v>
                </c:pt>
                <c:pt idx="118">
                  <c:v>7.9</c:v>
                </c:pt>
                <c:pt idx="119">
                  <c:v>7.9</c:v>
                </c:pt>
                <c:pt idx="120">
                  <c:v>7.9</c:v>
                </c:pt>
                <c:pt idx="121">
                  <c:v>8</c:v>
                </c:pt>
                <c:pt idx="122">
                  <c:v>8</c:v>
                </c:pt>
                <c:pt idx="123">
                  <c:v>8</c:v>
                </c:pt>
                <c:pt idx="124">
                  <c:v>8</c:v>
                </c:pt>
                <c:pt idx="125">
                  <c:v>8</c:v>
                </c:pt>
                <c:pt idx="126">
                  <c:v>8</c:v>
                </c:pt>
                <c:pt idx="127">
                  <c:v>8</c:v>
                </c:pt>
                <c:pt idx="128">
                  <c:v>8</c:v>
                </c:pt>
                <c:pt idx="129">
                  <c:v>8</c:v>
                </c:pt>
                <c:pt idx="130">
                  <c:v>8</c:v>
                </c:pt>
                <c:pt idx="131">
                  <c:v>8</c:v>
                </c:pt>
                <c:pt idx="132">
                  <c:v>8</c:v>
                </c:pt>
                <c:pt idx="133">
                  <c:v>8</c:v>
                </c:pt>
                <c:pt idx="134">
                  <c:v>8</c:v>
                </c:pt>
                <c:pt idx="135">
                  <c:v>8.1</c:v>
                </c:pt>
                <c:pt idx="136">
                  <c:v>8.1</c:v>
                </c:pt>
                <c:pt idx="137">
                  <c:v>8.1</c:v>
                </c:pt>
                <c:pt idx="138">
                  <c:v>8.1</c:v>
                </c:pt>
                <c:pt idx="139">
                  <c:v>8.1</c:v>
                </c:pt>
                <c:pt idx="140">
                  <c:v>8.1</c:v>
                </c:pt>
                <c:pt idx="141">
                  <c:v>8.1</c:v>
                </c:pt>
                <c:pt idx="142">
                  <c:v>8.1</c:v>
                </c:pt>
                <c:pt idx="143">
                  <c:v>8.1</c:v>
                </c:pt>
                <c:pt idx="144">
                  <c:v>8.1</c:v>
                </c:pt>
                <c:pt idx="145">
                  <c:v>8.1999999999999993</c:v>
                </c:pt>
                <c:pt idx="146">
                  <c:v>8.1999999999999993</c:v>
                </c:pt>
                <c:pt idx="147">
                  <c:v>8.1999999999999993</c:v>
                </c:pt>
                <c:pt idx="148">
                  <c:v>8.1999999999999993</c:v>
                </c:pt>
                <c:pt idx="149">
                  <c:v>8.1999999999999993</c:v>
                </c:pt>
                <c:pt idx="150">
                  <c:v>8.1999999999999993</c:v>
                </c:pt>
                <c:pt idx="151">
                  <c:v>8.1999999999999993</c:v>
                </c:pt>
                <c:pt idx="152">
                  <c:v>8.1999999999999993</c:v>
                </c:pt>
                <c:pt idx="153">
                  <c:v>8.1999999999999993</c:v>
                </c:pt>
                <c:pt idx="154">
                  <c:v>8.1999999999999993</c:v>
                </c:pt>
                <c:pt idx="155">
                  <c:v>8.1999999999999993</c:v>
                </c:pt>
                <c:pt idx="156">
                  <c:v>8.4</c:v>
                </c:pt>
                <c:pt idx="157">
                  <c:v>8.4</c:v>
                </c:pt>
                <c:pt idx="158">
                  <c:v>8.4</c:v>
                </c:pt>
                <c:pt idx="159">
                  <c:v>8.4</c:v>
                </c:pt>
                <c:pt idx="160">
                  <c:v>8.4</c:v>
                </c:pt>
                <c:pt idx="161">
                  <c:v>8.4</c:v>
                </c:pt>
                <c:pt idx="162">
                  <c:v>8.4</c:v>
                </c:pt>
                <c:pt idx="163">
                  <c:v>8.4</c:v>
                </c:pt>
                <c:pt idx="164">
                  <c:v>8.4</c:v>
                </c:pt>
                <c:pt idx="165">
                  <c:v>8.4</c:v>
                </c:pt>
                <c:pt idx="166">
                  <c:v>8.4</c:v>
                </c:pt>
                <c:pt idx="167">
                  <c:v>8.5</c:v>
                </c:pt>
                <c:pt idx="168">
                  <c:v>8.5</c:v>
                </c:pt>
                <c:pt idx="169">
                  <c:v>8.5</c:v>
                </c:pt>
                <c:pt idx="170">
                  <c:v>8.5</c:v>
                </c:pt>
                <c:pt idx="171">
                  <c:v>8.6</c:v>
                </c:pt>
                <c:pt idx="172">
                  <c:v>8.6</c:v>
                </c:pt>
                <c:pt idx="173">
                  <c:v>8.6</c:v>
                </c:pt>
                <c:pt idx="174">
                  <c:v>8.6</c:v>
                </c:pt>
                <c:pt idx="175">
                  <c:v>8.8000000000000007</c:v>
                </c:pt>
                <c:pt idx="176">
                  <c:v>8.8000000000000007</c:v>
                </c:pt>
                <c:pt idx="177">
                  <c:v>8.8000000000000007</c:v>
                </c:pt>
                <c:pt idx="178">
                  <c:v>8.8000000000000007</c:v>
                </c:pt>
                <c:pt idx="179">
                  <c:v>8.8000000000000007</c:v>
                </c:pt>
                <c:pt idx="180">
                  <c:v>8.8000000000000007</c:v>
                </c:pt>
                <c:pt idx="181">
                  <c:v>8.9</c:v>
                </c:pt>
                <c:pt idx="182">
                  <c:v>8.9</c:v>
                </c:pt>
                <c:pt idx="183">
                  <c:v>8.9</c:v>
                </c:pt>
                <c:pt idx="184">
                  <c:v>8.9</c:v>
                </c:pt>
                <c:pt idx="185">
                  <c:v>9</c:v>
                </c:pt>
                <c:pt idx="186">
                  <c:v>9</c:v>
                </c:pt>
                <c:pt idx="187">
                  <c:v>9</c:v>
                </c:pt>
                <c:pt idx="188">
                  <c:v>9</c:v>
                </c:pt>
                <c:pt idx="189">
                  <c:v>9</c:v>
                </c:pt>
                <c:pt idx="190">
                  <c:v>9</c:v>
                </c:pt>
                <c:pt idx="191">
                  <c:v>9.3000000000000007</c:v>
                </c:pt>
                <c:pt idx="192">
                  <c:v>9.3000000000000007</c:v>
                </c:pt>
                <c:pt idx="193">
                  <c:v>9.3000000000000007</c:v>
                </c:pt>
                <c:pt idx="194">
                  <c:v>9.4</c:v>
                </c:pt>
                <c:pt idx="195">
                  <c:v>9.4</c:v>
                </c:pt>
                <c:pt idx="196">
                  <c:v>9.5</c:v>
                </c:pt>
                <c:pt idx="197">
                  <c:v>9.8000000000000007</c:v>
                </c:pt>
                <c:pt idx="198">
                  <c:v>9.9</c:v>
                </c:pt>
                <c:pt idx="199">
                  <c:v>9.9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71D-4222-A0B1-E7E5252BE6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9477776"/>
        <c:axId val="699547776"/>
      </c:scatterChart>
      <c:valAx>
        <c:axId val="629477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Sample Percentile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99547776"/>
        <c:crosses val="autoZero"/>
        <c:crossBetween val="midCat"/>
      </c:valAx>
      <c:valAx>
        <c:axId val="6995477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Order_Qty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29477776"/>
        <c:crosses val="autoZero"/>
        <c:crossBetween val="midCat"/>
      </c:valAx>
    </c:plotArea>
    <c:legend>
      <c:legendPos val="b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Quality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'Task 3'!$B$2:$B$201</c:f>
              <c:numCache>
                <c:formatCode>General</c:formatCode>
                <c:ptCount val="200"/>
                <c:pt idx="0">
                  <c:v>8.5</c:v>
                </c:pt>
                <c:pt idx="1">
                  <c:v>8.1999999999999993</c:v>
                </c:pt>
                <c:pt idx="2">
                  <c:v>9.1999999999999993</c:v>
                </c:pt>
                <c:pt idx="3">
                  <c:v>6.4</c:v>
                </c:pt>
                <c:pt idx="4">
                  <c:v>9</c:v>
                </c:pt>
                <c:pt idx="5">
                  <c:v>6.5</c:v>
                </c:pt>
                <c:pt idx="6">
                  <c:v>6.9</c:v>
                </c:pt>
                <c:pt idx="7">
                  <c:v>6.2</c:v>
                </c:pt>
                <c:pt idx="8">
                  <c:v>5.8</c:v>
                </c:pt>
                <c:pt idx="9">
                  <c:v>6.4</c:v>
                </c:pt>
                <c:pt idx="10">
                  <c:v>8.6999999999999993</c:v>
                </c:pt>
                <c:pt idx="11">
                  <c:v>6.1</c:v>
                </c:pt>
                <c:pt idx="12">
                  <c:v>9.5</c:v>
                </c:pt>
                <c:pt idx="13">
                  <c:v>9.1999999999999993</c:v>
                </c:pt>
                <c:pt idx="14">
                  <c:v>6.3</c:v>
                </c:pt>
                <c:pt idx="15">
                  <c:v>8.6999999999999993</c:v>
                </c:pt>
                <c:pt idx="16">
                  <c:v>5.7</c:v>
                </c:pt>
                <c:pt idx="17">
                  <c:v>5.9</c:v>
                </c:pt>
                <c:pt idx="18">
                  <c:v>5.6</c:v>
                </c:pt>
                <c:pt idx="19">
                  <c:v>9.1</c:v>
                </c:pt>
                <c:pt idx="20">
                  <c:v>5.2</c:v>
                </c:pt>
                <c:pt idx="21">
                  <c:v>9.6</c:v>
                </c:pt>
                <c:pt idx="22">
                  <c:v>8.6</c:v>
                </c:pt>
                <c:pt idx="23">
                  <c:v>9.3000000000000007</c:v>
                </c:pt>
                <c:pt idx="24">
                  <c:v>6</c:v>
                </c:pt>
                <c:pt idx="25">
                  <c:v>6.4</c:v>
                </c:pt>
                <c:pt idx="26">
                  <c:v>8.5</c:v>
                </c:pt>
                <c:pt idx="27">
                  <c:v>7</c:v>
                </c:pt>
                <c:pt idx="28">
                  <c:v>8.5</c:v>
                </c:pt>
                <c:pt idx="29">
                  <c:v>7.6</c:v>
                </c:pt>
                <c:pt idx="30">
                  <c:v>6.9</c:v>
                </c:pt>
                <c:pt idx="31">
                  <c:v>8.1</c:v>
                </c:pt>
                <c:pt idx="32">
                  <c:v>6.7</c:v>
                </c:pt>
                <c:pt idx="33">
                  <c:v>8</c:v>
                </c:pt>
                <c:pt idx="34">
                  <c:v>6.7</c:v>
                </c:pt>
                <c:pt idx="35">
                  <c:v>8.6999999999999993</c:v>
                </c:pt>
                <c:pt idx="36">
                  <c:v>9</c:v>
                </c:pt>
                <c:pt idx="37">
                  <c:v>9.6</c:v>
                </c:pt>
                <c:pt idx="38">
                  <c:v>8.1999999999999993</c:v>
                </c:pt>
                <c:pt idx="39">
                  <c:v>6.1</c:v>
                </c:pt>
                <c:pt idx="40">
                  <c:v>8.3000000000000007</c:v>
                </c:pt>
                <c:pt idx="41">
                  <c:v>9.4</c:v>
                </c:pt>
                <c:pt idx="42">
                  <c:v>9.3000000000000007</c:v>
                </c:pt>
                <c:pt idx="43">
                  <c:v>5.0999999999999996</c:v>
                </c:pt>
                <c:pt idx="44">
                  <c:v>8</c:v>
                </c:pt>
                <c:pt idx="45">
                  <c:v>5.9</c:v>
                </c:pt>
                <c:pt idx="46">
                  <c:v>10</c:v>
                </c:pt>
                <c:pt idx="47">
                  <c:v>5.7</c:v>
                </c:pt>
                <c:pt idx="48">
                  <c:v>9.9</c:v>
                </c:pt>
                <c:pt idx="49">
                  <c:v>7.9</c:v>
                </c:pt>
                <c:pt idx="50">
                  <c:v>6.7</c:v>
                </c:pt>
                <c:pt idx="51">
                  <c:v>8.1999999999999993</c:v>
                </c:pt>
                <c:pt idx="52">
                  <c:v>9.4</c:v>
                </c:pt>
                <c:pt idx="53">
                  <c:v>6.9</c:v>
                </c:pt>
                <c:pt idx="54">
                  <c:v>8</c:v>
                </c:pt>
                <c:pt idx="55">
                  <c:v>9.3000000000000007</c:v>
                </c:pt>
                <c:pt idx="56">
                  <c:v>7.4</c:v>
                </c:pt>
                <c:pt idx="57">
                  <c:v>7.6</c:v>
                </c:pt>
                <c:pt idx="58">
                  <c:v>10</c:v>
                </c:pt>
                <c:pt idx="59">
                  <c:v>9.9</c:v>
                </c:pt>
                <c:pt idx="60">
                  <c:v>8.6999999999999993</c:v>
                </c:pt>
                <c:pt idx="61">
                  <c:v>8.4</c:v>
                </c:pt>
                <c:pt idx="62">
                  <c:v>8.8000000000000007</c:v>
                </c:pt>
                <c:pt idx="63">
                  <c:v>7.7</c:v>
                </c:pt>
                <c:pt idx="64">
                  <c:v>6.6</c:v>
                </c:pt>
                <c:pt idx="65">
                  <c:v>5.7</c:v>
                </c:pt>
                <c:pt idx="66">
                  <c:v>5.7</c:v>
                </c:pt>
                <c:pt idx="67">
                  <c:v>5.5</c:v>
                </c:pt>
                <c:pt idx="68">
                  <c:v>7.5</c:v>
                </c:pt>
                <c:pt idx="69">
                  <c:v>6.4</c:v>
                </c:pt>
                <c:pt idx="70">
                  <c:v>9.1</c:v>
                </c:pt>
                <c:pt idx="71">
                  <c:v>6.7</c:v>
                </c:pt>
                <c:pt idx="72">
                  <c:v>6.5</c:v>
                </c:pt>
                <c:pt idx="73">
                  <c:v>9.9</c:v>
                </c:pt>
                <c:pt idx="74">
                  <c:v>8.5</c:v>
                </c:pt>
                <c:pt idx="75">
                  <c:v>9.9</c:v>
                </c:pt>
                <c:pt idx="76">
                  <c:v>7.6</c:v>
                </c:pt>
                <c:pt idx="77">
                  <c:v>9.4</c:v>
                </c:pt>
                <c:pt idx="78">
                  <c:v>9.3000000000000007</c:v>
                </c:pt>
                <c:pt idx="79">
                  <c:v>7.1</c:v>
                </c:pt>
                <c:pt idx="80">
                  <c:v>9.9</c:v>
                </c:pt>
                <c:pt idx="81">
                  <c:v>8.6999999999999993</c:v>
                </c:pt>
                <c:pt idx="82">
                  <c:v>8.6</c:v>
                </c:pt>
                <c:pt idx="83">
                  <c:v>6.4</c:v>
                </c:pt>
                <c:pt idx="84">
                  <c:v>7.7</c:v>
                </c:pt>
                <c:pt idx="85">
                  <c:v>7.5</c:v>
                </c:pt>
                <c:pt idx="86">
                  <c:v>5</c:v>
                </c:pt>
                <c:pt idx="87">
                  <c:v>7.7</c:v>
                </c:pt>
                <c:pt idx="88">
                  <c:v>9.1</c:v>
                </c:pt>
                <c:pt idx="89">
                  <c:v>5.5</c:v>
                </c:pt>
                <c:pt idx="90">
                  <c:v>9.1</c:v>
                </c:pt>
                <c:pt idx="91">
                  <c:v>7.1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9.3000000000000007</c:v>
                </c:pt>
                <c:pt idx="95">
                  <c:v>8.6</c:v>
                </c:pt>
                <c:pt idx="96">
                  <c:v>7.4</c:v>
                </c:pt>
                <c:pt idx="97">
                  <c:v>8.6999999999999993</c:v>
                </c:pt>
                <c:pt idx="98">
                  <c:v>7.8</c:v>
                </c:pt>
                <c:pt idx="99">
                  <c:v>7.9</c:v>
                </c:pt>
                <c:pt idx="100">
                  <c:v>7.6</c:v>
                </c:pt>
                <c:pt idx="101">
                  <c:v>9.1999999999999993</c:v>
                </c:pt>
                <c:pt idx="102">
                  <c:v>7.7</c:v>
                </c:pt>
                <c:pt idx="103">
                  <c:v>9.5</c:v>
                </c:pt>
                <c:pt idx="104">
                  <c:v>6.5</c:v>
                </c:pt>
                <c:pt idx="105">
                  <c:v>8.3000000000000007</c:v>
                </c:pt>
                <c:pt idx="106">
                  <c:v>9.6</c:v>
                </c:pt>
                <c:pt idx="107">
                  <c:v>5.9</c:v>
                </c:pt>
                <c:pt idx="108">
                  <c:v>8.6999999999999993</c:v>
                </c:pt>
                <c:pt idx="109">
                  <c:v>6.7</c:v>
                </c:pt>
                <c:pt idx="110">
                  <c:v>9.6999999999999993</c:v>
                </c:pt>
                <c:pt idx="111">
                  <c:v>8.8000000000000007</c:v>
                </c:pt>
                <c:pt idx="112">
                  <c:v>8.1999999999999993</c:v>
                </c:pt>
                <c:pt idx="113">
                  <c:v>8.9</c:v>
                </c:pt>
                <c:pt idx="114">
                  <c:v>8.4</c:v>
                </c:pt>
                <c:pt idx="115">
                  <c:v>7.7</c:v>
                </c:pt>
                <c:pt idx="116">
                  <c:v>9.1999999999999993</c:v>
                </c:pt>
                <c:pt idx="117">
                  <c:v>7.3</c:v>
                </c:pt>
                <c:pt idx="118">
                  <c:v>9</c:v>
                </c:pt>
                <c:pt idx="119">
                  <c:v>8.1</c:v>
                </c:pt>
                <c:pt idx="120">
                  <c:v>7.4</c:v>
                </c:pt>
                <c:pt idx="121">
                  <c:v>7.9</c:v>
                </c:pt>
                <c:pt idx="122">
                  <c:v>7.7</c:v>
                </c:pt>
                <c:pt idx="123">
                  <c:v>9.4</c:v>
                </c:pt>
                <c:pt idx="124">
                  <c:v>7.2</c:v>
                </c:pt>
                <c:pt idx="125">
                  <c:v>8.3000000000000007</c:v>
                </c:pt>
                <c:pt idx="126">
                  <c:v>7.9</c:v>
                </c:pt>
                <c:pt idx="127">
                  <c:v>7.3</c:v>
                </c:pt>
                <c:pt idx="128">
                  <c:v>9.6</c:v>
                </c:pt>
                <c:pt idx="129">
                  <c:v>8.3000000000000007</c:v>
                </c:pt>
                <c:pt idx="130">
                  <c:v>8.6</c:v>
                </c:pt>
                <c:pt idx="131">
                  <c:v>8</c:v>
                </c:pt>
                <c:pt idx="132">
                  <c:v>6.4</c:v>
                </c:pt>
                <c:pt idx="133">
                  <c:v>6.6</c:v>
                </c:pt>
                <c:pt idx="134">
                  <c:v>7.6</c:v>
                </c:pt>
                <c:pt idx="135">
                  <c:v>9.4</c:v>
                </c:pt>
                <c:pt idx="136">
                  <c:v>8.3000000000000007</c:v>
                </c:pt>
                <c:pt idx="137">
                  <c:v>7.8</c:v>
                </c:pt>
                <c:pt idx="138">
                  <c:v>7.1</c:v>
                </c:pt>
                <c:pt idx="139">
                  <c:v>7.6</c:v>
                </c:pt>
                <c:pt idx="140">
                  <c:v>5.6</c:v>
                </c:pt>
                <c:pt idx="141">
                  <c:v>9.9</c:v>
                </c:pt>
                <c:pt idx="142">
                  <c:v>9.1999999999999993</c:v>
                </c:pt>
                <c:pt idx="143">
                  <c:v>9.1</c:v>
                </c:pt>
                <c:pt idx="144">
                  <c:v>9.9</c:v>
                </c:pt>
                <c:pt idx="145">
                  <c:v>9.9</c:v>
                </c:pt>
                <c:pt idx="146">
                  <c:v>6.6</c:v>
                </c:pt>
                <c:pt idx="147">
                  <c:v>9.1</c:v>
                </c:pt>
                <c:pt idx="148">
                  <c:v>5.0999999999999996</c:v>
                </c:pt>
                <c:pt idx="149">
                  <c:v>6</c:v>
                </c:pt>
                <c:pt idx="150">
                  <c:v>8.9</c:v>
                </c:pt>
                <c:pt idx="151">
                  <c:v>6.2</c:v>
                </c:pt>
                <c:pt idx="152">
                  <c:v>7.2</c:v>
                </c:pt>
                <c:pt idx="153">
                  <c:v>8.8000000000000007</c:v>
                </c:pt>
                <c:pt idx="154">
                  <c:v>6.3</c:v>
                </c:pt>
                <c:pt idx="155">
                  <c:v>9.6999999999999993</c:v>
                </c:pt>
                <c:pt idx="156">
                  <c:v>5</c:v>
                </c:pt>
                <c:pt idx="157">
                  <c:v>7.4</c:v>
                </c:pt>
                <c:pt idx="158">
                  <c:v>5.5</c:v>
                </c:pt>
                <c:pt idx="159">
                  <c:v>9.1</c:v>
                </c:pt>
                <c:pt idx="160">
                  <c:v>6.7</c:v>
                </c:pt>
                <c:pt idx="161">
                  <c:v>6.3</c:v>
                </c:pt>
                <c:pt idx="162">
                  <c:v>8.3000000000000007</c:v>
                </c:pt>
                <c:pt idx="163">
                  <c:v>8.1999999999999993</c:v>
                </c:pt>
                <c:pt idx="164">
                  <c:v>8.1999999999999993</c:v>
                </c:pt>
                <c:pt idx="165">
                  <c:v>9</c:v>
                </c:pt>
                <c:pt idx="166">
                  <c:v>7.1</c:v>
                </c:pt>
                <c:pt idx="167">
                  <c:v>6.9</c:v>
                </c:pt>
                <c:pt idx="168">
                  <c:v>8.6</c:v>
                </c:pt>
                <c:pt idx="169">
                  <c:v>6.7</c:v>
                </c:pt>
                <c:pt idx="170">
                  <c:v>7</c:v>
                </c:pt>
                <c:pt idx="171">
                  <c:v>9.6999999999999993</c:v>
                </c:pt>
                <c:pt idx="172">
                  <c:v>9.9</c:v>
                </c:pt>
                <c:pt idx="173">
                  <c:v>8.6</c:v>
                </c:pt>
                <c:pt idx="174">
                  <c:v>6.3</c:v>
                </c:pt>
                <c:pt idx="175">
                  <c:v>9.9</c:v>
                </c:pt>
                <c:pt idx="176">
                  <c:v>9.3000000000000007</c:v>
                </c:pt>
                <c:pt idx="177">
                  <c:v>9.6999999999999993</c:v>
                </c:pt>
                <c:pt idx="178">
                  <c:v>9.6999999999999993</c:v>
                </c:pt>
                <c:pt idx="179">
                  <c:v>9.6</c:v>
                </c:pt>
                <c:pt idx="180">
                  <c:v>7.6</c:v>
                </c:pt>
                <c:pt idx="181">
                  <c:v>9.4</c:v>
                </c:pt>
                <c:pt idx="182">
                  <c:v>9.6</c:v>
                </c:pt>
                <c:pt idx="183">
                  <c:v>9.3000000000000007</c:v>
                </c:pt>
                <c:pt idx="184">
                  <c:v>9.6999999999999993</c:v>
                </c:pt>
                <c:pt idx="185">
                  <c:v>9.1</c:v>
                </c:pt>
                <c:pt idx="186">
                  <c:v>6.5</c:v>
                </c:pt>
                <c:pt idx="187">
                  <c:v>6.6</c:v>
                </c:pt>
                <c:pt idx="188">
                  <c:v>5.8</c:v>
                </c:pt>
                <c:pt idx="189">
                  <c:v>8.6999999999999993</c:v>
                </c:pt>
                <c:pt idx="190">
                  <c:v>8.8000000000000007</c:v>
                </c:pt>
                <c:pt idx="191">
                  <c:v>6.4</c:v>
                </c:pt>
                <c:pt idx="192">
                  <c:v>6.7</c:v>
                </c:pt>
                <c:pt idx="193">
                  <c:v>5.2</c:v>
                </c:pt>
                <c:pt idx="194">
                  <c:v>6.4</c:v>
                </c:pt>
                <c:pt idx="195">
                  <c:v>7.6</c:v>
                </c:pt>
                <c:pt idx="196">
                  <c:v>5.9</c:v>
                </c:pt>
                <c:pt idx="197">
                  <c:v>9.6999999999999993</c:v>
                </c:pt>
                <c:pt idx="198">
                  <c:v>5.5</c:v>
                </c:pt>
                <c:pt idx="199">
                  <c:v>9.6999999999999993</c:v>
                </c:pt>
              </c:numCache>
            </c:numRef>
          </c:xVal>
          <c:yVal>
            <c:numRef>
              <c:f>'Task 3'!$I$27:$I$226</c:f>
              <c:numCache>
                <c:formatCode>0.00</c:formatCode>
                <c:ptCount val="200"/>
                <c:pt idx="0">
                  <c:v>0.33480400610158689</c:v>
                </c:pt>
                <c:pt idx="1">
                  <c:v>0.39504026382426893</c:v>
                </c:pt>
                <c:pt idx="2">
                  <c:v>0.78568018295313635</c:v>
                </c:pt>
                <c:pt idx="3">
                  <c:v>0.36070506397913782</c:v>
                </c:pt>
                <c:pt idx="4">
                  <c:v>1.1659060769347054</c:v>
                </c:pt>
                <c:pt idx="5">
                  <c:v>-0.44258272126921572</c:v>
                </c:pt>
                <c:pt idx="6">
                  <c:v>-0.1827679245584255</c:v>
                </c:pt>
                <c:pt idx="7">
                  <c:v>0.67365780853953705</c:v>
                </c:pt>
                <c:pt idx="8">
                  <c:v>0.98355637774306537</c:v>
                </c:pt>
                <c:pt idx="9">
                  <c:v>-0.64998215323622954</c:v>
                </c:pt>
                <c:pt idx="10">
                  <c:v>0.65390104518961145</c:v>
                </c:pt>
                <c:pt idx="11">
                  <c:v>-0.97217509915790856</c:v>
                </c:pt>
                <c:pt idx="12">
                  <c:v>-0.57280851413380596</c:v>
                </c:pt>
                <c:pt idx="13">
                  <c:v>0.21929779447479092</c:v>
                </c:pt>
                <c:pt idx="14">
                  <c:v>0.19356705658835871</c:v>
                </c:pt>
                <c:pt idx="15">
                  <c:v>-0.43178271280861757</c:v>
                </c:pt>
                <c:pt idx="16">
                  <c:v>0.34439869145974455</c:v>
                </c:pt>
                <c:pt idx="17">
                  <c:v>1.0921621894943137</c:v>
                </c:pt>
                <c:pt idx="18">
                  <c:v>0.83833837475293294</c:v>
                </c:pt>
                <c:pt idx="19">
                  <c:v>0.30241438816680422</c:v>
                </c:pt>
                <c:pt idx="20">
                  <c:v>0.36592348831656718</c:v>
                </c:pt>
                <c:pt idx="21">
                  <c:v>1.1558920660916794</c:v>
                </c:pt>
                <c:pt idx="22">
                  <c:v>0.3640019068018745</c:v>
                </c:pt>
                <c:pt idx="23">
                  <c:v>5.1121578429578207E-2</c:v>
                </c:pt>
                <c:pt idx="24">
                  <c:v>-1.54864480505183</c:v>
                </c:pt>
                <c:pt idx="25">
                  <c:v>-0.17975308083110697</c:v>
                </c:pt>
                <c:pt idx="26">
                  <c:v>-0.4175013224411952</c:v>
                </c:pt>
                <c:pt idx="27">
                  <c:v>-1.3535320974802758</c:v>
                </c:pt>
                <c:pt idx="28">
                  <c:v>-0.21750132244119502</c:v>
                </c:pt>
                <c:pt idx="29">
                  <c:v>-1.1327635523073143</c:v>
                </c:pt>
                <c:pt idx="30">
                  <c:v>-8.8614315358555018E-3</c:v>
                </c:pt>
                <c:pt idx="31">
                  <c:v>-1.0734204553746878</c:v>
                </c:pt>
                <c:pt idx="32">
                  <c:v>0.48391813890422419</c:v>
                </c:pt>
                <c:pt idx="33">
                  <c:v>1.4853442579767924</c:v>
                </c:pt>
                <c:pt idx="34">
                  <c:v>-1.1855933873022666</c:v>
                </c:pt>
                <c:pt idx="35">
                  <c:v>-0.19067694055661999</c:v>
                </c:pt>
                <c:pt idx="36">
                  <c:v>-0.63409392306529444</c:v>
                </c:pt>
                <c:pt idx="37">
                  <c:v>1.6301416211872475</c:v>
                </c:pt>
                <c:pt idx="38">
                  <c:v>-7.9088423793013618E-2</c:v>
                </c:pt>
                <c:pt idx="39">
                  <c:v>-1.7721750991579084</c:v>
                </c:pt>
                <c:pt idx="40">
                  <c:v>0.62701435474600142</c:v>
                </c:pt>
                <c:pt idx="41">
                  <c:v>-0.1751025351239015</c:v>
                </c:pt>
                <c:pt idx="42">
                  <c:v>-0.75705015355639738</c:v>
                </c:pt>
                <c:pt idx="43">
                  <c:v>0.35961212154586697</c:v>
                </c:pt>
                <c:pt idx="44">
                  <c:v>-0.47765282323569824</c:v>
                </c:pt>
                <c:pt idx="45">
                  <c:v>0.59216218949431454</c:v>
                </c:pt>
                <c:pt idx="46">
                  <c:v>-0.21670891808238402</c:v>
                </c:pt>
                <c:pt idx="47">
                  <c:v>-0.18180661208729099</c:v>
                </c:pt>
                <c:pt idx="48">
                  <c:v>-8.6830875708182376E-2</c:v>
                </c:pt>
                <c:pt idx="49">
                  <c:v>-0.23277891903894954</c:v>
                </c:pt>
                <c:pt idx="50">
                  <c:v>0.12441874554667098</c:v>
                </c:pt>
                <c:pt idx="51">
                  <c:v>1.0950402638242682</c:v>
                </c:pt>
                <c:pt idx="52">
                  <c:v>0.99086942541492462</c:v>
                </c:pt>
                <c:pt idx="53">
                  <c:v>9.1138568464145031E-2</c:v>
                </c:pt>
                <c:pt idx="54">
                  <c:v>0.58534425797679202</c:v>
                </c:pt>
                <c:pt idx="55">
                  <c:v>0.72435950510403657</c:v>
                </c:pt>
                <c:pt idx="56">
                  <c:v>0.72124855123801623</c:v>
                </c:pt>
                <c:pt idx="57">
                  <c:v>-0.10740853043487952</c:v>
                </c:pt>
                <c:pt idx="58">
                  <c:v>-1.216708918082384</c:v>
                </c:pt>
                <c:pt idx="59">
                  <c:v>0.50718142556818968</c:v>
                </c:pt>
                <c:pt idx="60">
                  <c:v>-0.33178271280861704</c:v>
                </c:pt>
                <c:pt idx="61">
                  <c:v>0.79162839001818242</c:v>
                </c:pt>
                <c:pt idx="62">
                  <c:v>0.16411714664629073</c:v>
                </c:pt>
                <c:pt idx="63">
                  <c:v>1.1334013233665985</c:v>
                </c:pt>
                <c:pt idx="64">
                  <c:v>6.0623583589546115E-2</c:v>
                </c:pt>
                <c:pt idx="65">
                  <c:v>1.7181933879127094</c:v>
                </c:pt>
                <c:pt idx="66">
                  <c:v>-0.65560130854025545</c:v>
                </c:pt>
                <c:pt idx="67">
                  <c:v>1.5101495495833905</c:v>
                </c:pt>
                <c:pt idx="68">
                  <c:v>-1.4601714305396607</c:v>
                </c:pt>
                <c:pt idx="69">
                  <c:v>0.82024691916889303</c:v>
                </c:pt>
                <c:pt idx="70">
                  <c:v>-0.79758561183319632</c:v>
                </c:pt>
                <c:pt idx="71">
                  <c:v>4.5920565474009578E-2</c:v>
                </c:pt>
                <c:pt idx="72">
                  <c:v>0.39436785025239018</c:v>
                </c:pt>
                <c:pt idx="73">
                  <c:v>1.2131691242918183</c:v>
                </c:pt>
                <c:pt idx="74">
                  <c:v>0.33480400610158689</c:v>
                </c:pt>
                <c:pt idx="75">
                  <c:v>0.66586392817466411</c:v>
                </c:pt>
                <c:pt idx="76">
                  <c:v>2.9913958628903004E-2</c:v>
                </c:pt>
                <c:pt idx="77">
                  <c:v>-7.5102535123901859E-2</c:v>
                </c:pt>
                <c:pt idx="78">
                  <c:v>-0.16634532422617987</c:v>
                </c:pt>
                <c:pt idx="79">
                  <c:v>-3.5742911628850571E-2</c:v>
                </c:pt>
                <c:pt idx="80">
                  <c:v>0.56586392817466447</c:v>
                </c:pt>
                <c:pt idx="81">
                  <c:v>0.2539010451896111</c:v>
                </c:pt>
                <c:pt idx="82">
                  <c:v>0.95632749529070615</c:v>
                </c:pt>
                <c:pt idx="83">
                  <c:v>-0.55208127652726624</c:v>
                </c:pt>
                <c:pt idx="84">
                  <c:v>0.43059570734958985</c:v>
                </c:pt>
                <c:pt idx="85">
                  <c:v>-6.0171430539660342E-2</c:v>
                </c:pt>
                <c:pt idx="86">
                  <c:v>-0.51225402930028974</c:v>
                </c:pt>
                <c:pt idx="87">
                  <c:v>0.93059570734958896</c:v>
                </c:pt>
                <c:pt idx="88">
                  <c:v>-0.49640273753878006</c:v>
                </c:pt>
                <c:pt idx="89">
                  <c:v>1.0021502178165882</c:v>
                </c:pt>
                <c:pt idx="90">
                  <c:v>-0.18878125731299455</c:v>
                </c:pt>
                <c:pt idx="91">
                  <c:v>-0.60712543253282369</c:v>
                </c:pt>
                <c:pt idx="92">
                  <c:v>0.61929779447479127</c:v>
                </c:pt>
                <c:pt idx="93">
                  <c:v>0.63365467577382084</c:v>
                </c:pt>
                <c:pt idx="94">
                  <c:v>0.22435950510403657</c:v>
                </c:pt>
                <c:pt idx="95">
                  <c:v>8.9251066103544829E-2</c:v>
                </c:pt>
                <c:pt idx="96">
                  <c:v>-0.12901512075345511</c:v>
                </c:pt>
                <c:pt idx="97">
                  <c:v>0.40932305944338054</c:v>
                </c:pt>
                <c:pt idx="98">
                  <c:v>-0.83190330933958556</c:v>
                </c:pt>
                <c:pt idx="99">
                  <c:v>-0.51003931096783184</c:v>
                </c:pt>
                <c:pt idx="100">
                  <c:v>-1.2327635523073148</c:v>
                </c:pt>
                <c:pt idx="101">
                  <c:v>-1.207766861655525</c:v>
                </c:pt>
                <c:pt idx="102">
                  <c:v>-0.57782114070143642</c:v>
                </c:pt>
                <c:pt idx="103">
                  <c:v>0.52719148586619369</c:v>
                </c:pt>
                <c:pt idx="104">
                  <c:v>1.3943678502523902</c:v>
                </c:pt>
                <c:pt idx="105">
                  <c:v>-0.27298564525399893</c:v>
                </c:pt>
                <c:pt idx="106">
                  <c:v>1.0301416211872478</c:v>
                </c:pt>
                <c:pt idx="107">
                  <c:v>0.57026692909895615</c:v>
                </c:pt>
                <c:pt idx="108">
                  <c:v>-0.19967801531083218</c:v>
                </c:pt>
                <c:pt idx="109">
                  <c:v>0.14592056547400922</c:v>
                </c:pt>
                <c:pt idx="110">
                  <c:v>-0.32086829244300397</c:v>
                </c:pt>
                <c:pt idx="111">
                  <c:v>0.14242907593812237</c:v>
                </c:pt>
                <c:pt idx="112">
                  <c:v>-0.47908842379301309</c:v>
                </c:pt>
                <c:pt idx="113">
                  <c:v>-0.70587456622756672</c:v>
                </c:pt>
                <c:pt idx="114">
                  <c:v>-0.10837160998181794</c:v>
                </c:pt>
                <c:pt idx="115">
                  <c:v>-1.2778211407014357</c:v>
                </c:pt>
                <c:pt idx="116">
                  <c:v>1.1922331383444753</c:v>
                </c:pt>
                <c:pt idx="117">
                  <c:v>-0.26584497113270977</c:v>
                </c:pt>
                <c:pt idx="118">
                  <c:v>4.2241732977764457E-2</c:v>
                </c:pt>
                <c:pt idx="119">
                  <c:v>-0.17342045537468831</c:v>
                </c:pt>
                <c:pt idx="120">
                  <c:v>0.72124855123801623</c:v>
                </c:pt>
                <c:pt idx="121">
                  <c:v>0.48996068903216816</c:v>
                </c:pt>
                <c:pt idx="122">
                  <c:v>0.73340132336659902</c:v>
                </c:pt>
                <c:pt idx="123">
                  <c:v>0.19086942541492391</c:v>
                </c:pt>
                <c:pt idx="124">
                  <c:v>-0.71953260712331524</c:v>
                </c:pt>
                <c:pt idx="125">
                  <c:v>6.1228644987998848E-2</c:v>
                </c:pt>
                <c:pt idx="126">
                  <c:v>0.26722108096105046</c:v>
                </c:pt>
                <c:pt idx="127">
                  <c:v>-0.86584497113270942</c:v>
                </c:pt>
                <c:pt idx="128">
                  <c:v>0.55589206609167974</c:v>
                </c:pt>
                <c:pt idx="129">
                  <c:v>-0.77562851597999938</c:v>
                </c:pt>
                <c:pt idx="130">
                  <c:v>0.26400190680187485</c:v>
                </c:pt>
                <c:pt idx="131">
                  <c:v>0.1223471767643014</c:v>
                </c:pt>
                <c:pt idx="132">
                  <c:v>-0.55208127652726624</c:v>
                </c:pt>
                <c:pt idx="133">
                  <c:v>-0.6807273047275002</c:v>
                </c:pt>
                <c:pt idx="134">
                  <c:v>1.0045589367564656</c:v>
                </c:pt>
                <c:pt idx="135">
                  <c:v>-1.0311212280980193</c:v>
                </c:pt>
                <c:pt idx="136">
                  <c:v>-0.27562851597999938</c:v>
                </c:pt>
                <c:pt idx="137">
                  <c:v>-0.73190330933958592</c:v>
                </c:pt>
                <c:pt idx="138">
                  <c:v>0.29287456746717666</c:v>
                </c:pt>
                <c:pt idx="139">
                  <c:v>-7.0086041371096641E-2</c:v>
                </c:pt>
                <c:pt idx="140">
                  <c:v>0.83833837475293294</c:v>
                </c:pt>
                <c:pt idx="141">
                  <c:v>7.181425568189681E-3</c:v>
                </c:pt>
                <c:pt idx="142">
                  <c:v>-0.21431981704686365</c:v>
                </c:pt>
                <c:pt idx="143">
                  <c:v>0.52764457743299609</c:v>
                </c:pt>
                <c:pt idx="144">
                  <c:v>0.62155258141932457</c:v>
                </c:pt>
                <c:pt idx="145">
                  <c:v>-0.27844741858067579</c:v>
                </c:pt>
                <c:pt idx="146">
                  <c:v>-1.7807273047274998</c:v>
                </c:pt>
                <c:pt idx="147">
                  <c:v>0.11121874268700438</c:v>
                </c:pt>
                <c:pt idx="148">
                  <c:v>0.35961212154586697</c:v>
                </c:pt>
                <c:pt idx="149">
                  <c:v>0.35135519494817036</c:v>
                </c:pt>
                <c:pt idx="150">
                  <c:v>-0.4058745662275669</c:v>
                </c:pt>
                <c:pt idx="151">
                  <c:v>-0.42634219146046348</c:v>
                </c:pt>
                <c:pt idx="152">
                  <c:v>0.38046739287668441</c:v>
                </c:pt>
                <c:pt idx="153">
                  <c:v>-0.25757092406187798</c:v>
                </c:pt>
                <c:pt idx="154">
                  <c:v>-0.60913269685788318</c:v>
                </c:pt>
                <c:pt idx="155">
                  <c:v>-0.24179240368547816</c:v>
                </c:pt>
                <c:pt idx="156">
                  <c:v>1.0877459706997099</c:v>
                </c:pt>
                <c:pt idx="157">
                  <c:v>-0.22901512075345565</c:v>
                </c:pt>
                <c:pt idx="158">
                  <c:v>0.91014954958339089</c:v>
                </c:pt>
                <c:pt idx="159">
                  <c:v>0.30359726246121888</c:v>
                </c:pt>
                <c:pt idx="160">
                  <c:v>-0.2160818610957751</c:v>
                </c:pt>
                <c:pt idx="161">
                  <c:v>0.69356705658835871</c:v>
                </c:pt>
                <c:pt idx="162">
                  <c:v>-0.43877135501200115</c:v>
                </c:pt>
                <c:pt idx="163">
                  <c:v>0.41873858272420783</c:v>
                </c:pt>
                <c:pt idx="164">
                  <c:v>-0.58126141727579217</c:v>
                </c:pt>
                <c:pt idx="165">
                  <c:v>-5.7758267022235188E-2</c:v>
                </c:pt>
                <c:pt idx="166">
                  <c:v>-0.43574291162885004</c:v>
                </c:pt>
                <c:pt idx="167">
                  <c:v>0.21723207544157397</c:v>
                </c:pt>
                <c:pt idx="168">
                  <c:v>-0.84367250470929367</c:v>
                </c:pt>
                <c:pt idx="169">
                  <c:v>-0.48559338730226642</c:v>
                </c:pt>
                <c:pt idx="170">
                  <c:v>-0.75353209748027528</c:v>
                </c:pt>
                <c:pt idx="171">
                  <c:v>-0.3627165149279481</c:v>
                </c:pt>
                <c:pt idx="172">
                  <c:v>-1.186830875708182</c:v>
                </c:pt>
                <c:pt idx="173">
                  <c:v>-0.11074893389645446</c:v>
                </c:pt>
                <c:pt idx="174">
                  <c:v>-1.2091326968578828</c:v>
                </c:pt>
                <c:pt idx="175">
                  <c:v>1.3169124291817269E-2</c:v>
                </c:pt>
                <c:pt idx="176">
                  <c:v>0.65112157842957785</c:v>
                </c:pt>
                <c:pt idx="177">
                  <c:v>-0.42086829244300361</c:v>
                </c:pt>
                <c:pt idx="178">
                  <c:v>0.23728348507205155</c:v>
                </c:pt>
                <c:pt idx="179">
                  <c:v>-0.54410793390832168</c:v>
                </c:pt>
                <c:pt idx="180">
                  <c:v>4.5589367564664585E-3</c:v>
                </c:pt>
                <c:pt idx="181">
                  <c:v>0.36887877190198104</c:v>
                </c:pt>
                <c:pt idx="182">
                  <c:v>0.65589206609167938</c:v>
                </c:pt>
                <c:pt idx="183">
                  <c:v>1.0429498464436033</c:v>
                </c:pt>
                <c:pt idx="184">
                  <c:v>-0.64179240368547852</c:v>
                </c:pt>
                <c:pt idx="185">
                  <c:v>-1.2723554225670046</c:v>
                </c:pt>
                <c:pt idx="186">
                  <c:v>-2.2425827212692155</c:v>
                </c:pt>
                <c:pt idx="187">
                  <c:v>-0.43937641641045388</c:v>
                </c:pt>
                <c:pt idx="188">
                  <c:v>0.18355637774306643</c:v>
                </c:pt>
                <c:pt idx="189">
                  <c:v>-0.69967801531083218</c:v>
                </c:pt>
                <c:pt idx="190">
                  <c:v>-1.1358828533537091</c:v>
                </c:pt>
                <c:pt idx="191">
                  <c:v>-0.64998215323622954</c:v>
                </c:pt>
                <c:pt idx="192">
                  <c:v>0.12441874554667098</c:v>
                </c:pt>
                <c:pt idx="193">
                  <c:v>0.46592348831656683</c:v>
                </c:pt>
                <c:pt idx="194">
                  <c:v>-0.83929493602086236</c:v>
                </c:pt>
                <c:pt idx="195">
                  <c:v>0.79259146956512083</c:v>
                </c:pt>
                <c:pt idx="196">
                  <c:v>1.1702669290989558</c:v>
                </c:pt>
                <c:pt idx="197">
                  <c:v>-0.52086829244300326</c:v>
                </c:pt>
                <c:pt idx="198">
                  <c:v>-0.69784978218341287</c:v>
                </c:pt>
                <c:pt idx="199">
                  <c:v>7.9131707556996389E-2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44C-4926-BB2B-3CEF289F78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3931648"/>
        <c:axId val="683932960"/>
      </c:scatterChart>
      <c:valAx>
        <c:axId val="683931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Quality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83932960"/>
        <c:crosses val="autoZero"/>
        <c:crossBetween val="midCat"/>
      </c:valAx>
      <c:valAx>
        <c:axId val="683932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83931648"/>
        <c:crosses val="autoZero"/>
        <c:crossBetween val="midCat"/>
      </c:valAx>
    </c:plotArea>
    <c:legend>
      <c:legendPos val="b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Brand_Image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'Task 3'!$C$2:$C$201</c:f>
              <c:numCache>
                <c:formatCode>General</c:formatCode>
                <c:ptCount val="200"/>
                <c:pt idx="0">
                  <c:v>6</c:v>
                </c:pt>
                <c:pt idx="1">
                  <c:v>3.1</c:v>
                </c:pt>
                <c:pt idx="2">
                  <c:v>5.8</c:v>
                </c:pt>
                <c:pt idx="3">
                  <c:v>4.5</c:v>
                </c:pt>
                <c:pt idx="4">
                  <c:v>4.5</c:v>
                </c:pt>
                <c:pt idx="5">
                  <c:v>3.7</c:v>
                </c:pt>
                <c:pt idx="6">
                  <c:v>5.4</c:v>
                </c:pt>
                <c:pt idx="7">
                  <c:v>5.0999999999999996</c:v>
                </c:pt>
                <c:pt idx="8">
                  <c:v>5.8</c:v>
                </c:pt>
                <c:pt idx="9">
                  <c:v>5.7</c:v>
                </c:pt>
                <c:pt idx="10">
                  <c:v>4.5999999999999996</c:v>
                </c:pt>
                <c:pt idx="11">
                  <c:v>6.4</c:v>
                </c:pt>
                <c:pt idx="12">
                  <c:v>6.6</c:v>
                </c:pt>
                <c:pt idx="13">
                  <c:v>4.8</c:v>
                </c:pt>
                <c:pt idx="14">
                  <c:v>5.9</c:v>
                </c:pt>
                <c:pt idx="15">
                  <c:v>3.8</c:v>
                </c:pt>
                <c:pt idx="16">
                  <c:v>5.0999999999999996</c:v>
                </c:pt>
                <c:pt idx="17">
                  <c:v>5.5</c:v>
                </c:pt>
                <c:pt idx="18">
                  <c:v>5.6</c:v>
                </c:pt>
                <c:pt idx="19">
                  <c:v>7.1</c:v>
                </c:pt>
                <c:pt idx="20">
                  <c:v>5</c:v>
                </c:pt>
                <c:pt idx="21">
                  <c:v>7.8</c:v>
                </c:pt>
                <c:pt idx="22">
                  <c:v>4.7</c:v>
                </c:pt>
                <c:pt idx="23">
                  <c:v>4.5</c:v>
                </c:pt>
                <c:pt idx="24">
                  <c:v>5.3</c:v>
                </c:pt>
                <c:pt idx="25">
                  <c:v>5.3</c:v>
                </c:pt>
                <c:pt idx="26">
                  <c:v>3.7</c:v>
                </c:pt>
                <c:pt idx="27">
                  <c:v>4.2</c:v>
                </c:pt>
                <c:pt idx="28">
                  <c:v>3.7</c:v>
                </c:pt>
                <c:pt idx="29">
                  <c:v>4.5999999999999996</c:v>
                </c:pt>
                <c:pt idx="30">
                  <c:v>4.7</c:v>
                </c:pt>
                <c:pt idx="31">
                  <c:v>3.8</c:v>
                </c:pt>
                <c:pt idx="32">
                  <c:v>4.9000000000000004</c:v>
                </c:pt>
                <c:pt idx="33">
                  <c:v>4.7</c:v>
                </c:pt>
                <c:pt idx="34">
                  <c:v>6.8</c:v>
                </c:pt>
                <c:pt idx="35">
                  <c:v>2.9</c:v>
                </c:pt>
                <c:pt idx="36">
                  <c:v>4.5</c:v>
                </c:pt>
                <c:pt idx="37">
                  <c:v>5.5</c:v>
                </c:pt>
                <c:pt idx="38">
                  <c:v>5</c:v>
                </c:pt>
                <c:pt idx="39">
                  <c:v>6.4</c:v>
                </c:pt>
                <c:pt idx="40">
                  <c:v>5.2</c:v>
                </c:pt>
                <c:pt idx="41">
                  <c:v>4.9000000000000004</c:v>
                </c:pt>
                <c:pt idx="42">
                  <c:v>6.3</c:v>
                </c:pt>
                <c:pt idx="43">
                  <c:v>7.8</c:v>
                </c:pt>
                <c:pt idx="44">
                  <c:v>3</c:v>
                </c:pt>
                <c:pt idx="45">
                  <c:v>5.5</c:v>
                </c:pt>
                <c:pt idx="46">
                  <c:v>4.5</c:v>
                </c:pt>
                <c:pt idx="47">
                  <c:v>6</c:v>
                </c:pt>
                <c:pt idx="48">
                  <c:v>6.7</c:v>
                </c:pt>
                <c:pt idx="49">
                  <c:v>5.8</c:v>
                </c:pt>
                <c:pt idx="50">
                  <c:v>4.8</c:v>
                </c:pt>
                <c:pt idx="51">
                  <c:v>3.1</c:v>
                </c:pt>
                <c:pt idx="52">
                  <c:v>4.5999999999999996</c:v>
                </c:pt>
                <c:pt idx="53">
                  <c:v>4.7</c:v>
                </c:pt>
                <c:pt idx="54">
                  <c:v>4.7</c:v>
                </c:pt>
                <c:pt idx="55">
                  <c:v>5.5</c:v>
                </c:pt>
                <c:pt idx="56">
                  <c:v>6.9</c:v>
                </c:pt>
                <c:pt idx="57">
                  <c:v>5.4</c:v>
                </c:pt>
                <c:pt idx="58">
                  <c:v>4.5</c:v>
                </c:pt>
                <c:pt idx="59">
                  <c:v>3.5</c:v>
                </c:pt>
                <c:pt idx="60">
                  <c:v>3.8</c:v>
                </c:pt>
                <c:pt idx="61">
                  <c:v>5.9</c:v>
                </c:pt>
                <c:pt idx="62">
                  <c:v>4.8</c:v>
                </c:pt>
                <c:pt idx="63">
                  <c:v>3.4</c:v>
                </c:pt>
                <c:pt idx="64">
                  <c:v>4.8</c:v>
                </c:pt>
                <c:pt idx="65">
                  <c:v>6</c:v>
                </c:pt>
                <c:pt idx="66">
                  <c:v>5.0999999999999996</c:v>
                </c:pt>
                <c:pt idx="67">
                  <c:v>4.9000000000000004</c:v>
                </c:pt>
                <c:pt idx="68">
                  <c:v>4.5</c:v>
                </c:pt>
                <c:pt idx="69">
                  <c:v>5.3</c:v>
                </c:pt>
                <c:pt idx="70">
                  <c:v>7.1</c:v>
                </c:pt>
                <c:pt idx="71">
                  <c:v>4.5</c:v>
                </c:pt>
                <c:pt idx="72">
                  <c:v>6</c:v>
                </c:pt>
                <c:pt idx="73">
                  <c:v>6.7</c:v>
                </c:pt>
                <c:pt idx="74">
                  <c:v>6</c:v>
                </c:pt>
                <c:pt idx="75">
                  <c:v>4.8</c:v>
                </c:pt>
                <c:pt idx="76">
                  <c:v>5</c:v>
                </c:pt>
                <c:pt idx="77">
                  <c:v>4.9000000000000004</c:v>
                </c:pt>
                <c:pt idx="78">
                  <c:v>5.9</c:v>
                </c:pt>
                <c:pt idx="79">
                  <c:v>5.9</c:v>
                </c:pt>
                <c:pt idx="80">
                  <c:v>4.8</c:v>
                </c:pt>
                <c:pt idx="81">
                  <c:v>4.5999999999999996</c:v>
                </c:pt>
                <c:pt idx="82">
                  <c:v>4</c:v>
                </c:pt>
                <c:pt idx="83">
                  <c:v>5</c:v>
                </c:pt>
                <c:pt idx="84">
                  <c:v>4.3</c:v>
                </c:pt>
                <c:pt idx="85">
                  <c:v>4.5</c:v>
                </c:pt>
                <c:pt idx="86">
                  <c:v>4.9000000000000004</c:v>
                </c:pt>
                <c:pt idx="87">
                  <c:v>4.3</c:v>
                </c:pt>
                <c:pt idx="88">
                  <c:v>4.5999999999999996</c:v>
                </c:pt>
                <c:pt idx="89">
                  <c:v>8.1999999999999993</c:v>
                </c:pt>
                <c:pt idx="90">
                  <c:v>5.4</c:v>
                </c:pt>
                <c:pt idx="91">
                  <c:v>4.5</c:v>
                </c:pt>
                <c:pt idx="92">
                  <c:v>4.8</c:v>
                </c:pt>
                <c:pt idx="93">
                  <c:v>5.9</c:v>
                </c:pt>
                <c:pt idx="94">
                  <c:v>5.5</c:v>
                </c:pt>
                <c:pt idx="95">
                  <c:v>5.7</c:v>
                </c:pt>
                <c:pt idx="96">
                  <c:v>4.8</c:v>
                </c:pt>
                <c:pt idx="97">
                  <c:v>2.9</c:v>
                </c:pt>
                <c:pt idx="98">
                  <c:v>7.1</c:v>
                </c:pt>
                <c:pt idx="99">
                  <c:v>4.8</c:v>
                </c:pt>
                <c:pt idx="100">
                  <c:v>4.5999999999999996</c:v>
                </c:pt>
                <c:pt idx="101">
                  <c:v>6.2</c:v>
                </c:pt>
                <c:pt idx="102">
                  <c:v>7</c:v>
                </c:pt>
                <c:pt idx="103">
                  <c:v>6.6</c:v>
                </c:pt>
                <c:pt idx="104">
                  <c:v>6</c:v>
                </c:pt>
                <c:pt idx="105">
                  <c:v>5.2</c:v>
                </c:pt>
                <c:pt idx="106">
                  <c:v>5.5</c:v>
                </c:pt>
                <c:pt idx="107">
                  <c:v>6.2</c:v>
                </c:pt>
                <c:pt idx="108">
                  <c:v>4.8</c:v>
                </c:pt>
                <c:pt idx="109">
                  <c:v>4.5</c:v>
                </c:pt>
                <c:pt idx="110">
                  <c:v>6.1</c:v>
                </c:pt>
                <c:pt idx="111">
                  <c:v>4.5</c:v>
                </c:pt>
                <c:pt idx="112">
                  <c:v>5</c:v>
                </c:pt>
                <c:pt idx="113">
                  <c:v>6.9</c:v>
                </c:pt>
                <c:pt idx="114">
                  <c:v>5.9</c:v>
                </c:pt>
                <c:pt idx="115">
                  <c:v>7</c:v>
                </c:pt>
                <c:pt idx="116">
                  <c:v>6.2</c:v>
                </c:pt>
                <c:pt idx="117">
                  <c:v>6.1</c:v>
                </c:pt>
                <c:pt idx="118">
                  <c:v>5</c:v>
                </c:pt>
                <c:pt idx="119">
                  <c:v>3.8</c:v>
                </c:pt>
                <c:pt idx="120">
                  <c:v>6.9</c:v>
                </c:pt>
                <c:pt idx="121">
                  <c:v>4.8</c:v>
                </c:pt>
                <c:pt idx="122">
                  <c:v>3.4</c:v>
                </c:pt>
                <c:pt idx="123">
                  <c:v>4.5999999999999996</c:v>
                </c:pt>
                <c:pt idx="124">
                  <c:v>4.7</c:v>
                </c:pt>
                <c:pt idx="125">
                  <c:v>6.1</c:v>
                </c:pt>
                <c:pt idx="126">
                  <c:v>5.8</c:v>
                </c:pt>
                <c:pt idx="127">
                  <c:v>6.1</c:v>
                </c:pt>
                <c:pt idx="128">
                  <c:v>7.8</c:v>
                </c:pt>
                <c:pt idx="129">
                  <c:v>2.5</c:v>
                </c:pt>
                <c:pt idx="130">
                  <c:v>4.7</c:v>
                </c:pt>
                <c:pt idx="131">
                  <c:v>3</c:v>
                </c:pt>
                <c:pt idx="132">
                  <c:v>5</c:v>
                </c:pt>
                <c:pt idx="133">
                  <c:v>6.6</c:v>
                </c:pt>
                <c:pt idx="134">
                  <c:v>4.2</c:v>
                </c:pt>
                <c:pt idx="135">
                  <c:v>4.7</c:v>
                </c:pt>
                <c:pt idx="136">
                  <c:v>2.5</c:v>
                </c:pt>
                <c:pt idx="137">
                  <c:v>7.1</c:v>
                </c:pt>
                <c:pt idx="138">
                  <c:v>4.5</c:v>
                </c:pt>
                <c:pt idx="139">
                  <c:v>5</c:v>
                </c:pt>
                <c:pt idx="140">
                  <c:v>5.6</c:v>
                </c:pt>
                <c:pt idx="141">
                  <c:v>3.5</c:v>
                </c:pt>
                <c:pt idx="142">
                  <c:v>5.8</c:v>
                </c:pt>
                <c:pt idx="143">
                  <c:v>4.5</c:v>
                </c:pt>
                <c:pt idx="144">
                  <c:v>4.5</c:v>
                </c:pt>
                <c:pt idx="145">
                  <c:v>4.5</c:v>
                </c:pt>
                <c:pt idx="146">
                  <c:v>6.6</c:v>
                </c:pt>
                <c:pt idx="147">
                  <c:v>5.4</c:v>
                </c:pt>
                <c:pt idx="148">
                  <c:v>7.8</c:v>
                </c:pt>
                <c:pt idx="149">
                  <c:v>5.3</c:v>
                </c:pt>
                <c:pt idx="150">
                  <c:v>6.9</c:v>
                </c:pt>
                <c:pt idx="151">
                  <c:v>5.0999999999999996</c:v>
                </c:pt>
                <c:pt idx="152">
                  <c:v>4.7</c:v>
                </c:pt>
                <c:pt idx="153">
                  <c:v>4.5</c:v>
                </c:pt>
                <c:pt idx="154">
                  <c:v>6.6</c:v>
                </c:pt>
                <c:pt idx="155">
                  <c:v>4.7</c:v>
                </c:pt>
                <c:pt idx="156">
                  <c:v>4.9000000000000004</c:v>
                </c:pt>
                <c:pt idx="157">
                  <c:v>4.8</c:v>
                </c:pt>
                <c:pt idx="158">
                  <c:v>4.9000000000000004</c:v>
                </c:pt>
                <c:pt idx="159">
                  <c:v>4.5999999999999996</c:v>
                </c:pt>
                <c:pt idx="160">
                  <c:v>4.9000000000000004</c:v>
                </c:pt>
                <c:pt idx="161">
                  <c:v>5.9</c:v>
                </c:pt>
                <c:pt idx="162">
                  <c:v>6.1</c:v>
                </c:pt>
                <c:pt idx="163">
                  <c:v>6</c:v>
                </c:pt>
                <c:pt idx="164">
                  <c:v>6</c:v>
                </c:pt>
                <c:pt idx="165">
                  <c:v>5</c:v>
                </c:pt>
                <c:pt idx="166">
                  <c:v>5.9</c:v>
                </c:pt>
                <c:pt idx="167">
                  <c:v>5.4</c:v>
                </c:pt>
                <c:pt idx="168">
                  <c:v>4</c:v>
                </c:pt>
                <c:pt idx="169">
                  <c:v>6.8</c:v>
                </c:pt>
                <c:pt idx="170">
                  <c:v>4.2</c:v>
                </c:pt>
                <c:pt idx="171">
                  <c:v>3.3</c:v>
                </c:pt>
                <c:pt idx="172">
                  <c:v>6.7</c:v>
                </c:pt>
                <c:pt idx="173">
                  <c:v>5.7</c:v>
                </c:pt>
                <c:pt idx="174">
                  <c:v>6.6</c:v>
                </c:pt>
                <c:pt idx="175">
                  <c:v>6.7</c:v>
                </c:pt>
                <c:pt idx="176">
                  <c:v>4.5</c:v>
                </c:pt>
                <c:pt idx="177">
                  <c:v>6.1</c:v>
                </c:pt>
                <c:pt idx="178">
                  <c:v>3.3</c:v>
                </c:pt>
                <c:pt idx="179">
                  <c:v>7.8</c:v>
                </c:pt>
                <c:pt idx="180">
                  <c:v>4.2</c:v>
                </c:pt>
                <c:pt idx="181">
                  <c:v>4.7</c:v>
                </c:pt>
                <c:pt idx="182">
                  <c:v>7.8</c:v>
                </c:pt>
                <c:pt idx="183">
                  <c:v>6.3</c:v>
                </c:pt>
                <c:pt idx="184">
                  <c:v>4.7</c:v>
                </c:pt>
                <c:pt idx="185">
                  <c:v>4.5</c:v>
                </c:pt>
                <c:pt idx="186">
                  <c:v>3.7</c:v>
                </c:pt>
                <c:pt idx="187">
                  <c:v>4.8</c:v>
                </c:pt>
                <c:pt idx="188">
                  <c:v>5.8</c:v>
                </c:pt>
                <c:pt idx="189">
                  <c:v>4.8</c:v>
                </c:pt>
                <c:pt idx="190">
                  <c:v>4.8</c:v>
                </c:pt>
                <c:pt idx="191">
                  <c:v>5.7</c:v>
                </c:pt>
                <c:pt idx="192">
                  <c:v>4.8</c:v>
                </c:pt>
                <c:pt idx="193">
                  <c:v>5</c:v>
                </c:pt>
                <c:pt idx="194">
                  <c:v>4.5</c:v>
                </c:pt>
                <c:pt idx="195">
                  <c:v>5.4</c:v>
                </c:pt>
                <c:pt idx="196">
                  <c:v>6.2</c:v>
                </c:pt>
                <c:pt idx="197">
                  <c:v>6.1</c:v>
                </c:pt>
                <c:pt idx="198">
                  <c:v>8.1999999999999993</c:v>
                </c:pt>
                <c:pt idx="199">
                  <c:v>6.1</c:v>
                </c:pt>
              </c:numCache>
            </c:numRef>
          </c:xVal>
          <c:yVal>
            <c:numRef>
              <c:f>'Task 3'!$I$27:$I$226</c:f>
              <c:numCache>
                <c:formatCode>0.00</c:formatCode>
                <c:ptCount val="200"/>
                <c:pt idx="0">
                  <c:v>0.33480400610158689</c:v>
                </c:pt>
                <c:pt idx="1">
                  <c:v>0.39504026382426893</c:v>
                </c:pt>
                <c:pt idx="2">
                  <c:v>0.78568018295313635</c:v>
                </c:pt>
                <c:pt idx="3">
                  <c:v>0.36070506397913782</c:v>
                </c:pt>
                <c:pt idx="4">
                  <c:v>1.1659060769347054</c:v>
                </c:pt>
                <c:pt idx="5">
                  <c:v>-0.44258272126921572</c:v>
                </c:pt>
                <c:pt idx="6">
                  <c:v>-0.1827679245584255</c:v>
                </c:pt>
                <c:pt idx="7">
                  <c:v>0.67365780853953705</c:v>
                </c:pt>
                <c:pt idx="8">
                  <c:v>0.98355637774306537</c:v>
                </c:pt>
                <c:pt idx="9">
                  <c:v>-0.64998215323622954</c:v>
                </c:pt>
                <c:pt idx="10">
                  <c:v>0.65390104518961145</c:v>
                </c:pt>
                <c:pt idx="11">
                  <c:v>-0.97217509915790856</c:v>
                </c:pt>
                <c:pt idx="12">
                  <c:v>-0.57280851413380596</c:v>
                </c:pt>
                <c:pt idx="13">
                  <c:v>0.21929779447479092</c:v>
                </c:pt>
                <c:pt idx="14">
                  <c:v>0.19356705658835871</c:v>
                </c:pt>
                <c:pt idx="15">
                  <c:v>-0.43178271280861757</c:v>
                </c:pt>
                <c:pt idx="16">
                  <c:v>0.34439869145974455</c:v>
                </c:pt>
                <c:pt idx="17">
                  <c:v>1.0921621894943137</c:v>
                </c:pt>
                <c:pt idx="18">
                  <c:v>0.83833837475293294</c:v>
                </c:pt>
                <c:pt idx="19">
                  <c:v>0.30241438816680422</c:v>
                </c:pt>
                <c:pt idx="20">
                  <c:v>0.36592348831656718</c:v>
                </c:pt>
                <c:pt idx="21">
                  <c:v>1.1558920660916794</c:v>
                </c:pt>
                <c:pt idx="22">
                  <c:v>0.3640019068018745</c:v>
                </c:pt>
                <c:pt idx="23">
                  <c:v>5.1121578429578207E-2</c:v>
                </c:pt>
                <c:pt idx="24">
                  <c:v>-1.54864480505183</c:v>
                </c:pt>
                <c:pt idx="25">
                  <c:v>-0.17975308083110697</c:v>
                </c:pt>
                <c:pt idx="26">
                  <c:v>-0.4175013224411952</c:v>
                </c:pt>
                <c:pt idx="27">
                  <c:v>-1.3535320974802758</c:v>
                </c:pt>
                <c:pt idx="28">
                  <c:v>-0.21750132244119502</c:v>
                </c:pt>
                <c:pt idx="29">
                  <c:v>-1.1327635523073143</c:v>
                </c:pt>
                <c:pt idx="30">
                  <c:v>-8.8614315358555018E-3</c:v>
                </c:pt>
                <c:pt idx="31">
                  <c:v>-1.0734204553746878</c:v>
                </c:pt>
                <c:pt idx="32">
                  <c:v>0.48391813890422419</c:v>
                </c:pt>
                <c:pt idx="33">
                  <c:v>1.4853442579767924</c:v>
                </c:pt>
                <c:pt idx="34">
                  <c:v>-1.1855933873022666</c:v>
                </c:pt>
                <c:pt idx="35">
                  <c:v>-0.19067694055661999</c:v>
                </c:pt>
                <c:pt idx="36">
                  <c:v>-0.63409392306529444</c:v>
                </c:pt>
                <c:pt idx="37">
                  <c:v>1.6301416211872475</c:v>
                </c:pt>
                <c:pt idx="38">
                  <c:v>-7.9088423793013618E-2</c:v>
                </c:pt>
                <c:pt idx="39">
                  <c:v>-1.7721750991579084</c:v>
                </c:pt>
                <c:pt idx="40">
                  <c:v>0.62701435474600142</c:v>
                </c:pt>
                <c:pt idx="41">
                  <c:v>-0.1751025351239015</c:v>
                </c:pt>
                <c:pt idx="42">
                  <c:v>-0.75705015355639738</c:v>
                </c:pt>
                <c:pt idx="43">
                  <c:v>0.35961212154586697</c:v>
                </c:pt>
                <c:pt idx="44">
                  <c:v>-0.47765282323569824</c:v>
                </c:pt>
                <c:pt idx="45">
                  <c:v>0.59216218949431454</c:v>
                </c:pt>
                <c:pt idx="46">
                  <c:v>-0.21670891808238402</c:v>
                </c:pt>
                <c:pt idx="47">
                  <c:v>-0.18180661208729099</c:v>
                </c:pt>
                <c:pt idx="48">
                  <c:v>-8.6830875708182376E-2</c:v>
                </c:pt>
                <c:pt idx="49">
                  <c:v>-0.23277891903894954</c:v>
                </c:pt>
                <c:pt idx="50">
                  <c:v>0.12441874554667098</c:v>
                </c:pt>
                <c:pt idx="51">
                  <c:v>1.0950402638242682</c:v>
                </c:pt>
                <c:pt idx="52">
                  <c:v>0.99086942541492462</c:v>
                </c:pt>
                <c:pt idx="53">
                  <c:v>9.1138568464145031E-2</c:v>
                </c:pt>
                <c:pt idx="54">
                  <c:v>0.58534425797679202</c:v>
                </c:pt>
                <c:pt idx="55">
                  <c:v>0.72435950510403657</c:v>
                </c:pt>
                <c:pt idx="56">
                  <c:v>0.72124855123801623</c:v>
                </c:pt>
                <c:pt idx="57">
                  <c:v>-0.10740853043487952</c:v>
                </c:pt>
                <c:pt idx="58">
                  <c:v>-1.216708918082384</c:v>
                </c:pt>
                <c:pt idx="59">
                  <c:v>0.50718142556818968</c:v>
                </c:pt>
                <c:pt idx="60">
                  <c:v>-0.33178271280861704</c:v>
                </c:pt>
                <c:pt idx="61">
                  <c:v>0.79162839001818242</c:v>
                </c:pt>
                <c:pt idx="62">
                  <c:v>0.16411714664629073</c:v>
                </c:pt>
                <c:pt idx="63">
                  <c:v>1.1334013233665985</c:v>
                </c:pt>
                <c:pt idx="64">
                  <c:v>6.0623583589546115E-2</c:v>
                </c:pt>
                <c:pt idx="65">
                  <c:v>1.7181933879127094</c:v>
                </c:pt>
                <c:pt idx="66">
                  <c:v>-0.65560130854025545</c:v>
                </c:pt>
                <c:pt idx="67">
                  <c:v>1.5101495495833905</c:v>
                </c:pt>
                <c:pt idx="68">
                  <c:v>-1.4601714305396607</c:v>
                </c:pt>
                <c:pt idx="69">
                  <c:v>0.82024691916889303</c:v>
                </c:pt>
                <c:pt idx="70">
                  <c:v>-0.79758561183319632</c:v>
                </c:pt>
                <c:pt idx="71">
                  <c:v>4.5920565474009578E-2</c:v>
                </c:pt>
                <c:pt idx="72">
                  <c:v>0.39436785025239018</c:v>
                </c:pt>
                <c:pt idx="73">
                  <c:v>1.2131691242918183</c:v>
                </c:pt>
                <c:pt idx="74">
                  <c:v>0.33480400610158689</c:v>
                </c:pt>
                <c:pt idx="75">
                  <c:v>0.66586392817466411</c:v>
                </c:pt>
                <c:pt idx="76">
                  <c:v>2.9913958628903004E-2</c:v>
                </c:pt>
                <c:pt idx="77">
                  <c:v>-7.5102535123901859E-2</c:v>
                </c:pt>
                <c:pt idx="78">
                  <c:v>-0.16634532422617987</c:v>
                </c:pt>
                <c:pt idx="79">
                  <c:v>-3.5742911628850571E-2</c:v>
                </c:pt>
                <c:pt idx="80">
                  <c:v>0.56586392817466447</c:v>
                </c:pt>
                <c:pt idx="81">
                  <c:v>0.2539010451896111</c:v>
                </c:pt>
                <c:pt idx="82">
                  <c:v>0.95632749529070615</c:v>
                </c:pt>
                <c:pt idx="83">
                  <c:v>-0.55208127652726624</c:v>
                </c:pt>
                <c:pt idx="84">
                  <c:v>0.43059570734958985</c:v>
                </c:pt>
                <c:pt idx="85">
                  <c:v>-6.0171430539660342E-2</c:v>
                </c:pt>
                <c:pt idx="86">
                  <c:v>-0.51225402930028974</c:v>
                </c:pt>
                <c:pt idx="87">
                  <c:v>0.93059570734958896</c:v>
                </c:pt>
                <c:pt idx="88">
                  <c:v>-0.49640273753878006</c:v>
                </c:pt>
                <c:pt idx="89">
                  <c:v>1.0021502178165882</c:v>
                </c:pt>
                <c:pt idx="90">
                  <c:v>-0.18878125731299455</c:v>
                </c:pt>
                <c:pt idx="91">
                  <c:v>-0.60712543253282369</c:v>
                </c:pt>
                <c:pt idx="92">
                  <c:v>0.61929779447479127</c:v>
                </c:pt>
                <c:pt idx="93">
                  <c:v>0.63365467577382084</c:v>
                </c:pt>
                <c:pt idx="94">
                  <c:v>0.22435950510403657</c:v>
                </c:pt>
                <c:pt idx="95">
                  <c:v>8.9251066103544829E-2</c:v>
                </c:pt>
                <c:pt idx="96">
                  <c:v>-0.12901512075345511</c:v>
                </c:pt>
                <c:pt idx="97">
                  <c:v>0.40932305944338054</c:v>
                </c:pt>
                <c:pt idx="98">
                  <c:v>-0.83190330933958556</c:v>
                </c:pt>
                <c:pt idx="99">
                  <c:v>-0.51003931096783184</c:v>
                </c:pt>
                <c:pt idx="100">
                  <c:v>-1.2327635523073148</c:v>
                </c:pt>
                <c:pt idx="101">
                  <c:v>-1.207766861655525</c:v>
                </c:pt>
                <c:pt idx="102">
                  <c:v>-0.57782114070143642</c:v>
                </c:pt>
                <c:pt idx="103">
                  <c:v>0.52719148586619369</c:v>
                </c:pt>
                <c:pt idx="104">
                  <c:v>1.3943678502523902</c:v>
                </c:pt>
                <c:pt idx="105">
                  <c:v>-0.27298564525399893</c:v>
                </c:pt>
                <c:pt idx="106">
                  <c:v>1.0301416211872478</c:v>
                </c:pt>
                <c:pt idx="107">
                  <c:v>0.57026692909895615</c:v>
                </c:pt>
                <c:pt idx="108">
                  <c:v>-0.19967801531083218</c:v>
                </c:pt>
                <c:pt idx="109">
                  <c:v>0.14592056547400922</c:v>
                </c:pt>
                <c:pt idx="110">
                  <c:v>-0.32086829244300397</c:v>
                </c:pt>
                <c:pt idx="111">
                  <c:v>0.14242907593812237</c:v>
                </c:pt>
                <c:pt idx="112">
                  <c:v>-0.47908842379301309</c:v>
                </c:pt>
                <c:pt idx="113">
                  <c:v>-0.70587456622756672</c:v>
                </c:pt>
                <c:pt idx="114">
                  <c:v>-0.10837160998181794</c:v>
                </c:pt>
                <c:pt idx="115">
                  <c:v>-1.2778211407014357</c:v>
                </c:pt>
                <c:pt idx="116">
                  <c:v>1.1922331383444753</c:v>
                </c:pt>
                <c:pt idx="117">
                  <c:v>-0.26584497113270977</c:v>
                </c:pt>
                <c:pt idx="118">
                  <c:v>4.2241732977764457E-2</c:v>
                </c:pt>
                <c:pt idx="119">
                  <c:v>-0.17342045537468831</c:v>
                </c:pt>
                <c:pt idx="120">
                  <c:v>0.72124855123801623</c:v>
                </c:pt>
                <c:pt idx="121">
                  <c:v>0.48996068903216816</c:v>
                </c:pt>
                <c:pt idx="122">
                  <c:v>0.73340132336659902</c:v>
                </c:pt>
                <c:pt idx="123">
                  <c:v>0.19086942541492391</c:v>
                </c:pt>
                <c:pt idx="124">
                  <c:v>-0.71953260712331524</c:v>
                </c:pt>
                <c:pt idx="125">
                  <c:v>6.1228644987998848E-2</c:v>
                </c:pt>
                <c:pt idx="126">
                  <c:v>0.26722108096105046</c:v>
                </c:pt>
                <c:pt idx="127">
                  <c:v>-0.86584497113270942</c:v>
                </c:pt>
                <c:pt idx="128">
                  <c:v>0.55589206609167974</c:v>
                </c:pt>
                <c:pt idx="129">
                  <c:v>-0.77562851597999938</c:v>
                </c:pt>
                <c:pt idx="130">
                  <c:v>0.26400190680187485</c:v>
                </c:pt>
                <c:pt idx="131">
                  <c:v>0.1223471767643014</c:v>
                </c:pt>
                <c:pt idx="132">
                  <c:v>-0.55208127652726624</c:v>
                </c:pt>
                <c:pt idx="133">
                  <c:v>-0.6807273047275002</c:v>
                </c:pt>
                <c:pt idx="134">
                  <c:v>1.0045589367564656</c:v>
                </c:pt>
                <c:pt idx="135">
                  <c:v>-1.0311212280980193</c:v>
                </c:pt>
                <c:pt idx="136">
                  <c:v>-0.27562851597999938</c:v>
                </c:pt>
                <c:pt idx="137">
                  <c:v>-0.73190330933958592</c:v>
                </c:pt>
                <c:pt idx="138">
                  <c:v>0.29287456746717666</c:v>
                </c:pt>
                <c:pt idx="139">
                  <c:v>-7.0086041371096641E-2</c:v>
                </c:pt>
                <c:pt idx="140">
                  <c:v>0.83833837475293294</c:v>
                </c:pt>
                <c:pt idx="141">
                  <c:v>7.181425568189681E-3</c:v>
                </c:pt>
                <c:pt idx="142">
                  <c:v>-0.21431981704686365</c:v>
                </c:pt>
                <c:pt idx="143">
                  <c:v>0.52764457743299609</c:v>
                </c:pt>
                <c:pt idx="144">
                  <c:v>0.62155258141932457</c:v>
                </c:pt>
                <c:pt idx="145">
                  <c:v>-0.27844741858067579</c:v>
                </c:pt>
                <c:pt idx="146">
                  <c:v>-1.7807273047274998</c:v>
                </c:pt>
                <c:pt idx="147">
                  <c:v>0.11121874268700438</c:v>
                </c:pt>
                <c:pt idx="148">
                  <c:v>0.35961212154586697</c:v>
                </c:pt>
                <c:pt idx="149">
                  <c:v>0.35135519494817036</c:v>
                </c:pt>
                <c:pt idx="150">
                  <c:v>-0.4058745662275669</c:v>
                </c:pt>
                <c:pt idx="151">
                  <c:v>-0.42634219146046348</c:v>
                </c:pt>
                <c:pt idx="152">
                  <c:v>0.38046739287668441</c:v>
                </c:pt>
                <c:pt idx="153">
                  <c:v>-0.25757092406187798</c:v>
                </c:pt>
                <c:pt idx="154">
                  <c:v>-0.60913269685788318</c:v>
                </c:pt>
                <c:pt idx="155">
                  <c:v>-0.24179240368547816</c:v>
                </c:pt>
                <c:pt idx="156">
                  <c:v>1.0877459706997099</c:v>
                </c:pt>
                <c:pt idx="157">
                  <c:v>-0.22901512075345565</c:v>
                </c:pt>
                <c:pt idx="158">
                  <c:v>0.91014954958339089</c:v>
                </c:pt>
                <c:pt idx="159">
                  <c:v>0.30359726246121888</c:v>
                </c:pt>
                <c:pt idx="160">
                  <c:v>-0.2160818610957751</c:v>
                </c:pt>
                <c:pt idx="161">
                  <c:v>0.69356705658835871</c:v>
                </c:pt>
                <c:pt idx="162">
                  <c:v>-0.43877135501200115</c:v>
                </c:pt>
                <c:pt idx="163">
                  <c:v>0.41873858272420783</c:v>
                </c:pt>
                <c:pt idx="164">
                  <c:v>-0.58126141727579217</c:v>
                </c:pt>
                <c:pt idx="165">
                  <c:v>-5.7758267022235188E-2</c:v>
                </c:pt>
                <c:pt idx="166">
                  <c:v>-0.43574291162885004</c:v>
                </c:pt>
                <c:pt idx="167">
                  <c:v>0.21723207544157397</c:v>
                </c:pt>
                <c:pt idx="168">
                  <c:v>-0.84367250470929367</c:v>
                </c:pt>
                <c:pt idx="169">
                  <c:v>-0.48559338730226642</c:v>
                </c:pt>
                <c:pt idx="170">
                  <c:v>-0.75353209748027528</c:v>
                </c:pt>
                <c:pt idx="171">
                  <c:v>-0.3627165149279481</c:v>
                </c:pt>
                <c:pt idx="172">
                  <c:v>-1.186830875708182</c:v>
                </c:pt>
                <c:pt idx="173">
                  <c:v>-0.11074893389645446</c:v>
                </c:pt>
                <c:pt idx="174">
                  <c:v>-1.2091326968578828</c:v>
                </c:pt>
                <c:pt idx="175">
                  <c:v>1.3169124291817269E-2</c:v>
                </c:pt>
                <c:pt idx="176">
                  <c:v>0.65112157842957785</c:v>
                </c:pt>
                <c:pt idx="177">
                  <c:v>-0.42086829244300361</c:v>
                </c:pt>
                <c:pt idx="178">
                  <c:v>0.23728348507205155</c:v>
                </c:pt>
                <c:pt idx="179">
                  <c:v>-0.54410793390832168</c:v>
                </c:pt>
                <c:pt idx="180">
                  <c:v>4.5589367564664585E-3</c:v>
                </c:pt>
                <c:pt idx="181">
                  <c:v>0.36887877190198104</c:v>
                </c:pt>
                <c:pt idx="182">
                  <c:v>0.65589206609167938</c:v>
                </c:pt>
                <c:pt idx="183">
                  <c:v>1.0429498464436033</c:v>
                </c:pt>
                <c:pt idx="184">
                  <c:v>-0.64179240368547852</c:v>
                </c:pt>
                <c:pt idx="185">
                  <c:v>-1.2723554225670046</c:v>
                </c:pt>
                <c:pt idx="186">
                  <c:v>-2.2425827212692155</c:v>
                </c:pt>
                <c:pt idx="187">
                  <c:v>-0.43937641641045388</c:v>
                </c:pt>
                <c:pt idx="188">
                  <c:v>0.18355637774306643</c:v>
                </c:pt>
                <c:pt idx="189">
                  <c:v>-0.69967801531083218</c:v>
                </c:pt>
                <c:pt idx="190">
                  <c:v>-1.1358828533537091</c:v>
                </c:pt>
                <c:pt idx="191">
                  <c:v>-0.64998215323622954</c:v>
                </c:pt>
                <c:pt idx="192">
                  <c:v>0.12441874554667098</c:v>
                </c:pt>
                <c:pt idx="193">
                  <c:v>0.46592348831656683</c:v>
                </c:pt>
                <c:pt idx="194">
                  <c:v>-0.83929493602086236</c:v>
                </c:pt>
                <c:pt idx="195">
                  <c:v>0.79259146956512083</c:v>
                </c:pt>
                <c:pt idx="196">
                  <c:v>1.1702669290989558</c:v>
                </c:pt>
                <c:pt idx="197">
                  <c:v>-0.52086829244300326</c:v>
                </c:pt>
                <c:pt idx="198">
                  <c:v>-0.69784978218341287</c:v>
                </c:pt>
                <c:pt idx="199">
                  <c:v>7.9131707556996389E-2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71-47E8-9469-4909BA340F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322744"/>
        <c:axId val="708995224"/>
      </c:scatterChart>
      <c:valAx>
        <c:axId val="542322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Brand_Image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08995224"/>
        <c:crosses val="autoZero"/>
        <c:crossBetween val="midCat"/>
      </c:valAx>
      <c:valAx>
        <c:axId val="70899522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42322744"/>
        <c:crosses val="autoZero"/>
        <c:crossBetween val="midCat"/>
      </c:valAx>
    </c:plotArea>
    <c:legend>
      <c:legendPos val="b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Quality*Brand_Image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'Task 3'!$D$2:$D$201</c:f>
              <c:numCache>
                <c:formatCode>General</c:formatCode>
                <c:ptCount val="200"/>
                <c:pt idx="0">
                  <c:v>51</c:v>
                </c:pt>
                <c:pt idx="1">
                  <c:v>25.419999999999998</c:v>
                </c:pt>
                <c:pt idx="2">
                  <c:v>53.359999999999992</c:v>
                </c:pt>
                <c:pt idx="3">
                  <c:v>28.8</c:v>
                </c:pt>
                <c:pt idx="4">
                  <c:v>40.5</c:v>
                </c:pt>
                <c:pt idx="5">
                  <c:v>24.05</c:v>
                </c:pt>
                <c:pt idx="6">
                  <c:v>37.260000000000005</c:v>
                </c:pt>
                <c:pt idx="7">
                  <c:v>31.619999999999997</c:v>
                </c:pt>
                <c:pt idx="8">
                  <c:v>33.64</c:v>
                </c:pt>
                <c:pt idx="9">
                  <c:v>36.480000000000004</c:v>
                </c:pt>
                <c:pt idx="10">
                  <c:v>40.019999999999996</c:v>
                </c:pt>
                <c:pt idx="11">
                  <c:v>39.04</c:v>
                </c:pt>
                <c:pt idx="12">
                  <c:v>62.699999999999996</c:v>
                </c:pt>
                <c:pt idx="13">
                  <c:v>44.16</c:v>
                </c:pt>
                <c:pt idx="14">
                  <c:v>37.17</c:v>
                </c:pt>
                <c:pt idx="15">
                  <c:v>33.059999999999995</c:v>
                </c:pt>
                <c:pt idx="16">
                  <c:v>29.07</c:v>
                </c:pt>
                <c:pt idx="17">
                  <c:v>32.450000000000003</c:v>
                </c:pt>
                <c:pt idx="18">
                  <c:v>31.359999999999996</c:v>
                </c:pt>
                <c:pt idx="19">
                  <c:v>64.61</c:v>
                </c:pt>
                <c:pt idx="20">
                  <c:v>26</c:v>
                </c:pt>
                <c:pt idx="21">
                  <c:v>74.88</c:v>
                </c:pt>
                <c:pt idx="22">
                  <c:v>40.42</c:v>
                </c:pt>
                <c:pt idx="23">
                  <c:v>41.85</c:v>
                </c:pt>
                <c:pt idx="24">
                  <c:v>31.799999999999997</c:v>
                </c:pt>
                <c:pt idx="25">
                  <c:v>33.92</c:v>
                </c:pt>
                <c:pt idx="26">
                  <c:v>31.450000000000003</c:v>
                </c:pt>
                <c:pt idx="27">
                  <c:v>29.400000000000002</c:v>
                </c:pt>
                <c:pt idx="28">
                  <c:v>31.450000000000003</c:v>
                </c:pt>
                <c:pt idx="29">
                  <c:v>34.959999999999994</c:v>
                </c:pt>
                <c:pt idx="30">
                  <c:v>32.43</c:v>
                </c:pt>
                <c:pt idx="31">
                  <c:v>30.779999999999998</c:v>
                </c:pt>
                <c:pt idx="32">
                  <c:v>32.830000000000005</c:v>
                </c:pt>
                <c:pt idx="33">
                  <c:v>37.6</c:v>
                </c:pt>
                <c:pt idx="34">
                  <c:v>45.56</c:v>
                </c:pt>
                <c:pt idx="35">
                  <c:v>25.229999999999997</c:v>
                </c:pt>
                <c:pt idx="36">
                  <c:v>40.5</c:v>
                </c:pt>
                <c:pt idx="37">
                  <c:v>52.8</c:v>
                </c:pt>
                <c:pt idx="38">
                  <c:v>41</c:v>
                </c:pt>
                <c:pt idx="39">
                  <c:v>39.04</c:v>
                </c:pt>
                <c:pt idx="40">
                  <c:v>43.160000000000004</c:v>
                </c:pt>
                <c:pt idx="41">
                  <c:v>46.06</c:v>
                </c:pt>
                <c:pt idx="42">
                  <c:v>58.59</c:v>
                </c:pt>
                <c:pt idx="43">
                  <c:v>39.779999999999994</c:v>
                </c:pt>
                <c:pt idx="44">
                  <c:v>24</c:v>
                </c:pt>
                <c:pt idx="45">
                  <c:v>32.450000000000003</c:v>
                </c:pt>
                <c:pt idx="46">
                  <c:v>45</c:v>
                </c:pt>
                <c:pt idx="47">
                  <c:v>34.200000000000003</c:v>
                </c:pt>
                <c:pt idx="48">
                  <c:v>66.33</c:v>
                </c:pt>
                <c:pt idx="49">
                  <c:v>45.82</c:v>
                </c:pt>
                <c:pt idx="50">
                  <c:v>32.159999999999997</c:v>
                </c:pt>
                <c:pt idx="51">
                  <c:v>25.419999999999998</c:v>
                </c:pt>
                <c:pt idx="52">
                  <c:v>43.239999999999995</c:v>
                </c:pt>
                <c:pt idx="53">
                  <c:v>32.43</c:v>
                </c:pt>
                <c:pt idx="54">
                  <c:v>37.6</c:v>
                </c:pt>
                <c:pt idx="55">
                  <c:v>51.150000000000006</c:v>
                </c:pt>
                <c:pt idx="56">
                  <c:v>51.06</c:v>
                </c:pt>
                <c:pt idx="57">
                  <c:v>41.04</c:v>
                </c:pt>
                <c:pt idx="58">
                  <c:v>45</c:v>
                </c:pt>
                <c:pt idx="59">
                  <c:v>34.65</c:v>
                </c:pt>
                <c:pt idx="60">
                  <c:v>33.059999999999995</c:v>
                </c:pt>
                <c:pt idx="61">
                  <c:v>49.56</c:v>
                </c:pt>
                <c:pt idx="62">
                  <c:v>42.24</c:v>
                </c:pt>
                <c:pt idx="63">
                  <c:v>26.18</c:v>
                </c:pt>
                <c:pt idx="64">
                  <c:v>31.679999999999996</c:v>
                </c:pt>
                <c:pt idx="65">
                  <c:v>34.200000000000003</c:v>
                </c:pt>
                <c:pt idx="66">
                  <c:v>29.07</c:v>
                </c:pt>
                <c:pt idx="67">
                  <c:v>26.950000000000003</c:v>
                </c:pt>
                <c:pt idx="68">
                  <c:v>33.75</c:v>
                </c:pt>
                <c:pt idx="69">
                  <c:v>33.92</c:v>
                </c:pt>
                <c:pt idx="70">
                  <c:v>64.61</c:v>
                </c:pt>
                <c:pt idx="71">
                  <c:v>30.150000000000002</c:v>
                </c:pt>
                <c:pt idx="72">
                  <c:v>39</c:v>
                </c:pt>
                <c:pt idx="73">
                  <c:v>66.33</c:v>
                </c:pt>
                <c:pt idx="74">
                  <c:v>51</c:v>
                </c:pt>
                <c:pt idx="75">
                  <c:v>47.52</c:v>
                </c:pt>
                <c:pt idx="76">
                  <c:v>38</c:v>
                </c:pt>
                <c:pt idx="77">
                  <c:v>46.06</c:v>
                </c:pt>
                <c:pt idx="78">
                  <c:v>54.870000000000005</c:v>
                </c:pt>
                <c:pt idx="79">
                  <c:v>41.89</c:v>
                </c:pt>
                <c:pt idx="80">
                  <c:v>47.52</c:v>
                </c:pt>
                <c:pt idx="81">
                  <c:v>40.019999999999996</c:v>
                </c:pt>
                <c:pt idx="82">
                  <c:v>34.4</c:v>
                </c:pt>
                <c:pt idx="83">
                  <c:v>32</c:v>
                </c:pt>
                <c:pt idx="84">
                  <c:v>33.11</c:v>
                </c:pt>
                <c:pt idx="85">
                  <c:v>33.75</c:v>
                </c:pt>
                <c:pt idx="86">
                  <c:v>24.5</c:v>
                </c:pt>
                <c:pt idx="87">
                  <c:v>33.11</c:v>
                </c:pt>
                <c:pt idx="88">
                  <c:v>41.859999999999992</c:v>
                </c:pt>
                <c:pt idx="89">
                  <c:v>45.099999999999994</c:v>
                </c:pt>
                <c:pt idx="90">
                  <c:v>49.14</c:v>
                </c:pt>
                <c:pt idx="91">
                  <c:v>31.95</c:v>
                </c:pt>
                <c:pt idx="92">
                  <c:v>44.16</c:v>
                </c:pt>
                <c:pt idx="93">
                  <c:v>54.870000000000005</c:v>
                </c:pt>
                <c:pt idx="94">
                  <c:v>51.150000000000006</c:v>
                </c:pt>
                <c:pt idx="95">
                  <c:v>49.019999999999996</c:v>
                </c:pt>
                <c:pt idx="96">
                  <c:v>35.520000000000003</c:v>
                </c:pt>
                <c:pt idx="97">
                  <c:v>25.229999999999997</c:v>
                </c:pt>
                <c:pt idx="98">
                  <c:v>55.379999999999995</c:v>
                </c:pt>
                <c:pt idx="99">
                  <c:v>37.92</c:v>
                </c:pt>
                <c:pt idx="100">
                  <c:v>34.959999999999994</c:v>
                </c:pt>
                <c:pt idx="101">
                  <c:v>57.04</c:v>
                </c:pt>
                <c:pt idx="102">
                  <c:v>53.9</c:v>
                </c:pt>
                <c:pt idx="103">
                  <c:v>62.699999999999996</c:v>
                </c:pt>
                <c:pt idx="104">
                  <c:v>39</c:v>
                </c:pt>
                <c:pt idx="105">
                  <c:v>43.160000000000004</c:v>
                </c:pt>
                <c:pt idx="106">
                  <c:v>52.8</c:v>
                </c:pt>
                <c:pt idx="107">
                  <c:v>36.580000000000005</c:v>
                </c:pt>
                <c:pt idx="108">
                  <c:v>41.76</c:v>
                </c:pt>
                <c:pt idx="109">
                  <c:v>30.150000000000002</c:v>
                </c:pt>
                <c:pt idx="110">
                  <c:v>59.169999999999995</c:v>
                </c:pt>
                <c:pt idx="111">
                  <c:v>39.6</c:v>
                </c:pt>
                <c:pt idx="112">
                  <c:v>41</c:v>
                </c:pt>
                <c:pt idx="113">
                  <c:v>61.410000000000004</c:v>
                </c:pt>
                <c:pt idx="114">
                  <c:v>49.56</c:v>
                </c:pt>
                <c:pt idx="115">
                  <c:v>53.9</c:v>
                </c:pt>
                <c:pt idx="116">
                  <c:v>57.04</c:v>
                </c:pt>
                <c:pt idx="117">
                  <c:v>44.529999999999994</c:v>
                </c:pt>
                <c:pt idx="118">
                  <c:v>45</c:v>
                </c:pt>
                <c:pt idx="119">
                  <c:v>30.779999999999998</c:v>
                </c:pt>
                <c:pt idx="120">
                  <c:v>51.06</c:v>
                </c:pt>
                <c:pt idx="121">
                  <c:v>37.92</c:v>
                </c:pt>
                <c:pt idx="122">
                  <c:v>26.18</c:v>
                </c:pt>
                <c:pt idx="123">
                  <c:v>43.239999999999995</c:v>
                </c:pt>
                <c:pt idx="124">
                  <c:v>33.840000000000003</c:v>
                </c:pt>
                <c:pt idx="125">
                  <c:v>50.63</c:v>
                </c:pt>
                <c:pt idx="126">
                  <c:v>45.82</c:v>
                </c:pt>
                <c:pt idx="127">
                  <c:v>44.529999999999994</c:v>
                </c:pt>
                <c:pt idx="128">
                  <c:v>74.88</c:v>
                </c:pt>
                <c:pt idx="129">
                  <c:v>20.75</c:v>
                </c:pt>
                <c:pt idx="130">
                  <c:v>40.42</c:v>
                </c:pt>
                <c:pt idx="131">
                  <c:v>24</c:v>
                </c:pt>
                <c:pt idx="132">
                  <c:v>32</c:v>
                </c:pt>
                <c:pt idx="133">
                  <c:v>43.559999999999995</c:v>
                </c:pt>
                <c:pt idx="134">
                  <c:v>31.919999999999998</c:v>
                </c:pt>
                <c:pt idx="135">
                  <c:v>44.180000000000007</c:v>
                </c:pt>
                <c:pt idx="136">
                  <c:v>20.75</c:v>
                </c:pt>
                <c:pt idx="137">
                  <c:v>55.379999999999995</c:v>
                </c:pt>
                <c:pt idx="138">
                  <c:v>31.95</c:v>
                </c:pt>
                <c:pt idx="139">
                  <c:v>38</c:v>
                </c:pt>
                <c:pt idx="140">
                  <c:v>31.359999999999996</c:v>
                </c:pt>
                <c:pt idx="141">
                  <c:v>34.65</c:v>
                </c:pt>
                <c:pt idx="142">
                  <c:v>53.359999999999992</c:v>
                </c:pt>
                <c:pt idx="143">
                  <c:v>40.949999999999996</c:v>
                </c:pt>
                <c:pt idx="144">
                  <c:v>44.550000000000004</c:v>
                </c:pt>
                <c:pt idx="145">
                  <c:v>44.550000000000004</c:v>
                </c:pt>
                <c:pt idx="146">
                  <c:v>43.559999999999995</c:v>
                </c:pt>
                <c:pt idx="147">
                  <c:v>49.14</c:v>
                </c:pt>
                <c:pt idx="148">
                  <c:v>39.779999999999994</c:v>
                </c:pt>
                <c:pt idx="149">
                  <c:v>31.799999999999997</c:v>
                </c:pt>
                <c:pt idx="150">
                  <c:v>61.410000000000004</c:v>
                </c:pt>
                <c:pt idx="151">
                  <c:v>31.619999999999997</c:v>
                </c:pt>
                <c:pt idx="152">
                  <c:v>33.840000000000003</c:v>
                </c:pt>
                <c:pt idx="153">
                  <c:v>39.6</c:v>
                </c:pt>
                <c:pt idx="154">
                  <c:v>41.58</c:v>
                </c:pt>
                <c:pt idx="155">
                  <c:v>45.589999999999996</c:v>
                </c:pt>
                <c:pt idx="156">
                  <c:v>24.5</c:v>
                </c:pt>
                <c:pt idx="157">
                  <c:v>35.520000000000003</c:v>
                </c:pt>
                <c:pt idx="158">
                  <c:v>26.950000000000003</c:v>
                </c:pt>
                <c:pt idx="159">
                  <c:v>41.859999999999992</c:v>
                </c:pt>
                <c:pt idx="160">
                  <c:v>32.830000000000005</c:v>
                </c:pt>
                <c:pt idx="161">
                  <c:v>37.17</c:v>
                </c:pt>
                <c:pt idx="162">
                  <c:v>50.63</c:v>
                </c:pt>
                <c:pt idx="163">
                  <c:v>49.199999999999996</c:v>
                </c:pt>
                <c:pt idx="164">
                  <c:v>49.199999999999996</c:v>
                </c:pt>
                <c:pt idx="165">
                  <c:v>45</c:v>
                </c:pt>
                <c:pt idx="166">
                  <c:v>41.89</c:v>
                </c:pt>
                <c:pt idx="167">
                  <c:v>37.260000000000005</c:v>
                </c:pt>
                <c:pt idx="168">
                  <c:v>34.4</c:v>
                </c:pt>
                <c:pt idx="169">
                  <c:v>45.56</c:v>
                </c:pt>
                <c:pt idx="170">
                  <c:v>29.400000000000002</c:v>
                </c:pt>
                <c:pt idx="171">
                  <c:v>32.01</c:v>
                </c:pt>
                <c:pt idx="172">
                  <c:v>66.33</c:v>
                </c:pt>
                <c:pt idx="173">
                  <c:v>49.019999999999996</c:v>
                </c:pt>
                <c:pt idx="174">
                  <c:v>41.58</c:v>
                </c:pt>
                <c:pt idx="175">
                  <c:v>66.33</c:v>
                </c:pt>
                <c:pt idx="176">
                  <c:v>41.85</c:v>
                </c:pt>
                <c:pt idx="177">
                  <c:v>59.169999999999995</c:v>
                </c:pt>
                <c:pt idx="178">
                  <c:v>32.01</c:v>
                </c:pt>
                <c:pt idx="179">
                  <c:v>74.88</c:v>
                </c:pt>
                <c:pt idx="180">
                  <c:v>31.919999999999998</c:v>
                </c:pt>
                <c:pt idx="181">
                  <c:v>44.180000000000007</c:v>
                </c:pt>
                <c:pt idx="182">
                  <c:v>74.88</c:v>
                </c:pt>
                <c:pt idx="183">
                  <c:v>58.59</c:v>
                </c:pt>
                <c:pt idx="184">
                  <c:v>45.589999999999996</c:v>
                </c:pt>
                <c:pt idx="185">
                  <c:v>40.949999999999996</c:v>
                </c:pt>
                <c:pt idx="186">
                  <c:v>24.05</c:v>
                </c:pt>
                <c:pt idx="187">
                  <c:v>31.679999999999996</c:v>
                </c:pt>
                <c:pt idx="188">
                  <c:v>33.64</c:v>
                </c:pt>
                <c:pt idx="189">
                  <c:v>41.76</c:v>
                </c:pt>
                <c:pt idx="190">
                  <c:v>42.24</c:v>
                </c:pt>
                <c:pt idx="191">
                  <c:v>36.480000000000004</c:v>
                </c:pt>
                <c:pt idx="192">
                  <c:v>32.159999999999997</c:v>
                </c:pt>
                <c:pt idx="193">
                  <c:v>26</c:v>
                </c:pt>
                <c:pt idx="194">
                  <c:v>28.8</c:v>
                </c:pt>
                <c:pt idx="195">
                  <c:v>41.04</c:v>
                </c:pt>
                <c:pt idx="196">
                  <c:v>36.580000000000005</c:v>
                </c:pt>
                <c:pt idx="197">
                  <c:v>59.169999999999995</c:v>
                </c:pt>
                <c:pt idx="198">
                  <c:v>45.099999999999994</c:v>
                </c:pt>
                <c:pt idx="199">
                  <c:v>59.169999999999995</c:v>
                </c:pt>
              </c:numCache>
            </c:numRef>
          </c:xVal>
          <c:yVal>
            <c:numRef>
              <c:f>'Task 3'!$I$27:$I$226</c:f>
              <c:numCache>
                <c:formatCode>0.00</c:formatCode>
                <c:ptCount val="200"/>
                <c:pt idx="0">
                  <c:v>0.33480400610158689</c:v>
                </c:pt>
                <c:pt idx="1">
                  <c:v>0.39504026382426893</c:v>
                </c:pt>
                <c:pt idx="2">
                  <c:v>0.78568018295313635</c:v>
                </c:pt>
                <c:pt idx="3">
                  <c:v>0.36070506397913782</c:v>
                </c:pt>
                <c:pt idx="4">
                  <c:v>1.1659060769347054</c:v>
                </c:pt>
                <c:pt idx="5">
                  <c:v>-0.44258272126921572</c:v>
                </c:pt>
                <c:pt idx="6">
                  <c:v>-0.1827679245584255</c:v>
                </c:pt>
                <c:pt idx="7">
                  <c:v>0.67365780853953705</c:v>
                </c:pt>
                <c:pt idx="8">
                  <c:v>0.98355637774306537</c:v>
                </c:pt>
                <c:pt idx="9">
                  <c:v>-0.64998215323622954</c:v>
                </c:pt>
                <c:pt idx="10">
                  <c:v>0.65390104518961145</c:v>
                </c:pt>
                <c:pt idx="11">
                  <c:v>-0.97217509915790856</c:v>
                </c:pt>
                <c:pt idx="12">
                  <c:v>-0.57280851413380596</c:v>
                </c:pt>
                <c:pt idx="13">
                  <c:v>0.21929779447479092</c:v>
                </c:pt>
                <c:pt idx="14">
                  <c:v>0.19356705658835871</c:v>
                </c:pt>
                <c:pt idx="15">
                  <c:v>-0.43178271280861757</c:v>
                </c:pt>
                <c:pt idx="16">
                  <c:v>0.34439869145974455</c:v>
                </c:pt>
                <c:pt idx="17">
                  <c:v>1.0921621894943137</c:v>
                </c:pt>
                <c:pt idx="18">
                  <c:v>0.83833837475293294</c:v>
                </c:pt>
                <c:pt idx="19">
                  <c:v>0.30241438816680422</c:v>
                </c:pt>
                <c:pt idx="20">
                  <c:v>0.36592348831656718</c:v>
                </c:pt>
                <c:pt idx="21">
                  <c:v>1.1558920660916794</c:v>
                </c:pt>
                <c:pt idx="22">
                  <c:v>0.3640019068018745</c:v>
                </c:pt>
                <c:pt idx="23">
                  <c:v>5.1121578429578207E-2</c:v>
                </c:pt>
                <c:pt idx="24">
                  <c:v>-1.54864480505183</c:v>
                </c:pt>
                <c:pt idx="25">
                  <c:v>-0.17975308083110697</c:v>
                </c:pt>
                <c:pt idx="26">
                  <c:v>-0.4175013224411952</c:v>
                </c:pt>
                <c:pt idx="27">
                  <c:v>-1.3535320974802758</c:v>
                </c:pt>
                <c:pt idx="28">
                  <c:v>-0.21750132244119502</c:v>
                </c:pt>
                <c:pt idx="29">
                  <c:v>-1.1327635523073143</c:v>
                </c:pt>
                <c:pt idx="30">
                  <c:v>-8.8614315358555018E-3</c:v>
                </c:pt>
                <c:pt idx="31">
                  <c:v>-1.0734204553746878</c:v>
                </c:pt>
                <c:pt idx="32">
                  <c:v>0.48391813890422419</c:v>
                </c:pt>
                <c:pt idx="33">
                  <c:v>1.4853442579767924</c:v>
                </c:pt>
                <c:pt idx="34">
                  <c:v>-1.1855933873022666</c:v>
                </c:pt>
                <c:pt idx="35">
                  <c:v>-0.19067694055661999</c:v>
                </c:pt>
                <c:pt idx="36">
                  <c:v>-0.63409392306529444</c:v>
                </c:pt>
                <c:pt idx="37">
                  <c:v>1.6301416211872475</c:v>
                </c:pt>
                <c:pt idx="38">
                  <c:v>-7.9088423793013618E-2</c:v>
                </c:pt>
                <c:pt idx="39">
                  <c:v>-1.7721750991579084</c:v>
                </c:pt>
                <c:pt idx="40">
                  <c:v>0.62701435474600142</c:v>
                </c:pt>
                <c:pt idx="41">
                  <c:v>-0.1751025351239015</c:v>
                </c:pt>
                <c:pt idx="42">
                  <c:v>-0.75705015355639738</c:v>
                </c:pt>
                <c:pt idx="43">
                  <c:v>0.35961212154586697</c:v>
                </c:pt>
                <c:pt idx="44">
                  <c:v>-0.47765282323569824</c:v>
                </c:pt>
                <c:pt idx="45">
                  <c:v>0.59216218949431454</c:v>
                </c:pt>
                <c:pt idx="46">
                  <c:v>-0.21670891808238402</c:v>
                </c:pt>
                <c:pt idx="47">
                  <c:v>-0.18180661208729099</c:v>
                </c:pt>
                <c:pt idx="48">
                  <c:v>-8.6830875708182376E-2</c:v>
                </c:pt>
                <c:pt idx="49">
                  <c:v>-0.23277891903894954</c:v>
                </c:pt>
                <c:pt idx="50">
                  <c:v>0.12441874554667098</c:v>
                </c:pt>
                <c:pt idx="51">
                  <c:v>1.0950402638242682</c:v>
                </c:pt>
                <c:pt idx="52">
                  <c:v>0.99086942541492462</c:v>
                </c:pt>
                <c:pt idx="53">
                  <c:v>9.1138568464145031E-2</c:v>
                </c:pt>
                <c:pt idx="54">
                  <c:v>0.58534425797679202</c:v>
                </c:pt>
                <c:pt idx="55">
                  <c:v>0.72435950510403657</c:v>
                </c:pt>
                <c:pt idx="56">
                  <c:v>0.72124855123801623</c:v>
                </c:pt>
                <c:pt idx="57">
                  <c:v>-0.10740853043487952</c:v>
                </c:pt>
                <c:pt idx="58">
                  <c:v>-1.216708918082384</c:v>
                </c:pt>
                <c:pt idx="59">
                  <c:v>0.50718142556818968</c:v>
                </c:pt>
                <c:pt idx="60">
                  <c:v>-0.33178271280861704</c:v>
                </c:pt>
                <c:pt idx="61">
                  <c:v>0.79162839001818242</c:v>
                </c:pt>
                <c:pt idx="62">
                  <c:v>0.16411714664629073</c:v>
                </c:pt>
                <c:pt idx="63">
                  <c:v>1.1334013233665985</c:v>
                </c:pt>
                <c:pt idx="64">
                  <c:v>6.0623583589546115E-2</c:v>
                </c:pt>
                <c:pt idx="65">
                  <c:v>1.7181933879127094</c:v>
                </c:pt>
                <c:pt idx="66">
                  <c:v>-0.65560130854025545</c:v>
                </c:pt>
                <c:pt idx="67">
                  <c:v>1.5101495495833905</c:v>
                </c:pt>
                <c:pt idx="68">
                  <c:v>-1.4601714305396607</c:v>
                </c:pt>
                <c:pt idx="69">
                  <c:v>0.82024691916889303</c:v>
                </c:pt>
                <c:pt idx="70">
                  <c:v>-0.79758561183319632</c:v>
                </c:pt>
                <c:pt idx="71">
                  <c:v>4.5920565474009578E-2</c:v>
                </c:pt>
                <c:pt idx="72">
                  <c:v>0.39436785025239018</c:v>
                </c:pt>
                <c:pt idx="73">
                  <c:v>1.2131691242918183</c:v>
                </c:pt>
                <c:pt idx="74">
                  <c:v>0.33480400610158689</c:v>
                </c:pt>
                <c:pt idx="75">
                  <c:v>0.66586392817466411</c:v>
                </c:pt>
                <c:pt idx="76">
                  <c:v>2.9913958628903004E-2</c:v>
                </c:pt>
                <c:pt idx="77">
                  <c:v>-7.5102535123901859E-2</c:v>
                </c:pt>
                <c:pt idx="78">
                  <c:v>-0.16634532422617987</c:v>
                </c:pt>
                <c:pt idx="79">
                  <c:v>-3.5742911628850571E-2</c:v>
                </c:pt>
                <c:pt idx="80">
                  <c:v>0.56586392817466447</c:v>
                </c:pt>
                <c:pt idx="81">
                  <c:v>0.2539010451896111</c:v>
                </c:pt>
                <c:pt idx="82">
                  <c:v>0.95632749529070615</c:v>
                </c:pt>
                <c:pt idx="83">
                  <c:v>-0.55208127652726624</c:v>
                </c:pt>
                <c:pt idx="84">
                  <c:v>0.43059570734958985</c:v>
                </c:pt>
                <c:pt idx="85">
                  <c:v>-6.0171430539660342E-2</c:v>
                </c:pt>
                <c:pt idx="86">
                  <c:v>-0.51225402930028974</c:v>
                </c:pt>
                <c:pt idx="87">
                  <c:v>0.93059570734958896</c:v>
                </c:pt>
                <c:pt idx="88">
                  <c:v>-0.49640273753878006</c:v>
                </c:pt>
                <c:pt idx="89">
                  <c:v>1.0021502178165882</c:v>
                </c:pt>
                <c:pt idx="90">
                  <c:v>-0.18878125731299455</c:v>
                </c:pt>
                <c:pt idx="91">
                  <c:v>-0.60712543253282369</c:v>
                </c:pt>
                <c:pt idx="92">
                  <c:v>0.61929779447479127</c:v>
                </c:pt>
                <c:pt idx="93">
                  <c:v>0.63365467577382084</c:v>
                </c:pt>
                <c:pt idx="94">
                  <c:v>0.22435950510403657</c:v>
                </c:pt>
                <c:pt idx="95">
                  <c:v>8.9251066103544829E-2</c:v>
                </c:pt>
                <c:pt idx="96">
                  <c:v>-0.12901512075345511</c:v>
                </c:pt>
                <c:pt idx="97">
                  <c:v>0.40932305944338054</c:v>
                </c:pt>
                <c:pt idx="98">
                  <c:v>-0.83190330933958556</c:v>
                </c:pt>
                <c:pt idx="99">
                  <c:v>-0.51003931096783184</c:v>
                </c:pt>
                <c:pt idx="100">
                  <c:v>-1.2327635523073148</c:v>
                </c:pt>
                <c:pt idx="101">
                  <c:v>-1.207766861655525</c:v>
                </c:pt>
                <c:pt idx="102">
                  <c:v>-0.57782114070143642</c:v>
                </c:pt>
                <c:pt idx="103">
                  <c:v>0.52719148586619369</c:v>
                </c:pt>
                <c:pt idx="104">
                  <c:v>1.3943678502523902</c:v>
                </c:pt>
                <c:pt idx="105">
                  <c:v>-0.27298564525399893</c:v>
                </c:pt>
                <c:pt idx="106">
                  <c:v>1.0301416211872478</c:v>
                </c:pt>
                <c:pt idx="107">
                  <c:v>0.57026692909895615</c:v>
                </c:pt>
                <c:pt idx="108">
                  <c:v>-0.19967801531083218</c:v>
                </c:pt>
                <c:pt idx="109">
                  <c:v>0.14592056547400922</c:v>
                </c:pt>
                <c:pt idx="110">
                  <c:v>-0.32086829244300397</c:v>
                </c:pt>
                <c:pt idx="111">
                  <c:v>0.14242907593812237</c:v>
                </c:pt>
                <c:pt idx="112">
                  <c:v>-0.47908842379301309</c:v>
                </c:pt>
                <c:pt idx="113">
                  <c:v>-0.70587456622756672</c:v>
                </c:pt>
                <c:pt idx="114">
                  <c:v>-0.10837160998181794</c:v>
                </c:pt>
                <c:pt idx="115">
                  <c:v>-1.2778211407014357</c:v>
                </c:pt>
                <c:pt idx="116">
                  <c:v>1.1922331383444753</c:v>
                </c:pt>
                <c:pt idx="117">
                  <c:v>-0.26584497113270977</c:v>
                </c:pt>
                <c:pt idx="118">
                  <c:v>4.2241732977764457E-2</c:v>
                </c:pt>
                <c:pt idx="119">
                  <c:v>-0.17342045537468831</c:v>
                </c:pt>
                <c:pt idx="120">
                  <c:v>0.72124855123801623</c:v>
                </c:pt>
                <c:pt idx="121">
                  <c:v>0.48996068903216816</c:v>
                </c:pt>
                <c:pt idx="122">
                  <c:v>0.73340132336659902</c:v>
                </c:pt>
                <c:pt idx="123">
                  <c:v>0.19086942541492391</c:v>
                </c:pt>
                <c:pt idx="124">
                  <c:v>-0.71953260712331524</c:v>
                </c:pt>
                <c:pt idx="125">
                  <c:v>6.1228644987998848E-2</c:v>
                </c:pt>
                <c:pt idx="126">
                  <c:v>0.26722108096105046</c:v>
                </c:pt>
                <c:pt idx="127">
                  <c:v>-0.86584497113270942</c:v>
                </c:pt>
                <c:pt idx="128">
                  <c:v>0.55589206609167974</c:v>
                </c:pt>
                <c:pt idx="129">
                  <c:v>-0.77562851597999938</c:v>
                </c:pt>
                <c:pt idx="130">
                  <c:v>0.26400190680187485</c:v>
                </c:pt>
                <c:pt idx="131">
                  <c:v>0.1223471767643014</c:v>
                </c:pt>
                <c:pt idx="132">
                  <c:v>-0.55208127652726624</c:v>
                </c:pt>
                <c:pt idx="133">
                  <c:v>-0.6807273047275002</c:v>
                </c:pt>
                <c:pt idx="134">
                  <c:v>1.0045589367564656</c:v>
                </c:pt>
                <c:pt idx="135">
                  <c:v>-1.0311212280980193</c:v>
                </c:pt>
                <c:pt idx="136">
                  <c:v>-0.27562851597999938</c:v>
                </c:pt>
                <c:pt idx="137">
                  <c:v>-0.73190330933958592</c:v>
                </c:pt>
                <c:pt idx="138">
                  <c:v>0.29287456746717666</c:v>
                </c:pt>
                <c:pt idx="139">
                  <c:v>-7.0086041371096641E-2</c:v>
                </c:pt>
                <c:pt idx="140">
                  <c:v>0.83833837475293294</c:v>
                </c:pt>
                <c:pt idx="141">
                  <c:v>7.181425568189681E-3</c:v>
                </c:pt>
                <c:pt idx="142">
                  <c:v>-0.21431981704686365</c:v>
                </c:pt>
                <c:pt idx="143">
                  <c:v>0.52764457743299609</c:v>
                </c:pt>
                <c:pt idx="144">
                  <c:v>0.62155258141932457</c:v>
                </c:pt>
                <c:pt idx="145">
                  <c:v>-0.27844741858067579</c:v>
                </c:pt>
                <c:pt idx="146">
                  <c:v>-1.7807273047274998</c:v>
                </c:pt>
                <c:pt idx="147">
                  <c:v>0.11121874268700438</c:v>
                </c:pt>
                <c:pt idx="148">
                  <c:v>0.35961212154586697</c:v>
                </c:pt>
                <c:pt idx="149">
                  <c:v>0.35135519494817036</c:v>
                </c:pt>
                <c:pt idx="150">
                  <c:v>-0.4058745662275669</c:v>
                </c:pt>
                <c:pt idx="151">
                  <c:v>-0.42634219146046348</c:v>
                </c:pt>
                <c:pt idx="152">
                  <c:v>0.38046739287668441</c:v>
                </c:pt>
                <c:pt idx="153">
                  <c:v>-0.25757092406187798</c:v>
                </c:pt>
                <c:pt idx="154">
                  <c:v>-0.60913269685788318</c:v>
                </c:pt>
                <c:pt idx="155">
                  <c:v>-0.24179240368547816</c:v>
                </c:pt>
                <c:pt idx="156">
                  <c:v>1.0877459706997099</c:v>
                </c:pt>
                <c:pt idx="157">
                  <c:v>-0.22901512075345565</c:v>
                </c:pt>
                <c:pt idx="158">
                  <c:v>0.91014954958339089</c:v>
                </c:pt>
                <c:pt idx="159">
                  <c:v>0.30359726246121888</c:v>
                </c:pt>
                <c:pt idx="160">
                  <c:v>-0.2160818610957751</c:v>
                </c:pt>
                <c:pt idx="161">
                  <c:v>0.69356705658835871</c:v>
                </c:pt>
                <c:pt idx="162">
                  <c:v>-0.43877135501200115</c:v>
                </c:pt>
                <c:pt idx="163">
                  <c:v>0.41873858272420783</c:v>
                </c:pt>
                <c:pt idx="164">
                  <c:v>-0.58126141727579217</c:v>
                </c:pt>
                <c:pt idx="165">
                  <c:v>-5.7758267022235188E-2</c:v>
                </c:pt>
                <c:pt idx="166">
                  <c:v>-0.43574291162885004</c:v>
                </c:pt>
                <c:pt idx="167">
                  <c:v>0.21723207544157397</c:v>
                </c:pt>
                <c:pt idx="168">
                  <c:v>-0.84367250470929367</c:v>
                </c:pt>
                <c:pt idx="169">
                  <c:v>-0.48559338730226642</c:v>
                </c:pt>
                <c:pt idx="170">
                  <c:v>-0.75353209748027528</c:v>
                </c:pt>
                <c:pt idx="171">
                  <c:v>-0.3627165149279481</c:v>
                </c:pt>
                <c:pt idx="172">
                  <c:v>-1.186830875708182</c:v>
                </c:pt>
                <c:pt idx="173">
                  <c:v>-0.11074893389645446</c:v>
                </c:pt>
                <c:pt idx="174">
                  <c:v>-1.2091326968578828</c:v>
                </c:pt>
                <c:pt idx="175">
                  <c:v>1.3169124291817269E-2</c:v>
                </c:pt>
                <c:pt idx="176">
                  <c:v>0.65112157842957785</c:v>
                </c:pt>
                <c:pt idx="177">
                  <c:v>-0.42086829244300361</c:v>
                </c:pt>
                <c:pt idx="178">
                  <c:v>0.23728348507205155</c:v>
                </c:pt>
                <c:pt idx="179">
                  <c:v>-0.54410793390832168</c:v>
                </c:pt>
                <c:pt idx="180">
                  <c:v>4.5589367564664585E-3</c:v>
                </c:pt>
                <c:pt idx="181">
                  <c:v>0.36887877190198104</c:v>
                </c:pt>
                <c:pt idx="182">
                  <c:v>0.65589206609167938</c:v>
                </c:pt>
                <c:pt idx="183">
                  <c:v>1.0429498464436033</c:v>
                </c:pt>
                <c:pt idx="184">
                  <c:v>-0.64179240368547852</c:v>
                </c:pt>
                <c:pt idx="185">
                  <c:v>-1.2723554225670046</c:v>
                </c:pt>
                <c:pt idx="186">
                  <c:v>-2.2425827212692155</c:v>
                </c:pt>
                <c:pt idx="187">
                  <c:v>-0.43937641641045388</c:v>
                </c:pt>
                <c:pt idx="188">
                  <c:v>0.18355637774306643</c:v>
                </c:pt>
                <c:pt idx="189">
                  <c:v>-0.69967801531083218</c:v>
                </c:pt>
                <c:pt idx="190">
                  <c:v>-1.1358828533537091</c:v>
                </c:pt>
                <c:pt idx="191">
                  <c:v>-0.64998215323622954</c:v>
                </c:pt>
                <c:pt idx="192">
                  <c:v>0.12441874554667098</c:v>
                </c:pt>
                <c:pt idx="193">
                  <c:v>0.46592348831656683</c:v>
                </c:pt>
                <c:pt idx="194">
                  <c:v>-0.83929493602086236</c:v>
                </c:pt>
                <c:pt idx="195">
                  <c:v>0.79259146956512083</c:v>
                </c:pt>
                <c:pt idx="196">
                  <c:v>1.1702669290989558</c:v>
                </c:pt>
                <c:pt idx="197">
                  <c:v>-0.52086829244300326</c:v>
                </c:pt>
                <c:pt idx="198">
                  <c:v>-0.69784978218341287</c:v>
                </c:pt>
                <c:pt idx="199">
                  <c:v>7.9131707556996389E-2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2A-471A-97F9-CAA7D1E3F0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869040"/>
        <c:axId val="542322744"/>
      </c:scatterChart>
      <c:valAx>
        <c:axId val="536869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Quality*Brand_Image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2322744"/>
        <c:crosses val="autoZero"/>
        <c:crossBetween val="midCat"/>
      </c:valAx>
      <c:valAx>
        <c:axId val="5423227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36869040"/>
        <c:crosses val="autoZero"/>
        <c:crossBetween val="midCat"/>
      </c:valAx>
    </c:plotArea>
    <c:legend>
      <c:legendPos val="b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Normal Probability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'Task 3'!$L$27:$L$226</c:f>
              <c:numCache>
                <c:formatCode>0.00</c:formatCode>
                <c:ptCount val="200"/>
                <c:pt idx="0">
                  <c:v>0.25</c:v>
                </c:pt>
                <c:pt idx="1">
                  <c:v>0.75</c:v>
                </c:pt>
                <c:pt idx="2">
                  <c:v>1.25</c:v>
                </c:pt>
                <c:pt idx="3">
                  <c:v>1.75</c:v>
                </c:pt>
                <c:pt idx="4">
                  <c:v>2.25</c:v>
                </c:pt>
                <c:pt idx="5">
                  <c:v>2.75</c:v>
                </c:pt>
                <c:pt idx="6">
                  <c:v>3.25</c:v>
                </c:pt>
                <c:pt idx="7">
                  <c:v>3.75</c:v>
                </c:pt>
                <c:pt idx="8">
                  <c:v>4.25</c:v>
                </c:pt>
                <c:pt idx="9">
                  <c:v>4.75</c:v>
                </c:pt>
                <c:pt idx="10">
                  <c:v>5.25</c:v>
                </c:pt>
                <c:pt idx="11">
                  <c:v>5.75</c:v>
                </c:pt>
                <c:pt idx="12">
                  <c:v>6.25</c:v>
                </c:pt>
                <c:pt idx="13">
                  <c:v>6.75</c:v>
                </c:pt>
                <c:pt idx="14">
                  <c:v>7.25</c:v>
                </c:pt>
                <c:pt idx="15">
                  <c:v>7.75</c:v>
                </c:pt>
                <c:pt idx="16">
                  <c:v>8.25</c:v>
                </c:pt>
                <c:pt idx="17">
                  <c:v>8.75</c:v>
                </c:pt>
                <c:pt idx="18">
                  <c:v>9.25</c:v>
                </c:pt>
                <c:pt idx="19">
                  <c:v>9.75</c:v>
                </c:pt>
                <c:pt idx="20">
                  <c:v>10.25</c:v>
                </c:pt>
                <c:pt idx="21">
                  <c:v>10.75</c:v>
                </c:pt>
                <c:pt idx="22">
                  <c:v>11.25</c:v>
                </c:pt>
                <c:pt idx="23">
                  <c:v>11.75</c:v>
                </c:pt>
                <c:pt idx="24">
                  <c:v>12.25</c:v>
                </c:pt>
                <c:pt idx="25">
                  <c:v>12.75</c:v>
                </c:pt>
                <c:pt idx="26">
                  <c:v>13.25</c:v>
                </c:pt>
                <c:pt idx="27">
                  <c:v>13.75</c:v>
                </c:pt>
                <c:pt idx="28">
                  <c:v>14.25</c:v>
                </c:pt>
                <c:pt idx="29">
                  <c:v>14.75</c:v>
                </c:pt>
                <c:pt idx="30">
                  <c:v>15.25</c:v>
                </c:pt>
                <c:pt idx="31">
                  <c:v>15.75</c:v>
                </c:pt>
                <c:pt idx="32">
                  <c:v>16.25</c:v>
                </c:pt>
                <c:pt idx="33">
                  <c:v>16.75</c:v>
                </c:pt>
                <c:pt idx="34">
                  <c:v>17.25</c:v>
                </c:pt>
                <c:pt idx="35">
                  <c:v>17.75</c:v>
                </c:pt>
                <c:pt idx="36">
                  <c:v>18.25</c:v>
                </c:pt>
                <c:pt idx="37">
                  <c:v>18.75</c:v>
                </c:pt>
                <c:pt idx="38">
                  <c:v>19.25</c:v>
                </c:pt>
                <c:pt idx="39">
                  <c:v>19.75</c:v>
                </c:pt>
                <c:pt idx="40">
                  <c:v>20.25</c:v>
                </c:pt>
                <c:pt idx="41">
                  <c:v>20.75</c:v>
                </c:pt>
                <c:pt idx="42">
                  <c:v>21.25</c:v>
                </c:pt>
                <c:pt idx="43">
                  <c:v>21.75</c:v>
                </c:pt>
                <c:pt idx="44">
                  <c:v>22.25</c:v>
                </c:pt>
                <c:pt idx="45">
                  <c:v>22.75</c:v>
                </c:pt>
                <c:pt idx="46">
                  <c:v>23.25</c:v>
                </c:pt>
                <c:pt idx="47">
                  <c:v>23.75</c:v>
                </c:pt>
                <c:pt idx="48">
                  <c:v>24.25</c:v>
                </c:pt>
                <c:pt idx="49">
                  <c:v>24.75</c:v>
                </c:pt>
                <c:pt idx="50">
                  <c:v>25.25</c:v>
                </c:pt>
                <c:pt idx="51">
                  <c:v>25.75</c:v>
                </c:pt>
                <c:pt idx="52">
                  <c:v>26.25</c:v>
                </c:pt>
                <c:pt idx="53">
                  <c:v>26.75</c:v>
                </c:pt>
                <c:pt idx="54">
                  <c:v>27.25</c:v>
                </c:pt>
                <c:pt idx="55">
                  <c:v>27.75</c:v>
                </c:pt>
                <c:pt idx="56">
                  <c:v>28.25</c:v>
                </c:pt>
                <c:pt idx="57">
                  <c:v>28.75</c:v>
                </c:pt>
                <c:pt idx="58">
                  <c:v>29.25</c:v>
                </c:pt>
                <c:pt idx="59">
                  <c:v>29.75</c:v>
                </c:pt>
                <c:pt idx="60">
                  <c:v>30.25</c:v>
                </c:pt>
                <c:pt idx="61">
                  <c:v>30.75</c:v>
                </c:pt>
                <c:pt idx="62">
                  <c:v>31.25</c:v>
                </c:pt>
                <c:pt idx="63">
                  <c:v>31.75</c:v>
                </c:pt>
                <c:pt idx="64">
                  <c:v>32.25</c:v>
                </c:pt>
                <c:pt idx="65">
                  <c:v>32.75</c:v>
                </c:pt>
                <c:pt idx="66">
                  <c:v>33.25</c:v>
                </c:pt>
                <c:pt idx="67">
                  <c:v>33.75</c:v>
                </c:pt>
                <c:pt idx="68">
                  <c:v>34.25</c:v>
                </c:pt>
                <c:pt idx="69">
                  <c:v>34.75</c:v>
                </c:pt>
                <c:pt idx="70">
                  <c:v>35.25</c:v>
                </c:pt>
                <c:pt idx="71">
                  <c:v>35.75</c:v>
                </c:pt>
                <c:pt idx="72">
                  <c:v>36.25</c:v>
                </c:pt>
                <c:pt idx="73">
                  <c:v>36.75</c:v>
                </c:pt>
                <c:pt idx="74">
                  <c:v>37.25</c:v>
                </c:pt>
                <c:pt idx="75">
                  <c:v>37.75</c:v>
                </c:pt>
                <c:pt idx="76">
                  <c:v>38.25</c:v>
                </c:pt>
                <c:pt idx="77">
                  <c:v>38.75</c:v>
                </c:pt>
                <c:pt idx="78">
                  <c:v>39.25</c:v>
                </c:pt>
                <c:pt idx="79">
                  <c:v>39.75</c:v>
                </c:pt>
                <c:pt idx="80">
                  <c:v>40.25</c:v>
                </c:pt>
                <c:pt idx="81">
                  <c:v>40.75</c:v>
                </c:pt>
                <c:pt idx="82">
                  <c:v>41.25</c:v>
                </c:pt>
                <c:pt idx="83">
                  <c:v>41.75</c:v>
                </c:pt>
                <c:pt idx="84">
                  <c:v>42.25</c:v>
                </c:pt>
                <c:pt idx="85">
                  <c:v>42.75</c:v>
                </c:pt>
                <c:pt idx="86">
                  <c:v>43.25</c:v>
                </c:pt>
                <c:pt idx="87">
                  <c:v>43.75</c:v>
                </c:pt>
                <c:pt idx="88">
                  <c:v>44.25</c:v>
                </c:pt>
                <c:pt idx="89">
                  <c:v>44.75</c:v>
                </c:pt>
                <c:pt idx="90">
                  <c:v>45.25</c:v>
                </c:pt>
                <c:pt idx="91">
                  <c:v>45.75</c:v>
                </c:pt>
                <c:pt idx="92">
                  <c:v>46.25</c:v>
                </c:pt>
                <c:pt idx="93">
                  <c:v>46.75</c:v>
                </c:pt>
                <c:pt idx="94">
                  <c:v>47.25</c:v>
                </c:pt>
                <c:pt idx="95">
                  <c:v>47.75</c:v>
                </c:pt>
                <c:pt idx="96">
                  <c:v>48.25</c:v>
                </c:pt>
                <c:pt idx="97">
                  <c:v>48.75</c:v>
                </c:pt>
                <c:pt idx="98">
                  <c:v>49.25</c:v>
                </c:pt>
                <c:pt idx="99">
                  <c:v>49.75</c:v>
                </c:pt>
                <c:pt idx="100">
                  <c:v>50.25</c:v>
                </c:pt>
                <c:pt idx="101">
                  <c:v>50.75</c:v>
                </c:pt>
                <c:pt idx="102">
                  <c:v>51.25</c:v>
                </c:pt>
                <c:pt idx="103">
                  <c:v>51.75</c:v>
                </c:pt>
                <c:pt idx="104">
                  <c:v>52.25</c:v>
                </c:pt>
                <c:pt idx="105">
                  <c:v>52.75</c:v>
                </c:pt>
                <c:pt idx="106">
                  <c:v>53.25</c:v>
                </c:pt>
                <c:pt idx="107">
                  <c:v>53.75</c:v>
                </c:pt>
                <c:pt idx="108">
                  <c:v>54.25</c:v>
                </c:pt>
                <c:pt idx="109">
                  <c:v>54.75</c:v>
                </c:pt>
                <c:pt idx="110">
                  <c:v>55.25</c:v>
                </c:pt>
                <c:pt idx="111">
                  <c:v>55.75</c:v>
                </c:pt>
                <c:pt idx="112">
                  <c:v>56.25</c:v>
                </c:pt>
                <c:pt idx="113">
                  <c:v>56.75</c:v>
                </c:pt>
                <c:pt idx="114">
                  <c:v>57.25</c:v>
                </c:pt>
                <c:pt idx="115">
                  <c:v>57.75</c:v>
                </c:pt>
                <c:pt idx="116">
                  <c:v>58.25</c:v>
                </c:pt>
                <c:pt idx="117">
                  <c:v>58.75</c:v>
                </c:pt>
                <c:pt idx="118">
                  <c:v>59.25</c:v>
                </c:pt>
                <c:pt idx="119">
                  <c:v>59.75</c:v>
                </c:pt>
                <c:pt idx="120">
                  <c:v>60.25</c:v>
                </c:pt>
                <c:pt idx="121">
                  <c:v>60.75</c:v>
                </c:pt>
                <c:pt idx="122">
                  <c:v>61.25</c:v>
                </c:pt>
                <c:pt idx="123">
                  <c:v>61.75</c:v>
                </c:pt>
                <c:pt idx="124">
                  <c:v>62.25</c:v>
                </c:pt>
                <c:pt idx="125">
                  <c:v>62.75</c:v>
                </c:pt>
                <c:pt idx="126">
                  <c:v>63.25</c:v>
                </c:pt>
                <c:pt idx="127">
                  <c:v>63.75</c:v>
                </c:pt>
                <c:pt idx="128">
                  <c:v>64.25</c:v>
                </c:pt>
                <c:pt idx="129">
                  <c:v>64.75</c:v>
                </c:pt>
                <c:pt idx="130">
                  <c:v>65.25</c:v>
                </c:pt>
                <c:pt idx="131">
                  <c:v>65.75</c:v>
                </c:pt>
                <c:pt idx="132">
                  <c:v>66.25</c:v>
                </c:pt>
                <c:pt idx="133">
                  <c:v>66.75</c:v>
                </c:pt>
                <c:pt idx="134">
                  <c:v>67.25</c:v>
                </c:pt>
                <c:pt idx="135">
                  <c:v>67.75</c:v>
                </c:pt>
                <c:pt idx="136">
                  <c:v>68.25</c:v>
                </c:pt>
                <c:pt idx="137">
                  <c:v>68.75</c:v>
                </c:pt>
                <c:pt idx="138">
                  <c:v>69.25</c:v>
                </c:pt>
                <c:pt idx="139">
                  <c:v>69.75</c:v>
                </c:pt>
                <c:pt idx="140">
                  <c:v>70.25</c:v>
                </c:pt>
                <c:pt idx="141">
                  <c:v>70.75</c:v>
                </c:pt>
                <c:pt idx="142">
                  <c:v>71.25</c:v>
                </c:pt>
                <c:pt idx="143">
                  <c:v>71.75</c:v>
                </c:pt>
                <c:pt idx="144">
                  <c:v>72.25</c:v>
                </c:pt>
                <c:pt idx="145">
                  <c:v>72.75</c:v>
                </c:pt>
                <c:pt idx="146">
                  <c:v>73.25</c:v>
                </c:pt>
                <c:pt idx="147">
                  <c:v>73.75</c:v>
                </c:pt>
                <c:pt idx="148">
                  <c:v>74.25</c:v>
                </c:pt>
                <c:pt idx="149">
                  <c:v>74.75</c:v>
                </c:pt>
                <c:pt idx="150">
                  <c:v>75.25</c:v>
                </c:pt>
                <c:pt idx="151">
                  <c:v>75.75</c:v>
                </c:pt>
                <c:pt idx="152">
                  <c:v>76.25</c:v>
                </c:pt>
                <c:pt idx="153">
                  <c:v>76.75</c:v>
                </c:pt>
                <c:pt idx="154">
                  <c:v>77.25</c:v>
                </c:pt>
                <c:pt idx="155">
                  <c:v>77.75</c:v>
                </c:pt>
                <c:pt idx="156">
                  <c:v>78.25</c:v>
                </c:pt>
                <c:pt idx="157">
                  <c:v>78.75</c:v>
                </c:pt>
                <c:pt idx="158">
                  <c:v>79.25</c:v>
                </c:pt>
                <c:pt idx="159">
                  <c:v>79.75</c:v>
                </c:pt>
                <c:pt idx="160">
                  <c:v>80.25</c:v>
                </c:pt>
                <c:pt idx="161">
                  <c:v>80.75</c:v>
                </c:pt>
                <c:pt idx="162">
                  <c:v>81.25</c:v>
                </c:pt>
                <c:pt idx="163">
                  <c:v>81.75</c:v>
                </c:pt>
                <c:pt idx="164">
                  <c:v>82.25</c:v>
                </c:pt>
                <c:pt idx="165">
                  <c:v>82.75</c:v>
                </c:pt>
                <c:pt idx="166">
                  <c:v>83.25</c:v>
                </c:pt>
                <c:pt idx="167">
                  <c:v>83.75</c:v>
                </c:pt>
                <c:pt idx="168">
                  <c:v>84.25</c:v>
                </c:pt>
                <c:pt idx="169">
                  <c:v>84.75</c:v>
                </c:pt>
                <c:pt idx="170">
                  <c:v>85.25</c:v>
                </c:pt>
                <c:pt idx="171">
                  <c:v>85.75</c:v>
                </c:pt>
                <c:pt idx="172">
                  <c:v>86.25</c:v>
                </c:pt>
                <c:pt idx="173">
                  <c:v>86.75</c:v>
                </c:pt>
                <c:pt idx="174">
                  <c:v>87.25</c:v>
                </c:pt>
                <c:pt idx="175">
                  <c:v>87.75</c:v>
                </c:pt>
                <c:pt idx="176">
                  <c:v>88.25</c:v>
                </c:pt>
                <c:pt idx="177">
                  <c:v>88.75</c:v>
                </c:pt>
                <c:pt idx="178">
                  <c:v>89.25</c:v>
                </c:pt>
                <c:pt idx="179">
                  <c:v>89.75</c:v>
                </c:pt>
                <c:pt idx="180">
                  <c:v>90.25</c:v>
                </c:pt>
                <c:pt idx="181">
                  <c:v>90.75</c:v>
                </c:pt>
                <c:pt idx="182">
                  <c:v>91.25</c:v>
                </c:pt>
                <c:pt idx="183">
                  <c:v>91.75</c:v>
                </c:pt>
                <c:pt idx="184">
                  <c:v>92.25</c:v>
                </c:pt>
                <c:pt idx="185">
                  <c:v>92.75</c:v>
                </c:pt>
                <c:pt idx="186">
                  <c:v>93.25</c:v>
                </c:pt>
                <c:pt idx="187">
                  <c:v>93.75</c:v>
                </c:pt>
                <c:pt idx="188">
                  <c:v>94.25</c:v>
                </c:pt>
                <c:pt idx="189">
                  <c:v>94.75</c:v>
                </c:pt>
                <c:pt idx="190">
                  <c:v>95.25</c:v>
                </c:pt>
                <c:pt idx="191">
                  <c:v>95.75</c:v>
                </c:pt>
                <c:pt idx="192">
                  <c:v>96.25</c:v>
                </c:pt>
                <c:pt idx="193">
                  <c:v>96.75</c:v>
                </c:pt>
                <c:pt idx="194">
                  <c:v>97.25</c:v>
                </c:pt>
                <c:pt idx="195">
                  <c:v>97.75</c:v>
                </c:pt>
                <c:pt idx="196">
                  <c:v>98.25</c:v>
                </c:pt>
                <c:pt idx="197">
                  <c:v>98.75</c:v>
                </c:pt>
                <c:pt idx="198">
                  <c:v>99.25</c:v>
                </c:pt>
                <c:pt idx="199">
                  <c:v>99.75</c:v>
                </c:pt>
              </c:numCache>
            </c:numRef>
          </c:xVal>
          <c:yVal>
            <c:numRef>
              <c:f>'Task 3'!$M$27:$M$226</c:f>
              <c:numCache>
                <c:formatCode>0.00</c:formatCode>
                <c:ptCount val="200"/>
                <c:pt idx="0">
                  <c:v>4.3</c:v>
                </c:pt>
                <c:pt idx="1">
                  <c:v>5.5</c:v>
                </c:pt>
                <c:pt idx="2">
                  <c:v>5.6</c:v>
                </c:pt>
                <c:pt idx="3">
                  <c:v>5.8</c:v>
                </c:pt>
                <c:pt idx="4">
                  <c:v>5.8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6.1</c:v>
                </c:pt>
                <c:pt idx="9">
                  <c:v>6.1</c:v>
                </c:pt>
                <c:pt idx="10">
                  <c:v>6.2</c:v>
                </c:pt>
                <c:pt idx="11">
                  <c:v>6.2</c:v>
                </c:pt>
                <c:pt idx="12">
                  <c:v>6.2</c:v>
                </c:pt>
                <c:pt idx="13">
                  <c:v>6.2</c:v>
                </c:pt>
                <c:pt idx="14">
                  <c:v>6.2</c:v>
                </c:pt>
                <c:pt idx="15">
                  <c:v>6.5</c:v>
                </c:pt>
                <c:pt idx="16">
                  <c:v>6.5</c:v>
                </c:pt>
                <c:pt idx="17">
                  <c:v>6.5</c:v>
                </c:pt>
                <c:pt idx="18">
                  <c:v>6.5</c:v>
                </c:pt>
                <c:pt idx="19">
                  <c:v>6.5</c:v>
                </c:pt>
                <c:pt idx="20">
                  <c:v>6.5</c:v>
                </c:pt>
                <c:pt idx="21">
                  <c:v>6.6</c:v>
                </c:pt>
                <c:pt idx="22">
                  <c:v>6.6</c:v>
                </c:pt>
                <c:pt idx="23">
                  <c:v>6.6</c:v>
                </c:pt>
                <c:pt idx="24">
                  <c:v>6.6</c:v>
                </c:pt>
                <c:pt idx="25">
                  <c:v>6.7</c:v>
                </c:pt>
                <c:pt idx="26">
                  <c:v>6.7</c:v>
                </c:pt>
                <c:pt idx="27">
                  <c:v>6.7</c:v>
                </c:pt>
                <c:pt idx="28">
                  <c:v>6.7</c:v>
                </c:pt>
                <c:pt idx="29">
                  <c:v>6.7</c:v>
                </c:pt>
                <c:pt idx="30">
                  <c:v>6.7</c:v>
                </c:pt>
                <c:pt idx="31">
                  <c:v>6.9</c:v>
                </c:pt>
                <c:pt idx="32">
                  <c:v>6.9</c:v>
                </c:pt>
                <c:pt idx="33">
                  <c:v>6.9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7.1</c:v>
                </c:pt>
                <c:pt idx="42">
                  <c:v>7.1</c:v>
                </c:pt>
                <c:pt idx="43">
                  <c:v>7.1</c:v>
                </c:pt>
                <c:pt idx="44">
                  <c:v>7.1</c:v>
                </c:pt>
                <c:pt idx="45">
                  <c:v>7.1</c:v>
                </c:pt>
                <c:pt idx="46">
                  <c:v>7.1</c:v>
                </c:pt>
                <c:pt idx="47">
                  <c:v>7.1</c:v>
                </c:pt>
                <c:pt idx="48">
                  <c:v>7.1</c:v>
                </c:pt>
                <c:pt idx="49">
                  <c:v>7.1</c:v>
                </c:pt>
                <c:pt idx="50">
                  <c:v>7.1</c:v>
                </c:pt>
                <c:pt idx="51">
                  <c:v>7.1</c:v>
                </c:pt>
                <c:pt idx="52">
                  <c:v>7.1</c:v>
                </c:pt>
                <c:pt idx="53">
                  <c:v>7.1</c:v>
                </c:pt>
                <c:pt idx="54">
                  <c:v>7.1</c:v>
                </c:pt>
                <c:pt idx="55">
                  <c:v>7.2</c:v>
                </c:pt>
                <c:pt idx="56">
                  <c:v>7.2</c:v>
                </c:pt>
                <c:pt idx="57">
                  <c:v>7.2</c:v>
                </c:pt>
                <c:pt idx="58">
                  <c:v>7.2</c:v>
                </c:pt>
                <c:pt idx="59">
                  <c:v>7.2</c:v>
                </c:pt>
                <c:pt idx="60">
                  <c:v>7.2</c:v>
                </c:pt>
                <c:pt idx="61">
                  <c:v>7.2</c:v>
                </c:pt>
                <c:pt idx="62">
                  <c:v>7.2</c:v>
                </c:pt>
                <c:pt idx="63">
                  <c:v>7.2</c:v>
                </c:pt>
                <c:pt idx="64">
                  <c:v>7.2</c:v>
                </c:pt>
                <c:pt idx="65">
                  <c:v>7.2</c:v>
                </c:pt>
                <c:pt idx="66">
                  <c:v>7.2</c:v>
                </c:pt>
                <c:pt idx="67">
                  <c:v>7.2</c:v>
                </c:pt>
                <c:pt idx="68">
                  <c:v>7.2</c:v>
                </c:pt>
                <c:pt idx="69">
                  <c:v>7.4</c:v>
                </c:pt>
                <c:pt idx="70">
                  <c:v>7.4</c:v>
                </c:pt>
                <c:pt idx="71">
                  <c:v>7.4</c:v>
                </c:pt>
                <c:pt idx="72">
                  <c:v>7.4</c:v>
                </c:pt>
                <c:pt idx="73">
                  <c:v>7.4</c:v>
                </c:pt>
                <c:pt idx="74">
                  <c:v>7.4</c:v>
                </c:pt>
                <c:pt idx="75">
                  <c:v>7.4</c:v>
                </c:pt>
                <c:pt idx="76">
                  <c:v>7.4</c:v>
                </c:pt>
                <c:pt idx="77">
                  <c:v>7.4</c:v>
                </c:pt>
                <c:pt idx="78">
                  <c:v>7.5</c:v>
                </c:pt>
                <c:pt idx="79">
                  <c:v>7.5</c:v>
                </c:pt>
                <c:pt idx="80">
                  <c:v>7.5</c:v>
                </c:pt>
                <c:pt idx="81">
                  <c:v>7.5</c:v>
                </c:pt>
                <c:pt idx="82">
                  <c:v>7.5</c:v>
                </c:pt>
                <c:pt idx="83">
                  <c:v>7.5</c:v>
                </c:pt>
                <c:pt idx="84">
                  <c:v>7.5</c:v>
                </c:pt>
                <c:pt idx="85">
                  <c:v>7.5</c:v>
                </c:pt>
                <c:pt idx="86">
                  <c:v>7.5</c:v>
                </c:pt>
                <c:pt idx="87">
                  <c:v>7.6</c:v>
                </c:pt>
                <c:pt idx="88">
                  <c:v>7.6</c:v>
                </c:pt>
                <c:pt idx="89">
                  <c:v>7.6</c:v>
                </c:pt>
                <c:pt idx="90">
                  <c:v>7.6</c:v>
                </c:pt>
                <c:pt idx="91">
                  <c:v>7.6</c:v>
                </c:pt>
                <c:pt idx="92">
                  <c:v>7.6</c:v>
                </c:pt>
                <c:pt idx="93">
                  <c:v>7.6</c:v>
                </c:pt>
                <c:pt idx="94">
                  <c:v>7.6</c:v>
                </c:pt>
                <c:pt idx="95">
                  <c:v>7.6</c:v>
                </c:pt>
                <c:pt idx="96">
                  <c:v>7.6</c:v>
                </c:pt>
                <c:pt idx="97">
                  <c:v>7.6</c:v>
                </c:pt>
                <c:pt idx="98">
                  <c:v>7.6</c:v>
                </c:pt>
                <c:pt idx="99">
                  <c:v>7.6</c:v>
                </c:pt>
                <c:pt idx="100">
                  <c:v>7.6</c:v>
                </c:pt>
                <c:pt idx="101">
                  <c:v>7.7</c:v>
                </c:pt>
                <c:pt idx="102">
                  <c:v>7.7</c:v>
                </c:pt>
                <c:pt idx="103">
                  <c:v>7.7</c:v>
                </c:pt>
                <c:pt idx="104">
                  <c:v>7.7</c:v>
                </c:pt>
                <c:pt idx="105">
                  <c:v>7.7</c:v>
                </c:pt>
                <c:pt idx="106">
                  <c:v>7.7</c:v>
                </c:pt>
                <c:pt idx="107">
                  <c:v>7.7</c:v>
                </c:pt>
                <c:pt idx="108">
                  <c:v>7.9</c:v>
                </c:pt>
                <c:pt idx="109">
                  <c:v>7.9</c:v>
                </c:pt>
                <c:pt idx="110">
                  <c:v>7.9</c:v>
                </c:pt>
                <c:pt idx="111">
                  <c:v>7.9</c:v>
                </c:pt>
                <c:pt idx="112">
                  <c:v>7.9</c:v>
                </c:pt>
                <c:pt idx="113">
                  <c:v>7.9</c:v>
                </c:pt>
                <c:pt idx="114">
                  <c:v>7.9</c:v>
                </c:pt>
                <c:pt idx="115">
                  <c:v>7.9</c:v>
                </c:pt>
                <c:pt idx="116">
                  <c:v>7.9</c:v>
                </c:pt>
                <c:pt idx="117">
                  <c:v>7.9</c:v>
                </c:pt>
                <c:pt idx="118">
                  <c:v>7.9</c:v>
                </c:pt>
                <c:pt idx="119">
                  <c:v>7.9</c:v>
                </c:pt>
                <c:pt idx="120">
                  <c:v>7.9</c:v>
                </c:pt>
                <c:pt idx="121">
                  <c:v>8</c:v>
                </c:pt>
                <c:pt idx="122">
                  <c:v>8</c:v>
                </c:pt>
                <c:pt idx="123">
                  <c:v>8</c:v>
                </c:pt>
                <c:pt idx="124">
                  <c:v>8</c:v>
                </c:pt>
                <c:pt idx="125">
                  <c:v>8</c:v>
                </c:pt>
                <c:pt idx="126">
                  <c:v>8</c:v>
                </c:pt>
                <c:pt idx="127">
                  <c:v>8</c:v>
                </c:pt>
                <c:pt idx="128">
                  <c:v>8</c:v>
                </c:pt>
                <c:pt idx="129">
                  <c:v>8</c:v>
                </c:pt>
                <c:pt idx="130">
                  <c:v>8</c:v>
                </c:pt>
                <c:pt idx="131">
                  <c:v>8</c:v>
                </c:pt>
                <c:pt idx="132">
                  <c:v>8</c:v>
                </c:pt>
                <c:pt idx="133">
                  <c:v>8</c:v>
                </c:pt>
                <c:pt idx="134">
                  <c:v>8</c:v>
                </c:pt>
                <c:pt idx="135">
                  <c:v>8.1</c:v>
                </c:pt>
                <c:pt idx="136">
                  <c:v>8.1</c:v>
                </c:pt>
                <c:pt idx="137">
                  <c:v>8.1</c:v>
                </c:pt>
                <c:pt idx="138">
                  <c:v>8.1</c:v>
                </c:pt>
                <c:pt idx="139">
                  <c:v>8.1</c:v>
                </c:pt>
                <c:pt idx="140">
                  <c:v>8.1</c:v>
                </c:pt>
                <c:pt idx="141">
                  <c:v>8.1</c:v>
                </c:pt>
                <c:pt idx="142">
                  <c:v>8.1</c:v>
                </c:pt>
                <c:pt idx="143">
                  <c:v>8.1</c:v>
                </c:pt>
                <c:pt idx="144">
                  <c:v>8.1</c:v>
                </c:pt>
                <c:pt idx="145">
                  <c:v>8.1999999999999993</c:v>
                </c:pt>
                <c:pt idx="146">
                  <c:v>8.1999999999999993</c:v>
                </c:pt>
                <c:pt idx="147">
                  <c:v>8.1999999999999993</c:v>
                </c:pt>
                <c:pt idx="148">
                  <c:v>8.1999999999999993</c:v>
                </c:pt>
                <c:pt idx="149">
                  <c:v>8.1999999999999993</c:v>
                </c:pt>
                <c:pt idx="150">
                  <c:v>8.1999999999999993</c:v>
                </c:pt>
                <c:pt idx="151">
                  <c:v>8.1999999999999993</c:v>
                </c:pt>
                <c:pt idx="152">
                  <c:v>8.1999999999999993</c:v>
                </c:pt>
                <c:pt idx="153">
                  <c:v>8.1999999999999993</c:v>
                </c:pt>
                <c:pt idx="154">
                  <c:v>8.1999999999999993</c:v>
                </c:pt>
                <c:pt idx="155">
                  <c:v>8.1999999999999993</c:v>
                </c:pt>
                <c:pt idx="156">
                  <c:v>8.4</c:v>
                </c:pt>
                <c:pt idx="157">
                  <c:v>8.4</c:v>
                </c:pt>
                <c:pt idx="158">
                  <c:v>8.4</c:v>
                </c:pt>
                <c:pt idx="159">
                  <c:v>8.4</c:v>
                </c:pt>
                <c:pt idx="160">
                  <c:v>8.4</c:v>
                </c:pt>
                <c:pt idx="161">
                  <c:v>8.4</c:v>
                </c:pt>
                <c:pt idx="162">
                  <c:v>8.4</c:v>
                </c:pt>
                <c:pt idx="163">
                  <c:v>8.4</c:v>
                </c:pt>
                <c:pt idx="164">
                  <c:v>8.4</c:v>
                </c:pt>
                <c:pt idx="165">
                  <c:v>8.4</c:v>
                </c:pt>
                <c:pt idx="166">
                  <c:v>8.4</c:v>
                </c:pt>
                <c:pt idx="167">
                  <c:v>8.5</c:v>
                </c:pt>
                <c:pt idx="168">
                  <c:v>8.5</c:v>
                </c:pt>
                <c:pt idx="169">
                  <c:v>8.5</c:v>
                </c:pt>
                <c:pt idx="170">
                  <c:v>8.5</c:v>
                </c:pt>
                <c:pt idx="171">
                  <c:v>8.6</c:v>
                </c:pt>
                <c:pt idx="172">
                  <c:v>8.6</c:v>
                </c:pt>
                <c:pt idx="173">
                  <c:v>8.6</c:v>
                </c:pt>
                <c:pt idx="174">
                  <c:v>8.6</c:v>
                </c:pt>
                <c:pt idx="175">
                  <c:v>8.8000000000000007</c:v>
                </c:pt>
                <c:pt idx="176">
                  <c:v>8.8000000000000007</c:v>
                </c:pt>
                <c:pt idx="177">
                  <c:v>8.8000000000000007</c:v>
                </c:pt>
                <c:pt idx="178">
                  <c:v>8.8000000000000007</c:v>
                </c:pt>
                <c:pt idx="179">
                  <c:v>8.8000000000000007</c:v>
                </c:pt>
                <c:pt idx="180">
                  <c:v>8.8000000000000007</c:v>
                </c:pt>
                <c:pt idx="181">
                  <c:v>8.9</c:v>
                </c:pt>
                <c:pt idx="182">
                  <c:v>8.9</c:v>
                </c:pt>
                <c:pt idx="183">
                  <c:v>8.9</c:v>
                </c:pt>
                <c:pt idx="184">
                  <c:v>8.9</c:v>
                </c:pt>
                <c:pt idx="185">
                  <c:v>9</c:v>
                </c:pt>
                <c:pt idx="186">
                  <c:v>9</c:v>
                </c:pt>
                <c:pt idx="187">
                  <c:v>9</c:v>
                </c:pt>
                <c:pt idx="188">
                  <c:v>9</c:v>
                </c:pt>
                <c:pt idx="189">
                  <c:v>9</c:v>
                </c:pt>
                <c:pt idx="190">
                  <c:v>9</c:v>
                </c:pt>
                <c:pt idx="191">
                  <c:v>9.3000000000000007</c:v>
                </c:pt>
                <c:pt idx="192">
                  <c:v>9.3000000000000007</c:v>
                </c:pt>
                <c:pt idx="193">
                  <c:v>9.3000000000000007</c:v>
                </c:pt>
                <c:pt idx="194">
                  <c:v>9.4</c:v>
                </c:pt>
                <c:pt idx="195">
                  <c:v>9.4</c:v>
                </c:pt>
                <c:pt idx="196">
                  <c:v>9.5</c:v>
                </c:pt>
                <c:pt idx="197">
                  <c:v>9.8000000000000007</c:v>
                </c:pt>
                <c:pt idx="198">
                  <c:v>9.9</c:v>
                </c:pt>
                <c:pt idx="199">
                  <c:v>9.9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89-450C-9BA1-22BB3223DA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2718392"/>
        <c:axId val="632722000"/>
      </c:scatterChart>
      <c:valAx>
        <c:axId val="632718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Sample Percentile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32722000"/>
        <c:crosses val="autoZero"/>
        <c:crossBetween val="midCat"/>
      </c:valAx>
      <c:valAx>
        <c:axId val="6327220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Order_Qty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632718392"/>
        <c:crosses val="autoZero"/>
        <c:crossBetween val="midCat"/>
      </c:valAx>
    </c:plotArea>
    <c:legend>
      <c:legendPos val="b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Interaction</a:t>
            </a:r>
            <a:r>
              <a:rPr lang="en-IN" baseline="0"/>
              <a:t> b/w Quality &amp; Brand Image</a:t>
            </a:r>
          </a:p>
        </c:rich>
      </c:tx>
      <c:layout>
        <c:manualLayout>
          <c:xMode val="edge"/>
          <c:yMode val="edge"/>
          <c:x val="0.1720329132403663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0794807722934"/>
          <c:y val="8.0779944289693595E-2"/>
          <c:w val="0.58609318903694496"/>
          <c:h val="0.77158774373258998"/>
        </c:manualLayout>
      </c:layout>
      <c:lineChart>
        <c:grouping val="standard"/>
        <c:varyColors val="0"/>
        <c:ser>
          <c:idx val="0"/>
          <c:order val="0"/>
          <c:tx>
            <c:v>Low Brand Image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'Interaction - Continuous Var'!$C$30:$D$30</c:f>
              <c:strCache>
                <c:ptCount val="2"/>
                <c:pt idx="0">
                  <c:v>Low Product Quality</c:v>
                </c:pt>
                <c:pt idx="1">
                  <c:v>High Product Quality</c:v>
                </c:pt>
              </c:strCache>
            </c:strRef>
          </c:cat>
          <c:val>
            <c:numRef>
              <c:f>'Interaction - Continuous Var'!$C$31:$D$31</c:f>
              <c:numCache>
                <c:formatCode>General</c:formatCode>
                <c:ptCount val="2"/>
                <c:pt idx="0">
                  <c:v>6.7226963964430801</c:v>
                </c:pt>
                <c:pt idx="1">
                  <c:v>7.8531856700193803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CB-421D-82CE-344CF82E1065}"/>
            </c:ext>
          </c:extLst>
        </c:ser>
        <c:ser>
          <c:idx val="1"/>
          <c:order val="1"/>
          <c:tx>
            <c:v>High Brand Image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'Interaction - Continuous Var'!$C$30:$D$30</c:f>
              <c:strCache>
                <c:ptCount val="2"/>
                <c:pt idx="0">
                  <c:v>Low Product Quality</c:v>
                </c:pt>
                <c:pt idx="1">
                  <c:v>High Product Quality</c:v>
                </c:pt>
              </c:strCache>
            </c:strRef>
          </c:cat>
          <c:val>
            <c:numRef>
              <c:f>'Interaction - Continuous Var'!$C$32:$D$32</c:f>
              <c:numCache>
                <c:formatCode>General</c:formatCode>
                <c:ptCount val="2"/>
                <c:pt idx="0">
                  <c:v>7.6660974459893794</c:v>
                </c:pt>
                <c:pt idx="1">
                  <c:v>8.3685750554194858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CB-421D-82CE-344CF82E10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415477952"/>
        <c:axId val="-1415475904"/>
      </c:lineChart>
      <c:catAx>
        <c:axId val="-1415477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154759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41547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Ordered Quantity</a:t>
                </a:r>
              </a:p>
            </c:rich>
          </c:tx>
          <c:layout>
            <c:manualLayout>
              <c:xMode val="edge"/>
              <c:yMode val="edge"/>
              <c:x val="2.6490087640087898E-2"/>
              <c:y val="0.278551532033425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15477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" r="0.75" t="1" header="0.5" footer="0.5"/>
    <c:pageSetup paperSize="9" orientation="landscape" horizontalDpi="-4" verticalDpi="0"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ROC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'Task 4.1 a)'!$AV$4:$AV$103</c:f>
              <c:numCache>
                <c:formatCode>General</c:formatCode>
                <c:ptCount val="100"/>
                <c:pt idx="0">
                  <c:v>1</c:v>
                </c:pt>
                <c:pt idx="1">
                  <c:v>0.97979797979797978</c:v>
                </c:pt>
                <c:pt idx="2">
                  <c:v>0.95959595959595956</c:v>
                </c:pt>
                <c:pt idx="3">
                  <c:v>0.93939393939393945</c:v>
                </c:pt>
                <c:pt idx="4">
                  <c:v>0.91919191919191923</c:v>
                </c:pt>
                <c:pt idx="5">
                  <c:v>0.89898989898989901</c:v>
                </c:pt>
                <c:pt idx="6">
                  <c:v>0.87878787878787878</c:v>
                </c:pt>
                <c:pt idx="7">
                  <c:v>0.86868686868686873</c:v>
                </c:pt>
                <c:pt idx="8">
                  <c:v>0.84848484848484851</c:v>
                </c:pt>
                <c:pt idx="9">
                  <c:v>0.82828282828282829</c:v>
                </c:pt>
                <c:pt idx="10">
                  <c:v>0.80808080808080807</c:v>
                </c:pt>
                <c:pt idx="11">
                  <c:v>0.79797979797979801</c:v>
                </c:pt>
                <c:pt idx="12">
                  <c:v>0.78787878787878785</c:v>
                </c:pt>
                <c:pt idx="13">
                  <c:v>0.76767676767676774</c:v>
                </c:pt>
                <c:pt idx="14">
                  <c:v>0.7474747474747474</c:v>
                </c:pt>
                <c:pt idx="15">
                  <c:v>0.73737373737373735</c:v>
                </c:pt>
                <c:pt idx="16">
                  <c:v>0.72727272727272729</c:v>
                </c:pt>
                <c:pt idx="17">
                  <c:v>0.71717171717171713</c:v>
                </c:pt>
                <c:pt idx="18">
                  <c:v>0.69696969696969702</c:v>
                </c:pt>
                <c:pt idx="19">
                  <c:v>0.67676767676767668</c:v>
                </c:pt>
                <c:pt idx="20">
                  <c:v>0.65656565656565657</c:v>
                </c:pt>
                <c:pt idx="21">
                  <c:v>0.63636363636363635</c:v>
                </c:pt>
                <c:pt idx="22">
                  <c:v>0.61616161616161613</c:v>
                </c:pt>
                <c:pt idx="23">
                  <c:v>0.59595959595959602</c:v>
                </c:pt>
                <c:pt idx="24">
                  <c:v>0.57575757575757569</c:v>
                </c:pt>
                <c:pt idx="25">
                  <c:v>0.55555555555555558</c:v>
                </c:pt>
                <c:pt idx="26">
                  <c:v>0.53535353535353536</c:v>
                </c:pt>
                <c:pt idx="27">
                  <c:v>0.51515151515151514</c:v>
                </c:pt>
                <c:pt idx="28">
                  <c:v>0.49494949494949492</c:v>
                </c:pt>
                <c:pt idx="29">
                  <c:v>0.4747474747474747</c:v>
                </c:pt>
                <c:pt idx="30">
                  <c:v>0.46464646464646464</c:v>
                </c:pt>
                <c:pt idx="31">
                  <c:v>0.44444444444444442</c:v>
                </c:pt>
                <c:pt idx="32">
                  <c:v>0.43434343434343436</c:v>
                </c:pt>
                <c:pt idx="33">
                  <c:v>0.4242424242424242</c:v>
                </c:pt>
                <c:pt idx="34">
                  <c:v>0.41414141414141414</c:v>
                </c:pt>
                <c:pt idx="35">
                  <c:v>0.41414141414141414</c:v>
                </c:pt>
                <c:pt idx="36">
                  <c:v>0.39393939393939392</c:v>
                </c:pt>
                <c:pt idx="37">
                  <c:v>0.3737373737373737</c:v>
                </c:pt>
                <c:pt idx="38">
                  <c:v>0.3737373737373737</c:v>
                </c:pt>
                <c:pt idx="39">
                  <c:v>0.35353535353535348</c:v>
                </c:pt>
                <c:pt idx="40">
                  <c:v>0.34343434343434343</c:v>
                </c:pt>
                <c:pt idx="41">
                  <c:v>0.33333333333333337</c:v>
                </c:pt>
                <c:pt idx="42">
                  <c:v>0.3232323232323232</c:v>
                </c:pt>
                <c:pt idx="43">
                  <c:v>0.31313131313131315</c:v>
                </c:pt>
                <c:pt idx="44">
                  <c:v>0.30303030303030298</c:v>
                </c:pt>
                <c:pt idx="45">
                  <c:v>0.29292929292929293</c:v>
                </c:pt>
                <c:pt idx="46">
                  <c:v>0.27272727272727271</c:v>
                </c:pt>
                <c:pt idx="47">
                  <c:v>0.26262626262626265</c:v>
                </c:pt>
                <c:pt idx="48">
                  <c:v>0.25252525252525249</c:v>
                </c:pt>
                <c:pt idx="49">
                  <c:v>0.24242424242424243</c:v>
                </c:pt>
                <c:pt idx="50">
                  <c:v>0.23232323232323238</c:v>
                </c:pt>
                <c:pt idx="51">
                  <c:v>0.21212121212121215</c:v>
                </c:pt>
                <c:pt idx="52">
                  <c:v>0.21212121212121215</c:v>
                </c:pt>
                <c:pt idx="53">
                  <c:v>0.21212121212121215</c:v>
                </c:pt>
                <c:pt idx="54">
                  <c:v>0.21212121212121215</c:v>
                </c:pt>
                <c:pt idx="55">
                  <c:v>0.21212121212121215</c:v>
                </c:pt>
                <c:pt idx="56">
                  <c:v>0.20202020202020199</c:v>
                </c:pt>
                <c:pt idx="57">
                  <c:v>0.19191919191919193</c:v>
                </c:pt>
                <c:pt idx="58">
                  <c:v>0.17171717171717171</c:v>
                </c:pt>
                <c:pt idx="59">
                  <c:v>0.16161616161616166</c:v>
                </c:pt>
                <c:pt idx="60">
                  <c:v>0.15151515151515149</c:v>
                </c:pt>
                <c:pt idx="61">
                  <c:v>0.14141414141414144</c:v>
                </c:pt>
                <c:pt idx="62">
                  <c:v>0.13131313131313127</c:v>
                </c:pt>
                <c:pt idx="63">
                  <c:v>0.13131313131313127</c:v>
                </c:pt>
                <c:pt idx="64">
                  <c:v>0.13131313131313127</c:v>
                </c:pt>
                <c:pt idx="65">
                  <c:v>0.13131313131313127</c:v>
                </c:pt>
                <c:pt idx="66">
                  <c:v>0.12121212121212122</c:v>
                </c:pt>
                <c:pt idx="67">
                  <c:v>0.10101010101010099</c:v>
                </c:pt>
                <c:pt idx="68">
                  <c:v>0.10101010101010099</c:v>
                </c:pt>
                <c:pt idx="69">
                  <c:v>9.0909090909090939E-2</c:v>
                </c:pt>
                <c:pt idx="70">
                  <c:v>7.0707070707070718E-2</c:v>
                </c:pt>
                <c:pt idx="71">
                  <c:v>7.0707070707070718E-2</c:v>
                </c:pt>
                <c:pt idx="72">
                  <c:v>7.0707070707070718E-2</c:v>
                </c:pt>
                <c:pt idx="73">
                  <c:v>7.0707070707070718E-2</c:v>
                </c:pt>
                <c:pt idx="74">
                  <c:v>6.0606060606060552E-2</c:v>
                </c:pt>
                <c:pt idx="75">
                  <c:v>5.0505050505050497E-2</c:v>
                </c:pt>
                <c:pt idx="76">
                  <c:v>4.0404040404040442E-2</c:v>
                </c:pt>
                <c:pt idx="77">
                  <c:v>3.0303030303030276E-2</c:v>
                </c:pt>
                <c:pt idx="78">
                  <c:v>3.0303030303030276E-2</c:v>
                </c:pt>
                <c:pt idx="79">
                  <c:v>2.0202020202020221E-2</c:v>
                </c:pt>
                <c:pt idx="80">
                  <c:v>1.0101010101010055E-2</c:v>
                </c:pt>
                <c:pt idx="81">
                  <c:v>1.0101010101010055E-2</c:v>
                </c:pt>
                <c:pt idx="82">
                  <c:v>1.0101010101010055E-2</c:v>
                </c:pt>
                <c:pt idx="83">
                  <c:v>1.0101010101010055E-2</c:v>
                </c:pt>
                <c:pt idx="84">
                  <c:v>1.0101010101010055E-2</c:v>
                </c:pt>
                <c:pt idx="85">
                  <c:v>1.0101010101010055E-2</c:v>
                </c:pt>
                <c:pt idx="86">
                  <c:v>1.0101010101010055E-2</c:v>
                </c:pt>
                <c:pt idx="87">
                  <c:v>1.0101010101010055E-2</c:v>
                </c:pt>
                <c:pt idx="88">
                  <c:v>1.0101010101010055E-2</c:v>
                </c:pt>
                <c:pt idx="89">
                  <c:v>1.0101010101010055E-2</c:v>
                </c:pt>
                <c:pt idx="90">
                  <c:v>1.0101010101010055E-2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xVal>
          <c:yVal>
            <c:numRef>
              <c:f>'Task 4.1 a)'!$AW$4:$AW$103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0.99009900990099009</c:v>
                </c:pt>
                <c:pt idx="8">
                  <c:v>0.99009900990099009</c:v>
                </c:pt>
                <c:pt idx="9">
                  <c:v>0.99009900990099009</c:v>
                </c:pt>
                <c:pt idx="10">
                  <c:v>0.99009900990099009</c:v>
                </c:pt>
                <c:pt idx="11">
                  <c:v>0.98019801980198018</c:v>
                </c:pt>
                <c:pt idx="12">
                  <c:v>0.97029702970297027</c:v>
                </c:pt>
                <c:pt idx="13">
                  <c:v>0.97029702970297027</c:v>
                </c:pt>
                <c:pt idx="14">
                  <c:v>0.97029702970297027</c:v>
                </c:pt>
                <c:pt idx="15">
                  <c:v>0.96039603960396036</c:v>
                </c:pt>
                <c:pt idx="16">
                  <c:v>0.95049504950495045</c:v>
                </c:pt>
                <c:pt idx="17">
                  <c:v>0.94059405940594054</c:v>
                </c:pt>
                <c:pt idx="18">
                  <c:v>0.94059405940594054</c:v>
                </c:pt>
                <c:pt idx="19">
                  <c:v>0.94059405940594054</c:v>
                </c:pt>
                <c:pt idx="20">
                  <c:v>0.94059405940594054</c:v>
                </c:pt>
                <c:pt idx="21">
                  <c:v>0.94059405940594054</c:v>
                </c:pt>
                <c:pt idx="22">
                  <c:v>0.94059405940594054</c:v>
                </c:pt>
                <c:pt idx="23">
                  <c:v>0.94059405940594054</c:v>
                </c:pt>
                <c:pt idx="24">
                  <c:v>0.94059405940594054</c:v>
                </c:pt>
                <c:pt idx="25">
                  <c:v>0.94059405940594054</c:v>
                </c:pt>
                <c:pt idx="26">
                  <c:v>0.94059405940594054</c:v>
                </c:pt>
                <c:pt idx="27">
                  <c:v>0.94059405940594054</c:v>
                </c:pt>
                <c:pt idx="28">
                  <c:v>0.94059405940594054</c:v>
                </c:pt>
                <c:pt idx="29">
                  <c:v>0.94059405940594054</c:v>
                </c:pt>
                <c:pt idx="30">
                  <c:v>0.93069306930693063</c:v>
                </c:pt>
                <c:pt idx="31">
                  <c:v>0.93069306930693063</c:v>
                </c:pt>
                <c:pt idx="32">
                  <c:v>0.92079207920792083</c:v>
                </c:pt>
                <c:pt idx="33">
                  <c:v>0.91089108910891092</c:v>
                </c:pt>
                <c:pt idx="34">
                  <c:v>0.90099009900990101</c:v>
                </c:pt>
                <c:pt idx="35">
                  <c:v>0.88118811881188119</c:v>
                </c:pt>
                <c:pt idx="36">
                  <c:v>0.88118811881188119</c:v>
                </c:pt>
                <c:pt idx="37">
                  <c:v>0.88118811881188119</c:v>
                </c:pt>
                <c:pt idx="38">
                  <c:v>0.86138613861386137</c:v>
                </c:pt>
                <c:pt idx="39">
                  <c:v>0.86138613861386137</c:v>
                </c:pt>
                <c:pt idx="40">
                  <c:v>0.85148514851485146</c:v>
                </c:pt>
                <c:pt idx="41">
                  <c:v>0.84158415841584155</c:v>
                </c:pt>
                <c:pt idx="42">
                  <c:v>0.83168316831683164</c:v>
                </c:pt>
                <c:pt idx="43">
                  <c:v>0.82178217821782185</c:v>
                </c:pt>
                <c:pt idx="44">
                  <c:v>0.81188118811881194</c:v>
                </c:pt>
                <c:pt idx="45">
                  <c:v>0.80198019801980203</c:v>
                </c:pt>
                <c:pt idx="46">
                  <c:v>0.80198019801980203</c:v>
                </c:pt>
                <c:pt idx="47">
                  <c:v>0.79207920792079212</c:v>
                </c:pt>
                <c:pt idx="48">
                  <c:v>0.78217821782178221</c:v>
                </c:pt>
                <c:pt idx="49">
                  <c:v>0.7722772277227723</c:v>
                </c:pt>
                <c:pt idx="50">
                  <c:v>0.76237623762376239</c:v>
                </c:pt>
                <c:pt idx="51">
                  <c:v>0.76237623762376239</c:v>
                </c:pt>
                <c:pt idx="52">
                  <c:v>0.74257425742574257</c:v>
                </c:pt>
                <c:pt idx="53">
                  <c:v>0.72277227722772275</c:v>
                </c:pt>
                <c:pt idx="54">
                  <c:v>0.70297029702970293</c:v>
                </c:pt>
                <c:pt idx="55">
                  <c:v>0.68316831683168311</c:v>
                </c:pt>
                <c:pt idx="56">
                  <c:v>0.6732673267326732</c:v>
                </c:pt>
                <c:pt idx="57">
                  <c:v>0.66336633663366329</c:v>
                </c:pt>
                <c:pt idx="58">
                  <c:v>0.66336633663366329</c:v>
                </c:pt>
                <c:pt idx="59">
                  <c:v>0.65346534653465349</c:v>
                </c:pt>
                <c:pt idx="60">
                  <c:v>0.64356435643564358</c:v>
                </c:pt>
                <c:pt idx="61">
                  <c:v>0.63366336633663367</c:v>
                </c:pt>
                <c:pt idx="62">
                  <c:v>0.62376237623762376</c:v>
                </c:pt>
                <c:pt idx="63">
                  <c:v>0.60396039603960394</c:v>
                </c:pt>
                <c:pt idx="64">
                  <c:v>0.58415841584158423</c:v>
                </c:pt>
                <c:pt idx="65">
                  <c:v>0.56435643564356441</c:v>
                </c:pt>
                <c:pt idx="66">
                  <c:v>0.5544554455445545</c:v>
                </c:pt>
                <c:pt idx="67">
                  <c:v>0.5544554455445545</c:v>
                </c:pt>
                <c:pt idx="68">
                  <c:v>0.53465346534653468</c:v>
                </c:pt>
                <c:pt idx="69">
                  <c:v>0.52475247524752477</c:v>
                </c:pt>
                <c:pt idx="70">
                  <c:v>0.52475247524752477</c:v>
                </c:pt>
                <c:pt idx="71">
                  <c:v>0.50495049504950495</c:v>
                </c:pt>
                <c:pt idx="72">
                  <c:v>0.48514851485148514</c:v>
                </c:pt>
                <c:pt idx="73">
                  <c:v>0.46534653465346532</c:v>
                </c:pt>
                <c:pt idx="74">
                  <c:v>0.45544554455445541</c:v>
                </c:pt>
                <c:pt idx="75">
                  <c:v>0.4455445544554455</c:v>
                </c:pt>
                <c:pt idx="76">
                  <c:v>0.4356435643564357</c:v>
                </c:pt>
                <c:pt idx="77">
                  <c:v>0.42574257425742579</c:v>
                </c:pt>
                <c:pt idx="78">
                  <c:v>0.40594059405940597</c:v>
                </c:pt>
                <c:pt idx="79">
                  <c:v>0.39603960396039606</c:v>
                </c:pt>
                <c:pt idx="80">
                  <c:v>0.38613861386138615</c:v>
                </c:pt>
                <c:pt idx="81">
                  <c:v>0.36633663366336633</c:v>
                </c:pt>
                <c:pt idx="82">
                  <c:v>0.34653465346534651</c:v>
                </c:pt>
                <c:pt idx="83">
                  <c:v>0.32673267326732669</c:v>
                </c:pt>
                <c:pt idx="84">
                  <c:v>0.30693069306930698</c:v>
                </c:pt>
                <c:pt idx="85">
                  <c:v>0.28712871287128716</c:v>
                </c:pt>
                <c:pt idx="86">
                  <c:v>0.26732673267326734</c:v>
                </c:pt>
                <c:pt idx="87">
                  <c:v>0.24752475247524752</c:v>
                </c:pt>
                <c:pt idx="88">
                  <c:v>0.2277227722772277</c:v>
                </c:pt>
                <c:pt idx="89">
                  <c:v>0.20792079207920788</c:v>
                </c:pt>
                <c:pt idx="90">
                  <c:v>0.18811881188118806</c:v>
                </c:pt>
                <c:pt idx="91">
                  <c:v>0.17821782178217827</c:v>
                </c:pt>
                <c:pt idx="92">
                  <c:v>0.15841584158415845</c:v>
                </c:pt>
                <c:pt idx="93">
                  <c:v>0.11881188118811881</c:v>
                </c:pt>
                <c:pt idx="94">
                  <c:v>9.9009900990098987E-2</c:v>
                </c:pt>
                <c:pt idx="95">
                  <c:v>7.9207920792079167E-2</c:v>
                </c:pt>
                <c:pt idx="96">
                  <c:v>5.9405940594059459E-2</c:v>
                </c:pt>
                <c:pt idx="97">
                  <c:v>3.9603960396039639E-2</c:v>
                </c:pt>
                <c:pt idx="98">
                  <c:v>1.980198019801982E-2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EF-418F-937E-8662A4F000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9570416"/>
        <c:axId val="699570744"/>
      </c:scatterChart>
      <c:valAx>
        <c:axId val="69957041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False Positive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570744"/>
        <c:crosses val="autoZero"/>
        <c:crossBetween val="midCat"/>
      </c:valAx>
      <c:valAx>
        <c:axId val="69957074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True Positive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570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ROC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'Task 4.1 b) Final Model'!$AS$4:$AS$103</c:f>
              <c:numCache>
                <c:formatCode>General</c:formatCode>
                <c:ptCount val="100"/>
                <c:pt idx="0">
                  <c:v>1</c:v>
                </c:pt>
                <c:pt idx="1">
                  <c:v>0.97979797979797978</c:v>
                </c:pt>
                <c:pt idx="2">
                  <c:v>0.95959595959595956</c:v>
                </c:pt>
                <c:pt idx="3">
                  <c:v>0.93939393939393945</c:v>
                </c:pt>
                <c:pt idx="4">
                  <c:v>0.91919191919191923</c:v>
                </c:pt>
                <c:pt idx="5">
                  <c:v>0.89898989898989901</c:v>
                </c:pt>
                <c:pt idx="6">
                  <c:v>0.87878787878787878</c:v>
                </c:pt>
                <c:pt idx="7">
                  <c:v>0.85858585858585856</c:v>
                </c:pt>
                <c:pt idx="8">
                  <c:v>0.84848484848484851</c:v>
                </c:pt>
                <c:pt idx="9">
                  <c:v>0.82828282828282829</c:v>
                </c:pt>
                <c:pt idx="10">
                  <c:v>0.80808080808080807</c:v>
                </c:pt>
                <c:pt idx="11">
                  <c:v>0.79797979797979801</c:v>
                </c:pt>
                <c:pt idx="12">
                  <c:v>0.78787878787878785</c:v>
                </c:pt>
                <c:pt idx="13">
                  <c:v>0.76767676767676774</c:v>
                </c:pt>
                <c:pt idx="14">
                  <c:v>0.75757575757575757</c:v>
                </c:pt>
                <c:pt idx="15">
                  <c:v>0.73737373737373735</c:v>
                </c:pt>
                <c:pt idx="16">
                  <c:v>0.72727272727272729</c:v>
                </c:pt>
                <c:pt idx="17">
                  <c:v>0.71717171717171713</c:v>
                </c:pt>
                <c:pt idx="18">
                  <c:v>0.69696969696969702</c:v>
                </c:pt>
                <c:pt idx="19">
                  <c:v>0.67676767676767668</c:v>
                </c:pt>
                <c:pt idx="20">
                  <c:v>0.65656565656565657</c:v>
                </c:pt>
                <c:pt idx="21">
                  <c:v>0.63636363636363635</c:v>
                </c:pt>
                <c:pt idx="22">
                  <c:v>0.61616161616161613</c:v>
                </c:pt>
                <c:pt idx="23">
                  <c:v>0.59595959595959602</c:v>
                </c:pt>
                <c:pt idx="24">
                  <c:v>0.57575757575757569</c:v>
                </c:pt>
                <c:pt idx="25">
                  <c:v>0.55555555555555558</c:v>
                </c:pt>
                <c:pt idx="26">
                  <c:v>0.53535353535353536</c:v>
                </c:pt>
                <c:pt idx="27">
                  <c:v>0.51515151515151514</c:v>
                </c:pt>
                <c:pt idx="28">
                  <c:v>0.50505050505050497</c:v>
                </c:pt>
                <c:pt idx="29">
                  <c:v>0.48484848484848486</c:v>
                </c:pt>
                <c:pt idx="30">
                  <c:v>0.46464646464646464</c:v>
                </c:pt>
                <c:pt idx="31">
                  <c:v>0.44444444444444442</c:v>
                </c:pt>
                <c:pt idx="32">
                  <c:v>0.43434343434343436</c:v>
                </c:pt>
                <c:pt idx="33">
                  <c:v>0.4242424242424242</c:v>
                </c:pt>
                <c:pt idx="34">
                  <c:v>0.41414141414141414</c:v>
                </c:pt>
                <c:pt idx="35">
                  <c:v>0.41414141414141414</c:v>
                </c:pt>
                <c:pt idx="36">
                  <c:v>0.39393939393939392</c:v>
                </c:pt>
                <c:pt idx="37">
                  <c:v>0.3737373737373737</c:v>
                </c:pt>
                <c:pt idx="38">
                  <c:v>0.3737373737373737</c:v>
                </c:pt>
                <c:pt idx="39">
                  <c:v>0.35353535353535348</c:v>
                </c:pt>
                <c:pt idx="40">
                  <c:v>0.34343434343434343</c:v>
                </c:pt>
                <c:pt idx="41">
                  <c:v>0.33333333333333337</c:v>
                </c:pt>
                <c:pt idx="42">
                  <c:v>0.3232323232323232</c:v>
                </c:pt>
                <c:pt idx="43">
                  <c:v>0.31313131313131315</c:v>
                </c:pt>
                <c:pt idx="44">
                  <c:v>0.30303030303030298</c:v>
                </c:pt>
                <c:pt idx="45">
                  <c:v>0.29292929292929293</c:v>
                </c:pt>
                <c:pt idx="46">
                  <c:v>0.28282828282828287</c:v>
                </c:pt>
                <c:pt idx="47">
                  <c:v>0.26262626262626265</c:v>
                </c:pt>
                <c:pt idx="48">
                  <c:v>0.25252525252525249</c:v>
                </c:pt>
                <c:pt idx="49">
                  <c:v>0.24242424242424243</c:v>
                </c:pt>
                <c:pt idx="50">
                  <c:v>0.23232323232323238</c:v>
                </c:pt>
                <c:pt idx="51">
                  <c:v>0.23232323232323238</c:v>
                </c:pt>
                <c:pt idx="52">
                  <c:v>0.21212121212121215</c:v>
                </c:pt>
                <c:pt idx="53">
                  <c:v>0.21212121212121215</c:v>
                </c:pt>
                <c:pt idx="54">
                  <c:v>0.21212121212121215</c:v>
                </c:pt>
                <c:pt idx="55">
                  <c:v>0.20202020202020199</c:v>
                </c:pt>
                <c:pt idx="56">
                  <c:v>0.20202020202020199</c:v>
                </c:pt>
                <c:pt idx="57">
                  <c:v>0.18181818181818177</c:v>
                </c:pt>
                <c:pt idx="58">
                  <c:v>0.17171717171717171</c:v>
                </c:pt>
                <c:pt idx="59">
                  <c:v>0.16161616161616166</c:v>
                </c:pt>
                <c:pt idx="60">
                  <c:v>0.15151515151515149</c:v>
                </c:pt>
                <c:pt idx="61">
                  <c:v>0.15151515151515149</c:v>
                </c:pt>
                <c:pt idx="62">
                  <c:v>0.14141414141414144</c:v>
                </c:pt>
                <c:pt idx="63">
                  <c:v>0.14141414141414144</c:v>
                </c:pt>
                <c:pt idx="64">
                  <c:v>0.14141414141414144</c:v>
                </c:pt>
                <c:pt idx="65">
                  <c:v>0.13131313131313127</c:v>
                </c:pt>
                <c:pt idx="66">
                  <c:v>0.13131313131313127</c:v>
                </c:pt>
                <c:pt idx="67">
                  <c:v>0.12121212121212122</c:v>
                </c:pt>
                <c:pt idx="68">
                  <c:v>0.11111111111111116</c:v>
                </c:pt>
                <c:pt idx="69">
                  <c:v>9.0909090909090939E-2</c:v>
                </c:pt>
                <c:pt idx="70">
                  <c:v>7.0707070707070718E-2</c:v>
                </c:pt>
                <c:pt idx="71">
                  <c:v>7.0707070707070718E-2</c:v>
                </c:pt>
                <c:pt idx="72">
                  <c:v>7.0707070707070718E-2</c:v>
                </c:pt>
                <c:pt idx="73">
                  <c:v>6.0606060606060552E-2</c:v>
                </c:pt>
                <c:pt idx="74">
                  <c:v>6.0606060606060552E-2</c:v>
                </c:pt>
                <c:pt idx="75">
                  <c:v>5.0505050505050497E-2</c:v>
                </c:pt>
                <c:pt idx="76">
                  <c:v>4.0404040404040442E-2</c:v>
                </c:pt>
                <c:pt idx="77">
                  <c:v>3.0303030303030276E-2</c:v>
                </c:pt>
                <c:pt idx="78">
                  <c:v>3.0303030303030276E-2</c:v>
                </c:pt>
                <c:pt idx="79">
                  <c:v>2.0202020202020221E-2</c:v>
                </c:pt>
                <c:pt idx="80">
                  <c:v>1.0101010101010055E-2</c:v>
                </c:pt>
                <c:pt idx="81">
                  <c:v>1.0101010101010055E-2</c:v>
                </c:pt>
                <c:pt idx="82">
                  <c:v>1.0101010101010055E-2</c:v>
                </c:pt>
                <c:pt idx="83">
                  <c:v>1.0101010101010055E-2</c:v>
                </c:pt>
                <c:pt idx="84">
                  <c:v>1.0101010101010055E-2</c:v>
                </c:pt>
                <c:pt idx="85">
                  <c:v>1.0101010101010055E-2</c:v>
                </c:pt>
                <c:pt idx="86">
                  <c:v>1.0101010101010055E-2</c:v>
                </c:pt>
                <c:pt idx="87">
                  <c:v>1.0101010101010055E-2</c:v>
                </c:pt>
                <c:pt idx="88">
                  <c:v>1.0101010101010055E-2</c:v>
                </c:pt>
                <c:pt idx="89">
                  <c:v>1.0101010101010055E-2</c:v>
                </c:pt>
                <c:pt idx="90">
                  <c:v>1.0101010101010055E-2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xVal>
          <c:yVal>
            <c:numRef>
              <c:f>'Task 4.1 b) Final Model'!$AT$4:$AT$103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0.99009900990099009</c:v>
                </c:pt>
                <c:pt idx="9">
                  <c:v>0.99009900990099009</c:v>
                </c:pt>
                <c:pt idx="10">
                  <c:v>0.99009900990099009</c:v>
                </c:pt>
                <c:pt idx="11">
                  <c:v>0.98019801980198018</c:v>
                </c:pt>
                <c:pt idx="12">
                  <c:v>0.97029702970297027</c:v>
                </c:pt>
                <c:pt idx="13">
                  <c:v>0.97029702970297027</c:v>
                </c:pt>
                <c:pt idx="14">
                  <c:v>0.96039603960396036</c:v>
                </c:pt>
                <c:pt idx="15">
                  <c:v>0.96039603960396036</c:v>
                </c:pt>
                <c:pt idx="16">
                  <c:v>0.95049504950495045</c:v>
                </c:pt>
                <c:pt idx="17">
                  <c:v>0.94059405940594054</c:v>
                </c:pt>
                <c:pt idx="18">
                  <c:v>0.94059405940594054</c:v>
                </c:pt>
                <c:pt idx="19">
                  <c:v>0.94059405940594054</c:v>
                </c:pt>
                <c:pt idx="20">
                  <c:v>0.94059405940594054</c:v>
                </c:pt>
                <c:pt idx="21">
                  <c:v>0.94059405940594054</c:v>
                </c:pt>
                <c:pt idx="22">
                  <c:v>0.94059405940594054</c:v>
                </c:pt>
                <c:pt idx="23">
                  <c:v>0.94059405940594054</c:v>
                </c:pt>
                <c:pt idx="24">
                  <c:v>0.94059405940594054</c:v>
                </c:pt>
                <c:pt idx="25">
                  <c:v>0.94059405940594054</c:v>
                </c:pt>
                <c:pt idx="26">
                  <c:v>0.94059405940594054</c:v>
                </c:pt>
                <c:pt idx="27">
                  <c:v>0.94059405940594054</c:v>
                </c:pt>
                <c:pt idx="28">
                  <c:v>0.93069306930693063</c:v>
                </c:pt>
                <c:pt idx="29">
                  <c:v>0.93069306930693063</c:v>
                </c:pt>
                <c:pt idx="30">
                  <c:v>0.93069306930693063</c:v>
                </c:pt>
                <c:pt idx="31">
                  <c:v>0.93069306930693063</c:v>
                </c:pt>
                <c:pt idx="32">
                  <c:v>0.92079207920792083</c:v>
                </c:pt>
                <c:pt idx="33">
                  <c:v>0.91089108910891092</c:v>
                </c:pt>
                <c:pt idx="34">
                  <c:v>0.90099009900990101</c:v>
                </c:pt>
                <c:pt idx="35">
                  <c:v>0.88118811881188119</c:v>
                </c:pt>
                <c:pt idx="36">
                  <c:v>0.88118811881188119</c:v>
                </c:pt>
                <c:pt idx="37">
                  <c:v>0.88118811881188119</c:v>
                </c:pt>
                <c:pt idx="38">
                  <c:v>0.86138613861386137</c:v>
                </c:pt>
                <c:pt idx="39">
                  <c:v>0.86138613861386137</c:v>
                </c:pt>
                <c:pt idx="40">
                  <c:v>0.85148514851485146</c:v>
                </c:pt>
                <c:pt idx="41">
                  <c:v>0.84158415841584155</c:v>
                </c:pt>
                <c:pt idx="42">
                  <c:v>0.83168316831683164</c:v>
                </c:pt>
                <c:pt idx="43">
                  <c:v>0.82178217821782185</c:v>
                </c:pt>
                <c:pt idx="44">
                  <c:v>0.81188118811881194</c:v>
                </c:pt>
                <c:pt idx="45">
                  <c:v>0.80198019801980203</c:v>
                </c:pt>
                <c:pt idx="46">
                  <c:v>0.79207920792079212</c:v>
                </c:pt>
                <c:pt idx="47">
                  <c:v>0.79207920792079212</c:v>
                </c:pt>
                <c:pt idx="48">
                  <c:v>0.78217821782178221</c:v>
                </c:pt>
                <c:pt idx="49">
                  <c:v>0.7722772277227723</c:v>
                </c:pt>
                <c:pt idx="50">
                  <c:v>0.76237623762376239</c:v>
                </c:pt>
                <c:pt idx="51">
                  <c:v>0.74257425742574257</c:v>
                </c:pt>
                <c:pt idx="52">
                  <c:v>0.74257425742574257</c:v>
                </c:pt>
                <c:pt idx="53">
                  <c:v>0.72277227722772275</c:v>
                </c:pt>
                <c:pt idx="54">
                  <c:v>0.70297029702970293</c:v>
                </c:pt>
                <c:pt idx="55">
                  <c:v>0.69306930693069302</c:v>
                </c:pt>
                <c:pt idx="56">
                  <c:v>0.6732673267326732</c:v>
                </c:pt>
                <c:pt idx="57">
                  <c:v>0.6732673267326732</c:v>
                </c:pt>
                <c:pt idx="58">
                  <c:v>0.66336633663366329</c:v>
                </c:pt>
                <c:pt idx="59">
                  <c:v>0.65346534653465349</c:v>
                </c:pt>
                <c:pt idx="60">
                  <c:v>0.64356435643564358</c:v>
                </c:pt>
                <c:pt idx="61">
                  <c:v>0.62376237623762376</c:v>
                </c:pt>
                <c:pt idx="62">
                  <c:v>0.61386138613861385</c:v>
                </c:pt>
                <c:pt idx="63">
                  <c:v>0.59405940594059403</c:v>
                </c:pt>
                <c:pt idx="64">
                  <c:v>0.57425742574257432</c:v>
                </c:pt>
                <c:pt idx="65">
                  <c:v>0.56435643564356441</c:v>
                </c:pt>
                <c:pt idx="66">
                  <c:v>0.54455445544554459</c:v>
                </c:pt>
                <c:pt idx="67">
                  <c:v>0.53465346534653468</c:v>
                </c:pt>
                <c:pt idx="68">
                  <c:v>0.52475247524752477</c:v>
                </c:pt>
                <c:pt idx="69">
                  <c:v>0.52475247524752477</c:v>
                </c:pt>
                <c:pt idx="70">
                  <c:v>0.52475247524752477</c:v>
                </c:pt>
                <c:pt idx="71">
                  <c:v>0.50495049504950495</c:v>
                </c:pt>
                <c:pt idx="72">
                  <c:v>0.48514851485148514</c:v>
                </c:pt>
                <c:pt idx="73">
                  <c:v>0.47524752475247523</c:v>
                </c:pt>
                <c:pt idx="74">
                  <c:v>0.45544554455445541</c:v>
                </c:pt>
                <c:pt idx="75">
                  <c:v>0.4455445544554455</c:v>
                </c:pt>
                <c:pt idx="76">
                  <c:v>0.4356435643564357</c:v>
                </c:pt>
                <c:pt idx="77">
                  <c:v>0.42574257425742579</c:v>
                </c:pt>
                <c:pt idx="78">
                  <c:v>0.40594059405940597</c:v>
                </c:pt>
                <c:pt idx="79">
                  <c:v>0.39603960396039606</c:v>
                </c:pt>
                <c:pt idx="80">
                  <c:v>0.38613861386138615</c:v>
                </c:pt>
                <c:pt idx="81">
                  <c:v>0.36633663366336633</c:v>
                </c:pt>
                <c:pt idx="82">
                  <c:v>0.34653465346534651</c:v>
                </c:pt>
                <c:pt idx="83">
                  <c:v>0.32673267326732669</c:v>
                </c:pt>
                <c:pt idx="84">
                  <c:v>0.30693069306930698</c:v>
                </c:pt>
                <c:pt idx="85">
                  <c:v>0.28712871287128716</c:v>
                </c:pt>
                <c:pt idx="86">
                  <c:v>0.26732673267326734</c:v>
                </c:pt>
                <c:pt idx="87">
                  <c:v>0.24752475247524752</c:v>
                </c:pt>
                <c:pt idx="88">
                  <c:v>0.2277227722772277</c:v>
                </c:pt>
                <c:pt idx="89">
                  <c:v>0.20792079207920788</c:v>
                </c:pt>
                <c:pt idx="90">
                  <c:v>0.18811881188118806</c:v>
                </c:pt>
                <c:pt idx="91">
                  <c:v>0.17821782178217827</c:v>
                </c:pt>
                <c:pt idx="92">
                  <c:v>0.15841584158415845</c:v>
                </c:pt>
                <c:pt idx="93">
                  <c:v>0.11881188118811881</c:v>
                </c:pt>
                <c:pt idx="94">
                  <c:v>9.9009900990098987E-2</c:v>
                </c:pt>
                <c:pt idx="95">
                  <c:v>7.9207920792079167E-2</c:v>
                </c:pt>
                <c:pt idx="96">
                  <c:v>5.9405940594059459E-2</c:v>
                </c:pt>
                <c:pt idx="97">
                  <c:v>3.9603960396039639E-2</c:v>
                </c:pt>
                <c:pt idx="98">
                  <c:v>1.980198019801982E-2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56-4C73-BE5C-3D3423AF46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9568120"/>
        <c:axId val="699573040"/>
      </c:scatterChart>
      <c:valAx>
        <c:axId val="69956812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False Positive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573040"/>
        <c:crosses val="autoZero"/>
        <c:crossBetween val="midCat"/>
      </c:valAx>
      <c:valAx>
        <c:axId val="6995730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True Positive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568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Predicted Probability Plot for Signing a Contract with TPM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'Task 4.2'!$J$9</c:f>
              <c:strCache>
                <c:ptCount val="1"/>
                <c:pt idx="0">
                  <c:v>5 Flex_Price 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val>
            <c:numRef>
              <c:f>'Task 4.2'!$K$10:$K$19</c:f>
              <c:numCache>
                <c:formatCode>0.00</c:formatCode>
                <c:ptCount val="10"/>
                <c:pt idx="0">
                  <c:v>2.5477338915626019E-3</c:v>
                </c:pt>
                <c:pt idx="1">
                  <c:v>5.7089207770233677E-3</c:v>
                </c:pt>
                <c:pt idx="2">
                  <c:v>1.2742349464111629E-2</c:v>
                </c:pt>
                <c:pt idx="3">
                  <c:v>2.8195287970142598E-2</c:v>
                </c:pt>
                <c:pt idx="4">
                  <c:v>6.1226162819908198E-2</c:v>
                </c:pt>
                <c:pt idx="5">
                  <c:v>0.12786156631908155</c:v>
                </c:pt>
                <c:pt idx="6">
                  <c:v>0.24787088856042994</c:v>
                </c:pt>
                <c:pt idx="7">
                  <c:v>0.42555748318834147</c:v>
                </c:pt>
                <c:pt idx="8">
                  <c:v>0.62480647446842985</c:v>
                </c:pt>
                <c:pt idx="9">
                  <c:v>0.78918170652225339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55-455C-BC03-55767156C87B}"/>
            </c:ext>
          </c:extLst>
        </c:ser>
        <c:ser>
          <c:idx val="1"/>
          <c:order val="1"/>
          <c:tx>
            <c:strRef>
              <c:f>'Task 4.2'!$L$9</c:f>
              <c:strCache>
                <c:ptCount val="1"/>
                <c:pt idx="0">
                  <c:v>10 Flex_Price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val>
            <c:numRef>
              <c:f>'Task 4.2'!$M$10:$M$19</c:f>
              <c:numCache>
                <c:formatCode>0.00</c:formatCode>
                <c:ptCount val="10"/>
                <c:pt idx="0">
                  <c:v>5.8967013464791884E-2</c:v>
                </c:pt>
                <c:pt idx="1">
                  <c:v>0.12346704756522445</c:v>
                </c:pt>
                <c:pt idx="2">
                  <c:v>0.24048908305088934</c:v>
                </c:pt>
                <c:pt idx="3">
                  <c:v>0.41580947706459287</c:v>
                </c:pt>
                <c:pt idx="4">
                  <c:v>0.61538375639118303</c:v>
                </c:pt>
                <c:pt idx="5">
                  <c:v>0.78244977642311286</c:v>
                </c:pt>
                <c:pt idx="6">
                  <c:v>0.88992742563749705</c:v>
                </c:pt>
                <c:pt idx="7">
                  <c:v>0.94784643692158232</c:v>
                </c:pt>
                <c:pt idx="8">
                  <c:v>0.97610731058941735</c:v>
                </c:pt>
                <c:pt idx="9">
                  <c:v>0.98922826995485846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55-455C-BC03-55767156C8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9582552"/>
        <c:axId val="699582880"/>
      </c:lineChart>
      <c:catAx>
        <c:axId val="699582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	                        </a:t>
                </a:r>
                <a:r>
                  <a:rPr lang="en-US" baseline="0"/>
                  <a:t>   </a:t>
                </a:r>
                <a:r>
                  <a:rPr lang="en-US"/>
                  <a:t>Product Quality Level</a:t>
                </a:r>
                <a:r>
                  <a:rPr lang="en-US" baseline="0"/>
                  <a:t>                                                                                                                                            	(</a:t>
                </a:r>
                <a:r>
                  <a:rPr lang="en-IN" sz="900" b="0" i="0" u="none" strike="noStrike" cap="all" baseline="0">
                    <a:effectLst/>
                  </a:rPr>
                  <a:t>A scale from 1 = Poor Quality to 10 = Excellent Quality)</a:t>
                </a:r>
                <a:r>
                  <a:rPr lang="en-US"/>
                  <a:t> </a:t>
                </a:r>
              </a:p>
            </c:rich>
          </c:tx>
          <c:layout>
            <c:manualLayout>
              <c:xMode val="edge"/>
              <c:yMode val="edge"/>
              <c:x val="9.1147880739964549E-2"/>
              <c:y val="0.843571097730430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582880"/>
        <c:crosses val="autoZero"/>
        <c:auto val="1"/>
        <c:lblAlgn val="ctr"/>
        <c:lblOffset val="100"/>
        <c:noMultiLvlLbl val="0"/>
      </c:catAx>
      <c:valAx>
        <c:axId val="69958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Predicted Probability  </a:t>
                </a:r>
              </a:p>
            </c:rich>
          </c:tx>
          <c:layout>
            <c:manualLayout>
              <c:xMode val="edge"/>
              <c:yMode val="edge"/>
              <c:x val="1.2288786482334869E-2"/>
              <c:y val="0.273991111111111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582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Forecasted</a:t>
            </a:r>
            <a:r>
              <a:rPr lang="en-IN" baseline="0"/>
              <a:t> Turnover for next four Quarters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'Task 5'!$D$2</c:f>
              <c:strCache>
                <c:ptCount val="1"/>
                <c:pt idx="0">
                  <c:v>Tonnes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'Task 5'!$B$3:$C$45</c:f>
              <c:multiLvlStrCache>
                <c:ptCount val="43"/>
                <c:lvl>
                  <c:pt idx="0">
                    <c:v>Q2</c:v>
                  </c:pt>
                  <c:pt idx="1">
                    <c:v>Q3</c:v>
                  </c:pt>
                  <c:pt idx="2">
                    <c:v>Q4</c:v>
                  </c:pt>
                  <c:pt idx="3">
                    <c:v>Q1</c:v>
                  </c:pt>
                  <c:pt idx="4">
                    <c:v>Q2</c:v>
                  </c:pt>
                  <c:pt idx="5">
                    <c:v>Q3</c:v>
                  </c:pt>
                  <c:pt idx="6">
                    <c:v>Q4</c:v>
                  </c:pt>
                  <c:pt idx="7">
                    <c:v>Q1</c:v>
                  </c:pt>
                  <c:pt idx="8">
                    <c:v>Q2</c:v>
                  </c:pt>
                  <c:pt idx="9">
                    <c:v>Q3</c:v>
                  </c:pt>
                  <c:pt idx="10">
                    <c:v>Q4</c:v>
                  </c:pt>
                  <c:pt idx="11">
                    <c:v>Q1</c:v>
                  </c:pt>
                  <c:pt idx="12">
                    <c:v>Q2</c:v>
                  </c:pt>
                  <c:pt idx="13">
                    <c:v>Q3</c:v>
                  </c:pt>
                  <c:pt idx="14">
                    <c:v>Q4</c:v>
                  </c:pt>
                  <c:pt idx="15">
                    <c:v>Q1</c:v>
                  </c:pt>
                  <c:pt idx="16">
                    <c:v>Q2</c:v>
                  </c:pt>
                  <c:pt idx="17">
                    <c:v>Q3</c:v>
                  </c:pt>
                  <c:pt idx="18">
                    <c:v>Q4</c:v>
                  </c:pt>
                  <c:pt idx="19">
                    <c:v>Q1</c:v>
                  </c:pt>
                  <c:pt idx="20">
                    <c:v>Q2</c:v>
                  </c:pt>
                  <c:pt idx="21">
                    <c:v>Q3</c:v>
                  </c:pt>
                  <c:pt idx="22">
                    <c:v>Q4</c:v>
                  </c:pt>
                  <c:pt idx="23">
                    <c:v>Q1</c:v>
                  </c:pt>
                  <c:pt idx="24">
                    <c:v>Q2</c:v>
                  </c:pt>
                  <c:pt idx="25">
                    <c:v>Q3</c:v>
                  </c:pt>
                  <c:pt idx="26">
                    <c:v>Q4</c:v>
                  </c:pt>
                  <c:pt idx="27">
                    <c:v>Q1</c:v>
                  </c:pt>
                  <c:pt idx="28">
                    <c:v>Q2</c:v>
                  </c:pt>
                  <c:pt idx="29">
                    <c:v>Q3</c:v>
                  </c:pt>
                  <c:pt idx="30">
                    <c:v>Q4</c:v>
                  </c:pt>
                  <c:pt idx="31">
                    <c:v>Q1</c:v>
                  </c:pt>
                  <c:pt idx="32">
                    <c:v>Q2</c:v>
                  </c:pt>
                  <c:pt idx="33">
                    <c:v>Q3</c:v>
                  </c:pt>
                  <c:pt idx="34">
                    <c:v>Q4</c:v>
                  </c:pt>
                  <c:pt idx="35">
                    <c:v>Q1</c:v>
                  </c:pt>
                  <c:pt idx="36">
                    <c:v>Q2</c:v>
                  </c:pt>
                  <c:pt idx="37">
                    <c:v>Q3</c:v>
                  </c:pt>
                  <c:pt idx="38">
                    <c:v>Q4</c:v>
                  </c:pt>
                  <c:pt idx="39">
                    <c:v>Q1</c:v>
                  </c:pt>
                  <c:pt idx="40">
                    <c:v>Q2</c:v>
                  </c:pt>
                  <c:pt idx="41">
                    <c:v>Q3</c:v>
                  </c:pt>
                  <c:pt idx="42">
                    <c:v>Q4 </c:v>
                  </c:pt>
                </c:lvl>
                <c:lvl>
                  <c:pt idx="0">
                    <c:v>2010</c:v>
                  </c:pt>
                  <c:pt idx="3">
                    <c:v>2011</c:v>
                  </c:pt>
                  <c:pt idx="7">
                    <c:v>2012</c:v>
                  </c:pt>
                  <c:pt idx="11">
                    <c:v>2013</c:v>
                  </c:pt>
                  <c:pt idx="15">
                    <c:v>2014</c:v>
                  </c:pt>
                  <c:pt idx="19">
                    <c:v>2015</c:v>
                  </c:pt>
                  <c:pt idx="23">
                    <c:v>2016</c:v>
                  </c:pt>
                  <c:pt idx="27">
                    <c:v>2017</c:v>
                  </c:pt>
                  <c:pt idx="31">
                    <c:v>2018</c:v>
                  </c:pt>
                  <c:pt idx="35">
                    <c:v>2019</c:v>
                  </c:pt>
                  <c:pt idx="39">
                    <c:v>2020</c:v>
                  </c:pt>
                </c:lvl>
              </c:multiLvlStrCache>
            </c:multiLvlStrRef>
          </c:cat>
          <c:val>
            <c:numRef>
              <c:f>'Task 5'!$D$3:$D$45</c:f>
              <c:numCache>
                <c:formatCode>General</c:formatCode>
                <c:ptCount val="43"/>
                <c:pt idx="0">
                  <c:v>1299.5999999999997</c:v>
                </c:pt>
                <c:pt idx="1">
                  <c:v>988.06666666666695</c:v>
                </c:pt>
                <c:pt idx="2">
                  <c:v>1044.5</c:v>
                </c:pt>
                <c:pt idx="3">
                  <c:v>1090.56666666667</c:v>
                </c:pt>
                <c:pt idx="4">
                  <c:v>1365.4333333333332</c:v>
                </c:pt>
                <c:pt idx="5">
                  <c:v>1006</c:v>
                </c:pt>
                <c:pt idx="6">
                  <c:v>1136.4333333333332</c:v>
                </c:pt>
                <c:pt idx="7">
                  <c:v>1101.4000000000003</c:v>
                </c:pt>
                <c:pt idx="8">
                  <c:v>1457.9666666666665</c:v>
                </c:pt>
                <c:pt idx="9">
                  <c:v>1122.1666666666667</c:v>
                </c:pt>
                <c:pt idx="10">
                  <c:v>1332.8666666666668</c:v>
                </c:pt>
                <c:pt idx="11">
                  <c:v>1348.3666666666668</c:v>
                </c:pt>
                <c:pt idx="12">
                  <c:v>1716.7666666666664</c:v>
                </c:pt>
                <c:pt idx="13">
                  <c:v>1199.4666666666665</c:v>
                </c:pt>
                <c:pt idx="14">
                  <c:v>1394.4000000000003</c:v>
                </c:pt>
                <c:pt idx="15">
                  <c:v>1376.1666666666667</c:v>
                </c:pt>
                <c:pt idx="16">
                  <c:v>1626.9</c:v>
                </c:pt>
                <c:pt idx="17">
                  <c:v>1170.9333333333332</c:v>
                </c:pt>
                <c:pt idx="18">
                  <c:v>1340.7</c:v>
                </c:pt>
                <c:pt idx="19">
                  <c:v>1410.5999999999997</c:v>
                </c:pt>
                <c:pt idx="20">
                  <c:v>1745.6666666666665</c:v>
                </c:pt>
                <c:pt idx="21">
                  <c:v>1334.8333333333333</c:v>
                </c:pt>
                <c:pt idx="22">
                  <c:v>1388.5</c:v>
                </c:pt>
                <c:pt idx="23">
                  <c:v>1401.3</c:v>
                </c:pt>
                <c:pt idx="24">
                  <c:v>1798.3666666666663</c:v>
                </c:pt>
                <c:pt idx="25">
                  <c:v>1416.0666666666668</c:v>
                </c:pt>
                <c:pt idx="26">
                  <c:v>1573.1666666666667</c:v>
                </c:pt>
                <c:pt idx="27">
                  <c:v>1618.5999999999997</c:v>
                </c:pt>
                <c:pt idx="28">
                  <c:v>1953.8666666666663</c:v>
                </c:pt>
                <c:pt idx="29">
                  <c:v>1528.4000000000003</c:v>
                </c:pt>
                <c:pt idx="30">
                  <c:v>1624.5</c:v>
                </c:pt>
                <c:pt idx="31">
                  <c:v>1599.4666666666665</c:v>
                </c:pt>
                <c:pt idx="32">
                  <c:v>1871.7333333333336</c:v>
                </c:pt>
                <c:pt idx="33">
                  <c:v>1428.3</c:v>
                </c:pt>
                <c:pt idx="34">
                  <c:v>1519.5999999999997</c:v>
                </c:pt>
                <c:pt idx="35">
                  <c:v>1638.0999999999997</c:v>
                </c:pt>
                <c:pt idx="36">
                  <c:v>1947.4333333333329</c:v>
                </c:pt>
                <c:pt idx="37">
                  <c:v>1527.9049279391074</c:v>
                </c:pt>
                <c:pt idx="38">
                  <c:v>1684.1594717580938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71-4E6E-B95A-5107ED3B6264}"/>
            </c:ext>
          </c:extLst>
        </c:ser>
        <c:ser>
          <c:idx val="1"/>
          <c:order val="1"/>
          <c:tx>
            <c:strRef>
              <c:f>'Task 5'!$F$2</c:f>
              <c:strCache>
                <c:ptCount val="1"/>
                <c:pt idx="0">
                  <c:v>4 Centered 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'Task 5'!$F$3:$F$45</c:f>
              <c:numCache>
                <c:formatCode>General</c:formatCode>
                <c:ptCount val="43"/>
                <c:pt idx="2">
                  <c:v>1113.9125000000008</c:v>
                </c:pt>
                <c:pt idx="3">
                  <c:v>1124.3833333333341</c:v>
                </c:pt>
                <c:pt idx="4">
                  <c:v>1138.1166666666675</c:v>
                </c:pt>
                <c:pt idx="5">
                  <c:v>1150.9625000000005</c:v>
                </c:pt>
                <c:pt idx="6">
                  <c:v>1163.8833333333334</c:v>
                </c:pt>
                <c:pt idx="7">
                  <c:v>1189.9708333333333</c:v>
                </c:pt>
                <c:pt idx="8">
                  <c:v>1229.0458333333336</c:v>
                </c:pt>
                <c:pt idx="9">
                  <c:v>1284.4708333333333</c:v>
                </c:pt>
                <c:pt idx="10">
                  <c:v>1347.6916666666666</c:v>
                </c:pt>
                <c:pt idx="11">
                  <c:v>1389.7041666666667</c:v>
                </c:pt>
                <c:pt idx="12">
                  <c:v>1407.0583333333334</c:v>
                </c:pt>
                <c:pt idx="13">
                  <c:v>1418.2249999999999</c:v>
                </c:pt>
                <c:pt idx="14">
                  <c:v>1410.4666666666667</c:v>
                </c:pt>
                <c:pt idx="15">
                  <c:v>1395.666666666667</c:v>
                </c:pt>
                <c:pt idx="16">
                  <c:v>1385.3875</c:v>
                </c:pt>
                <c:pt idx="17">
                  <c:v>1382.9791666666665</c:v>
                </c:pt>
                <c:pt idx="18">
                  <c:v>1402.1291666666666</c:v>
                </c:pt>
                <c:pt idx="19">
                  <c:v>1437.4624999999999</c:v>
                </c:pt>
                <c:pt idx="20">
                  <c:v>1463.9249999999997</c:v>
                </c:pt>
                <c:pt idx="21">
                  <c:v>1468.7375</c:v>
                </c:pt>
                <c:pt idx="22">
                  <c:v>1474.1624999999999</c:v>
                </c:pt>
                <c:pt idx="23">
                  <c:v>1490.9041666666667</c:v>
                </c:pt>
                <c:pt idx="24">
                  <c:v>1524.1416666666664</c:v>
                </c:pt>
                <c:pt idx="25">
                  <c:v>1574.3874999999998</c:v>
                </c:pt>
                <c:pt idx="26">
                  <c:v>1620.9874999999997</c:v>
                </c:pt>
                <c:pt idx="27">
                  <c:v>1654.4666666666667</c:v>
                </c:pt>
                <c:pt idx="28">
                  <c:v>1674.9250000000002</c:v>
                </c:pt>
                <c:pt idx="29">
                  <c:v>1678.9499999999998</c:v>
                </c:pt>
                <c:pt idx="30">
                  <c:v>1666.2916666666665</c:v>
                </c:pt>
                <c:pt idx="31">
                  <c:v>1643.5125</c:v>
                </c:pt>
                <c:pt idx="32">
                  <c:v>1617.8874999999998</c:v>
                </c:pt>
                <c:pt idx="33">
                  <c:v>1609.6041666666665</c:v>
                </c:pt>
                <c:pt idx="34">
                  <c:v>1623.895833333333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AD-45CC-9700-EEA363271BAE}"/>
            </c:ext>
          </c:extLst>
        </c:ser>
        <c:ser>
          <c:idx val="2"/>
          <c:order val="2"/>
          <c:tx>
            <c:strRef>
              <c:f>'Task 5'!$I$2</c:f>
              <c:strCache>
                <c:ptCount val="1"/>
                <c:pt idx="0">
                  <c:v>De-Seasonalised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1406536441073371E-2"/>
                  <c:y val="-0.16094378284033523"/>
                </c:manualLayout>
              </c:layout>
              <c:numFmt formatCode="General" sourceLinked="0"/>
              <c:spPr>
                <a:solidFill>
                  <a:schemeClr val="accent4">
                    <a:lumMod val="40000"/>
                    <a:lumOff val="60000"/>
                  </a:schemeClr>
                </a:solidFill>
                <a:ln>
                  <a:solidFill>
                    <a:sysClr val="windowText" lastClr="00000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'Task 5'!$I$3:$I$45</c:f>
              <c:numCache>
                <c:formatCode>General</c:formatCode>
                <c:ptCount val="43"/>
                <c:pt idx="0">
                  <c:v>1095.5791194793273</c:v>
                </c:pt>
                <c:pt idx="1">
                  <c:v>1120.2345218063967</c:v>
                </c:pt>
                <c:pt idx="2">
                  <c:v>1082.5875526830682</c:v>
                </c:pt>
                <c:pt idx="3">
                  <c:v>1127.8507987434539</c:v>
                </c:pt>
                <c:pt idx="4">
                  <c:v>1151.0774461688645</c:v>
                </c:pt>
                <c:pt idx="5">
                  <c:v>1140.5666914552678</c:v>
                </c:pt>
                <c:pt idx="6">
                  <c:v>1177.8732227101912</c:v>
                </c:pt>
                <c:pt idx="7">
                  <c:v>1139.0545004762384</c:v>
                </c:pt>
                <c:pt idx="8">
                  <c:v>1229.0842081385633</c:v>
                </c:pt>
                <c:pt idx="9">
                  <c:v>1272.2722885302051</c:v>
                </c:pt>
                <c:pt idx="10">
                  <c:v>1381.4694712489284</c:v>
                </c:pt>
                <c:pt idx="11">
                  <c:v>1394.4644270553936</c:v>
                </c:pt>
                <c:pt idx="12">
                  <c:v>1447.2558579702422</c:v>
                </c:pt>
                <c:pt idx="13">
                  <c:v>1359.9122539869566</c:v>
                </c:pt>
                <c:pt idx="14">
                  <c:v>1445.2466093454002</c:v>
                </c:pt>
                <c:pt idx="15">
                  <c:v>1423.2148493481477</c:v>
                </c:pt>
                <c:pt idx="16">
                  <c:v>1371.4971294867023</c:v>
                </c:pt>
                <c:pt idx="17">
                  <c:v>1327.5621848058529</c:v>
                </c:pt>
                <c:pt idx="18">
                  <c:v>1389.5884460336904</c:v>
                </c:pt>
                <c:pt idx="19">
                  <c:v>1458.8253843942084</c:v>
                </c:pt>
                <c:pt idx="20">
                  <c:v>1471.6189208764847</c:v>
                </c:pt>
                <c:pt idx="21">
                  <c:v>1513.38612191273</c:v>
                </c:pt>
                <c:pt idx="22">
                  <c:v>1439.1314666351748</c:v>
                </c:pt>
                <c:pt idx="23">
                  <c:v>1449.2074373682156</c:v>
                </c:pt>
                <c:pt idx="24">
                  <c:v>1516.0456826466911</c:v>
                </c:pt>
                <c:pt idx="25">
                  <c:v>1605.4855595229519</c:v>
                </c:pt>
                <c:pt idx="26">
                  <c:v>1630.5319785823331</c:v>
                </c:pt>
                <c:pt idx="27">
                  <c:v>1673.9364576637361</c:v>
                </c:pt>
                <c:pt idx="28">
                  <c:v>1647.1341353083067</c:v>
                </c:pt>
                <c:pt idx="29">
                  <c:v>1732.8450608551011</c:v>
                </c:pt>
                <c:pt idx="30">
                  <c:v>1683.7371750441782</c:v>
                </c:pt>
                <c:pt idx="31">
                  <c:v>1654.1489967572122</c:v>
                </c:pt>
                <c:pt idx="32">
                  <c:v>1577.8947039346265</c:v>
                </c:pt>
                <c:pt idx="33">
                  <c:v>1619.3552737629809</c:v>
                </c:pt>
                <c:pt idx="34">
                  <c:v>1575.0120105861081</c:v>
                </c:pt>
                <c:pt idx="35">
                  <c:v>1694.1031207827541</c:v>
                </c:pt>
                <c:pt idx="36">
                  <c:v>1641.7107545229492</c:v>
                </c:pt>
                <c:pt idx="37">
                  <c:v>1732.2837659221741</c:v>
                </c:pt>
                <c:pt idx="38">
                  <c:v>1745.5721214539049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AD-45CC-9700-EEA363271BAE}"/>
            </c:ext>
          </c:extLst>
        </c:ser>
        <c:ser>
          <c:idx val="3"/>
          <c:order val="3"/>
          <c:tx>
            <c:strRef>
              <c:f>'Task 5'!$K$2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'Task 5'!$K$3:$K$45</c:f>
              <c:numCache>
                <c:formatCode>General</c:formatCode>
                <c:ptCount val="43"/>
                <c:pt idx="35">
                  <c:v>1656.407002133046</c:v>
                </c:pt>
                <c:pt idx="36">
                  <c:v>2052.3264867156195</c:v>
                </c:pt>
                <c:pt idx="37">
                  <c:v>1541.0948269559708</c:v>
                </c:pt>
                <c:pt idx="38">
                  <c:v>1684.1594717580938</c:v>
                </c:pt>
                <c:pt idx="39">
                  <c:v>1722.5497245124409</c:v>
                </c:pt>
                <c:pt idx="40">
                  <c:v>2133.4688130153836</c:v>
                </c:pt>
                <c:pt idx="41">
                  <c:v>1601.4283651133919</c:v>
                </c:pt>
                <c:pt idx="42">
                  <c:v>1768.2635078850005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AAD-45CC-9700-EEA363271B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2410160"/>
        <c:axId val="652518752"/>
      </c:lineChart>
      <c:catAx>
        <c:axId val="302410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518752"/>
        <c:crosses val="autoZero"/>
        <c:auto val="1"/>
        <c:lblAlgn val="ctr"/>
        <c:lblOffset val="100"/>
        <c:noMultiLvlLbl val="0"/>
      </c:catAx>
      <c:valAx>
        <c:axId val="65251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Ordered Quantity (in Tonnes)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410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0794807722934"/>
          <c:y val="7.7127759734146095E-2"/>
          <c:w val="0.66887471291222"/>
          <c:h val="0.78191590902892905"/>
        </c:manualLayout>
      </c:layout>
      <c:lineChart>
        <c:grouping val="standard"/>
        <c:varyColors val="0"/>
        <c:ser>
          <c:idx val="0"/>
          <c:order val="0"/>
          <c:tx>
            <c:strRef>
              <c:f>'Interaction - Binary Var'!$B$33</c:f>
              <c:strCache>
                <c:ptCount val="1"/>
                <c:pt idx="0">
                  <c:v>Women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'Interaction - Binary Var'!$C$32:$D$32</c:f>
              <c:strCache>
                <c:ptCount val="2"/>
                <c:pt idx="0">
                  <c:v>Low IV</c:v>
                </c:pt>
                <c:pt idx="1">
                  <c:v>High IV</c:v>
                </c:pt>
              </c:strCache>
            </c:strRef>
          </c:cat>
          <c:val>
            <c:numRef>
              <c:f>'Interaction - Binary Var'!$C$33:$D$33</c:f>
              <c:numCache>
                <c:formatCode>General</c:formatCode>
                <c:ptCount val="2"/>
                <c:pt idx="0">
                  <c:v>2.4</c:v>
                </c:pt>
                <c:pt idx="1">
                  <c:v>3.6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F5-43E9-ACA6-E4E7C9FA9EC0}"/>
            </c:ext>
          </c:extLst>
        </c:ser>
        <c:ser>
          <c:idx val="1"/>
          <c:order val="1"/>
          <c:tx>
            <c:strRef>
              <c:f>'Interaction - Binary Var'!$B$34</c:f>
              <c:strCache>
                <c:ptCount val="1"/>
                <c:pt idx="0">
                  <c:v>Men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ysDash"/>
            </a:ln>
          </c:spPr>
          <c:marker>
            <c:symbol val="squar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strRef>
              <c:f>'Interaction - Binary Var'!$C$32:$D$32</c:f>
              <c:strCache>
                <c:ptCount val="2"/>
                <c:pt idx="0">
                  <c:v>Low IV</c:v>
                </c:pt>
                <c:pt idx="1">
                  <c:v>High IV</c:v>
                </c:pt>
              </c:strCache>
            </c:strRef>
          </c:cat>
          <c:val>
            <c:numRef>
              <c:f>'Interaction - Binary Var'!$C$34:$D$34</c:f>
              <c:numCache>
                <c:formatCode>General</c:formatCode>
                <c:ptCount val="2"/>
                <c:pt idx="0">
                  <c:v>3.6</c:v>
                </c:pt>
                <c:pt idx="1">
                  <c:v>3.2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F5-43E9-ACA6-E4E7C9FA9E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415513712"/>
        <c:axId val="-1415511664"/>
      </c:lineChart>
      <c:catAx>
        <c:axId val="-1415513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-14155116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415511664"/>
        <c:scaling>
          <c:orientation val="minMax"/>
          <c:max val="5"/>
          <c:min val="1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AU"/>
                  <a:t>Dependent variable</a:t>
                </a:r>
              </a:p>
            </c:rich>
          </c:tx>
          <c:layout>
            <c:manualLayout>
              <c:xMode val="edge"/>
              <c:yMode val="edge"/>
              <c:x val="2.6490087640087898E-2"/>
              <c:y val="0.2898939934835150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-141551371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1788145588771499"/>
          <c:y val="0.4042558441238"/>
          <c:w val="0.168874308705561"/>
          <c:h val="0.1303193181714880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 horizontalDpi="-4" verticalDpi="0"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0794807722934"/>
          <c:y val="8.0779944289693595E-2"/>
          <c:w val="0.58609318903694496"/>
          <c:h val="0.77158774373258998"/>
        </c:manualLayout>
      </c:layout>
      <c:lineChart>
        <c:grouping val="standard"/>
        <c:varyColors val="0"/>
        <c:ser>
          <c:idx val="0"/>
          <c:order val="0"/>
          <c:tx>
            <c:v>Low Brand Image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'Interaction - Continuous Var'!$C$30:$D$30</c:f>
              <c:strCache>
                <c:ptCount val="2"/>
                <c:pt idx="0">
                  <c:v>Low Product Quality</c:v>
                </c:pt>
                <c:pt idx="1">
                  <c:v>High Product Quality</c:v>
                </c:pt>
              </c:strCache>
            </c:strRef>
          </c:cat>
          <c:val>
            <c:numRef>
              <c:f>'Interaction - Continuous Var'!$C$31:$D$31</c:f>
              <c:numCache>
                <c:formatCode>General</c:formatCode>
                <c:ptCount val="2"/>
                <c:pt idx="0">
                  <c:v>6.7226963964430801</c:v>
                </c:pt>
                <c:pt idx="1">
                  <c:v>7.8531856700193803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3C-4591-84C4-0A37FB717DD6}"/>
            </c:ext>
          </c:extLst>
        </c:ser>
        <c:ser>
          <c:idx val="1"/>
          <c:order val="1"/>
          <c:tx>
            <c:v>High Brand Image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'Interaction - Continuous Var'!$C$30:$D$30</c:f>
              <c:strCache>
                <c:ptCount val="2"/>
                <c:pt idx="0">
                  <c:v>Low Product Quality</c:v>
                </c:pt>
                <c:pt idx="1">
                  <c:v>High Product Quality</c:v>
                </c:pt>
              </c:strCache>
            </c:strRef>
          </c:cat>
          <c:val>
            <c:numRef>
              <c:f>'Interaction - Continuous Var'!$C$32:$D$32</c:f>
              <c:numCache>
                <c:formatCode>General</c:formatCode>
                <c:ptCount val="2"/>
                <c:pt idx="0">
                  <c:v>7.6660974459893794</c:v>
                </c:pt>
                <c:pt idx="1">
                  <c:v>8.3685750554194858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3C-4591-84C4-0A37FB717D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415477952"/>
        <c:axId val="-1415475904"/>
      </c:lineChart>
      <c:catAx>
        <c:axId val="-1415477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154759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41547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Ordered Quantity</a:t>
                </a:r>
              </a:p>
            </c:rich>
          </c:tx>
          <c:layout>
            <c:manualLayout>
              <c:xMode val="edge"/>
              <c:yMode val="edge"/>
              <c:x val="2.6490087640087898E-2"/>
              <c:y val="0.278551532033425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15477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 alignWithMargins="0"/>
    <c:pageMargins b="1" l="0.75" r="0.75" t="1" header="0.5" footer="0.5"/>
    <c:pageSetup paperSize="9" orientation="landscape" horizontalDpi="-4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13" Type="http://schemas.openxmlformats.org/officeDocument/2006/relationships/chart" Target="../charts/chart21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12" Type="http://schemas.openxmlformats.org/officeDocument/2006/relationships/chart" Target="../charts/chart20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11" Type="http://schemas.openxmlformats.org/officeDocument/2006/relationships/chart" Target="../charts/chart19.xml"/><Relationship Id="rId5" Type="http://schemas.openxmlformats.org/officeDocument/2006/relationships/chart" Target="../charts/chart13.xml"/><Relationship Id="rId15" Type="http://schemas.openxmlformats.org/officeDocument/2006/relationships/chart" Target="../charts/chart23.xml"/><Relationship Id="rId10" Type="http://schemas.openxmlformats.org/officeDocument/2006/relationships/chart" Target="../charts/chart18.xml"/><Relationship Id="rId4" Type="http://schemas.openxmlformats.org/officeDocument/2006/relationships/chart" Target="../charts/chart12.xml"/><Relationship Id="rId9" Type="http://schemas.openxmlformats.org/officeDocument/2006/relationships/chart" Target="../charts/chart17.xml"/><Relationship Id="rId14" Type="http://schemas.openxmlformats.org/officeDocument/2006/relationships/chart" Target="../charts/chart2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6.xml"/><Relationship Id="rId2" Type="http://schemas.openxmlformats.org/officeDocument/2006/relationships/chart" Target="../charts/chart25.xml"/><Relationship Id="rId1" Type="http://schemas.openxmlformats.org/officeDocument/2006/relationships/chart" Target="../charts/chart24.xml"/><Relationship Id="rId6" Type="http://schemas.openxmlformats.org/officeDocument/2006/relationships/chart" Target="../charts/chart29.xml"/><Relationship Id="rId5" Type="http://schemas.openxmlformats.org/officeDocument/2006/relationships/chart" Target="../charts/chart28.xml"/><Relationship Id="rId4" Type="http://schemas.openxmlformats.org/officeDocument/2006/relationships/chart" Target="../charts/chart2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2.xml"/><Relationship Id="rId2" Type="http://schemas.openxmlformats.org/officeDocument/2006/relationships/chart" Target="../charts/chart31.xml"/><Relationship Id="rId1" Type="http://schemas.openxmlformats.org/officeDocument/2006/relationships/chart" Target="../charts/chart30.xml"/><Relationship Id="rId5" Type="http://schemas.openxmlformats.org/officeDocument/2006/relationships/chart" Target="../charts/chart34.xml"/><Relationship Id="rId4" Type="http://schemas.openxmlformats.org/officeDocument/2006/relationships/chart" Target="../charts/chart3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9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581025</xdr:colOff>
      <xdr:row>5</xdr:row>
      <xdr:rowOff>133350</xdr:rowOff>
    </xdr:from>
    <xdr:to>
      <xdr:col>19</xdr:col>
      <xdr:colOff>28575</xdr:colOff>
      <xdr:row>22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216A293-1E34-4595-8770-1C18BE512E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</xdr:colOff>
      <xdr:row>31</xdr:row>
      <xdr:rowOff>155059</xdr:rowOff>
    </xdr:from>
    <xdr:to>
      <xdr:col>10</xdr:col>
      <xdr:colOff>12371</xdr:colOff>
      <xdr:row>58</xdr:row>
      <xdr:rowOff>137365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C703033-BCFC-4304-8470-7462F6A46E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9524</xdr:colOff>
      <xdr:row>20</xdr:row>
      <xdr:rowOff>9524</xdr:rowOff>
    </xdr:from>
    <xdr:to>
      <xdr:col>24</xdr:col>
      <xdr:colOff>848968</xdr:colOff>
      <xdr:row>38</xdr:row>
      <xdr:rowOff>20705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AE65B3-8311-4FFE-B75F-C20DDC48F3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0</xdr:colOff>
      <xdr:row>19</xdr:row>
      <xdr:rowOff>142875</xdr:rowOff>
    </xdr:from>
    <xdr:to>
      <xdr:col>31</xdr:col>
      <xdr:colOff>1076739</xdr:colOff>
      <xdr:row>38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9BE4E55-1470-4F91-A883-1478CF30FE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910257</xdr:colOff>
      <xdr:row>19</xdr:row>
      <xdr:rowOff>122167</xdr:rowOff>
    </xdr:from>
    <xdr:to>
      <xdr:col>41</xdr:col>
      <xdr:colOff>559076</xdr:colOff>
      <xdr:row>38</xdr:row>
      <xdr:rowOff>82827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9D0345C-415D-4953-91D3-1C9F1536D7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30231</xdr:colOff>
      <xdr:row>40</xdr:row>
      <xdr:rowOff>154471</xdr:rowOff>
    </xdr:from>
    <xdr:to>
      <xdr:col>32</xdr:col>
      <xdr:colOff>-1</xdr:colOff>
      <xdr:row>58</xdr:row>
      <xdr:rowOff>144946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9AD879C-23A7-4606-8CA8-0CD076462A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32</xdr:col>
      <xdr:colOff>925993</xdr:colOff>
      <xdr:row>40</xdr:row>
      <xdr:rowOff>154057</xdr:rowOff>
    </xdr:from>
    <xdr:to>
      <xdr:col>42</xdr:col>
      <xdr:colOff>20706</xdr:colOff>
      <xdr:row>58</xdr:row>
      <xdr:rowOff>144946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86AAFE7-65CE-4B42-8380-6230534F12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20706</xdr:colOff>
      <xdr:row>41</xdr:row>
      <xdr:rowOff>1</xdr:rowOff>
    </xdr:from>
    <xdr:to>
      <xdr:col>24</xdr:col>
      <xdr:colOff>848967</xdr:colOff>
      <xdr:row>59</xdr:row>
      <xdr:rowOff>20707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89F64FD-0353-4857-A9AD-EF433A69A8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25787</xdr:colOff>
      <xdr:row>60</xdr:row>
      <xdr:rowOff>13010</xdr:rowOff>
    </xdr:from>
    <xdr:to>
      <xdr:col>21</xdr:col>
      <xdr:colOff>627489</xdr:colOff>
      <xdr:row>70</xdr:row>
      <xdr:rowOff>13009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E94819-0D40-4593-B3B2-BF96D42AAD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768738</xdr:colOff>
      <xdr:row>73</xdr:row>
      <xdr:rowOff>82706</xdr:rowOff>
    </xdr:from>
    <xdr:to>
      <xdr:col>28</xdr:col>
      <xdr:colOff>93160</xdr:colOff>
      <xdr:row>83</xdr:row>
      <xdr:rowOff>82705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8417AF-519B-4765-8EC0-04836CB4F2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41</xdr:col>
      <xdr:colOff>9991</xdr:colOff>
      <xdr:row>30</xdr:row>
      <xdr:rowOff>13009</xdr:rowOff>
    </xdr:from>
    <xdr:to>
      <xdr:col>47</xdr:col>
      <xdr:colOff>23465</xdr:colOff>
      <xdr:row>40</xdr:row>
      <xdr:rowOff>13009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D253BEA-3CC8-470E-9F59-12DC6B9E98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763161</xdr:colOff>
      <xdr:row>33</xdr:row>
      <xdr:rowOff>129168</xdr:rowOff>
    </xdr:from>
    <xdr:to>
      <xdr:col>28</xdr:col>
      <xdr:colOff>69927</xdr:colOff>
      <xdr:row>43</xdr:row>
      <xdr:rowOff>129167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EC85A1B-6496-4828-9F30-3A237A2957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48</xdr:col>
      <xdr:colOff>557794</xdr:colOff>
      <xdr:row>3</xdr:row>
      <xdr:rowOff>13010</xdr:rowOff>
    </xdr:from>
    <xdr:to>
      <xdr:col>54</xdr:col>
      <xdr:colOff>557794</xdr:colOff>
      <xdr:row>13</xdr:row>
      <xdr:rowOff>13011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BDC46D5-8CE6-44CF-9844-F85C153887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1208283</xdr:colOff>
      <xdr:row>73</xdr:row>
      <xdr:rowOff>13011</xdr:rowOff>
    </xdr:from>
    <xdr:to>
      <xdr:col>21</xdr:col>
      <xdr:colOff>534564</xdr:colOff>
      <xdr:row>83</xdr:row>
      <xdr:rowOff>13011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E0314C6-36B5-4833-B462-EB3B3B4CFB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23465</xdr:colOff>
      <xdr:row>85</xdr:row>
      <xdr:rowOff>13009</xdr:rowOff>
    </xdr:from>
    <xdr:to>
      <xdr:col>21</xdr:col>
      <xdr:colOff>604258</xdr:colOff>
      <xdr:row>95</xdr:row>
      <xdr:rowOff>13010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463EBAD-7B95-4CC5-850F-BA1B7C8A88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233</xdr:colOff>
      <xdr:row>59</xdr:row>
      <xdr:rowOff>152401</xdr:rowOff>
    </xdr:from>
    <xdr:to>
      <xdr:col>28</xdr:col>
      <xdr:colOff>93160</xdr:colOff>
      <xdr:row>69</xdr:row>
      <xdr:rowOff>152401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81677E5-5C40-4933-858A-C9BF683DB0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41</xdr:col>
      <xdr:colOff>232</xdr:colOff>
      <xdr:row>16</xdr:row>
      <xdr:rowOff>105937</xdr:rowOff>
    </xdr:from>
    <xdr:to>
      <xdr:col>47</xdr:col>
      <xdr:colOff>232</xdr:colOff>
      <xdr:row>26</xdr:row>
      <xdr:rowOff>105937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73F6CDBD-6D81-4CCD-99D2-5A5D50F660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23</xdr:col>
      <xdr:colOff>233</xdr:colOff>
      <xdr:row>47</xdr:row>
      <xdr:rowOff>13009</xdr:rowOff>
    </xdr:from>
    <xdr:to>
      <xdr:col>28</xdr:col>
      <xdr:colOff>93160</xdr:colOff>
      <xdr:row>57</xdr:row>
      <xdr:rowOff>13009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1890ACC-F447-4796-B34D-4BA3AEF68C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48</xdr:col>
      <xdr:colOff>557795</xdr:colOff>
      <xdr:row>16</xdr:row>
      <xdr:rowOff>129168</xdr:rowOff>
    </xdr:from>
    <xdr:to>
      <xdr:col>54</xdr:col>
      <xdr:colOff>557795</xdr:colOff>
      <xdr:row>26</xdr:row>
      <xdr:rowOff>129167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40FC5F7-0579-413C-88C6-D63EE8A932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22</xdr:col>
      <xdr:colOff>720414</xdr:colOff>
      <xdr:row>85</xdr:row>
      <xdr:rowOff>82704</xdr:rowOff>
    </xdr:from>
    <xdr:to>
      <xdr:col>28</xdr:col>
      <xdr:colOff>23463</xdr:colOff>
      <xdr:row>95</xdr:row>
      <xdr:rowOff>82704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8391DF23-9D8B-40C4-A350-AB708AD5B0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41</xdr:col>
      <xdr:colOff>232</xdr:colOff>
      <xdr:row>3</xdr:row>
      <xdr:rowOff>23231</xdr:rowOff>
    </xdr:from>
    <xdr:to>
      <xdr:col>47</xdr:col>
      <xdr:colOff>232</xdr:colOff>
      <xdr:row>13</xdr:row>
      <xdr:rowOff>23231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7213E8DB-3890-4DD9-99F9-9C332CE44A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16</xdr:col>
      <xdr:colOff>1231511</xdr:colOff>
      <xdr:row>46</xdr:row>
      <xdr:rowOff>129168</xdr:rowOff>
    </xdr:from>
    <xdr:to>
      <xdr:col>21</xdr:col>
      <xdr:colOff>557793</xdr:colOff>
      <xdr:row>56</xdr:row>
      <xdr:rowOff>129168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445F5345-5746-4419-B55F-626AC924CF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16</xdr:col>
      <xdr:colOff>1231513</xdr:colOff>
      <xdr:row>33</xdr:row>
      <xdr:rowOff>152399</xdr:rowOff>
    </xdr:from>
    <xdr:to>
      <xdr:col>21</xdr:col>
      <xdr:colOff>557794</xdr:colOff>
      <xdr:row>43</xdr:row>
      <xdr:rowOff>152399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F2CF94D4-7BD0-416D-9EB8-E06CBD5B2E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3</xdr:row>
      <xdr:rowOff>9526</xdr:rowOff>
    </xdr:from>
    <xdr:to>
      <xdr:col>24</xdr:col>
      <xdr:colOff>0</xdr:colOff>
      <xdr:row>18</xdr:row>
      <xdr:rowOff>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581C31-EAFA-4044-96B4-13AABA3E95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11922</xdr:colOff>
      <xdr:row>3</xdr:row>
      <xdr:rowOff>0</xdr:rowOff>
    </xdr:from>
    <xdr:to>
      <xdr:col>33</xdr:col>
      <xdr:colOff>21648</xdr:colOff>
      <xdr:row>18</xdr:row>
      <xdr:rowOff>19438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9BA1F29-D95E-4ED1-84B9-2616D6A29B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602602</xdr:colOff>
      <xdr:row>23</xdr:row>
      <xdr:rowOff>9719</xdr:rowOff>
    </xdr:from>
    <xdr:to>
      <xdr:col>33</xdr:col>
      <xdr:colOff>0</xdr:colOff>
      <xdr:row>39</xdr:row>
      <xdr:rowOff>13695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C8E71AF-F31F-41B2-A73F-60C688752F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35</xdr:col>
      <xdr:colOff>0</xdr:colOff>
      <xdr:row>23</xdr:row>
      <xdr:rowOff>0</xdr:rowOff>
    </xdr:from>
    <xdr:to>
      <xdr:col>42</xdr:col>
      <xdr:colOff>0</xdr:colOff>
      <xdr:row>39</xdr:row>
      <xdr:rowOff>21647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38F29C2-E4E0-4791-8FE3-A5EFC32D6A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35</xdr:col>
      <xdr:colOff>0</xdr:colOff>
      <xdr:row>3</xdr:row>
      <xdr:rowOff>0</xdr:rowOff>
    </xdr:from>
    <xdr:to>
      <xdr:col>42</xdr:col>
      <xdr:colOff>0</xdr:colOff>
      <xdr:row>18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9C452E6-0208-4747-A927-10BDE38977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17</xdr:col>
      <xdr:colOff>0</xdr:colOff>
      <xdr:row>22</xdr:row>
      <xdr:rowOff>161924</xdr:rowOff>
    </xdr:from>
    <xdr:to>
      <xdr:col>24</xdr:col>
      <xdr:colOff>0</xdr:colOff>
      <xdr:row>39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31E2B9C-56C7-4E1B-AA16-229A455BBC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19846</xdr:colOff>
      <xdr:row>44</xdr:row>
      <xdr:rowOff>9525</xdr:rowOff>
    </xdr:from>
    <xdr:to>
      <xdr:col>32</xdr:col>
      <xdr:colOff>593066</xdr:colOff>
      <xdr:row>60</xdr:row>
      <xdr:rowOff>17972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4E4B3C-35D0-4C5B-8F40-A33CBF5461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17972</xdr:colOff>
      <xdr:row>26</xdr:row>
      <xdr:rowOff>0</xdr:rowOff>
    </xdr:from>
    <xdr:to>
      <xdr:col>32</xdr:col>
      <xdr:colOff>593066</xdr:colOff>
      <xdr:row>42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7215DAB-A053-431D-87A0-C6E05F4FD2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249</xdr:colOff>
      <xdr:row>25</xdr:row>
      <xdr:rowOff>135326</xdr:rowOff>
    </xdr:from>
    <xdr:to>
      <xdr:col>23</xdr:col>
      <xdr:colOff>593066</xdr:colOff>
      <xdr:row>41</xdr:row>
      <xdr:rowOff>143773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D1DD3E3-E2A4-462D-9333-536762E6E5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598003</xdr:colOff>
      <xdr:row>44</xdr:row>
      <xdr:rowOff>1242</xdr:rowOff>
    </xdr:from>
    <xdr:to>
      <xdr:col>24</xdr:col>
      <xdr:colOff>17972</xdr:colOff>
      <xdr:row>59</xdr:row>
      <xdr:rowOff>143773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3545B70-3060-45AE-9F84-F12DED8096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16565</xdr:colOff>
      <xdr:row>0</xdr:row>
      <xdr:rowOff>149087</xdr:rowOff>
    </xdr:from>
    <xdr:to>
      <xdr:col>26</xdr:col>
      <xdr:colOff>248478</xdr:colOff>
      <xdr:row>24</xdr:row>
      <xdr:rowOff>8283</xdr:rowOff>
    </xdr:to>
    <xdr:graphicFrame macro="">
      <xdr:nvGraphicFramePr>
        <xdr:cNvPr id="10" name="Chart 2">
          <a:extLst>
            <a:ext uri="{FF2B5EF4-FFF2-40B4-BE49-F238E27FC236}">
              <a16:creationId xmlns:a16="http://schemas.microsoft.com/office/drawing/2014/main" id="{75548920-BE92-4DF8-9A7C-BDAD0CBAA1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9716</xdr:colOff>
      <xdr:row>25</xdr:row>
      <xdr:rowOff>9717</xdr:rowOff>
    </xdr:from>
    <xdr:to>
      <xdr:col>38</xdr:col>
      <xdr:colOff>0</xdr:colOff>
      <xdr:row>44</xdr:row>
      <xdr:rowOff>77754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4E12A84-7331-47CC-AE76-0323E88DAE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7008</xdr:colOff>
      <xdr:row>30</xdr:row>
      <xdr:rowOff>6469</xdr:rowOff>
    </xdr:from>
    <xdr:to>
      <xdr:col>33</xdr:col>
      <xdr:colOff>602052</xdr:colOff>
      <xdr:row>48</xdr:row>
      <xdr:rowOff>8985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133E33-2E80-4170-A3E3-1A35CC6BD4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2379</xdr:colOff>
      <xdr:row>21</xdr:row>
      <xdr:rowOff>9524</xdr:rowOff>
    </xdr:from>
    <xdr:to>
      <xdr:col>15</xdr:col>
      <xdr:colOff>35718</xdr:colOff>
      <xdr:row>50</xdr:row>
      <xdr:rowOff>154780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6F79D2D-AF76-4318-88EA-DAE03BAB95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3838</xdr:colOff>
      <xdr:row>16</xdr:row>
      <xdr:rowOff>153497</xdr:rowOff>
    </xdr:from>
    <xdr:to>
      <xdr:col>27</xdr:col>
      <xdr:colOff>363177</xdr:colOff>
      <xdr:row>45</xdr:row>
      <xdr:rowOff>153498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92F4F28-FAF6-415A-9982-34598809B0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10</xdr:col>
      <xdr:colOff>381000</xdr:colOff>
      <xdr:row>27</xdr:row>
      <xdr:rowOff>19050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10584</xdr:colOff>
      <xdr:row>4</xdr:row>
      <xdr:rowOff>0</xdr:rowOff>
    </xdr:from>
    <xdr:to>
      <xdr:col>11</xdr:col>
      <xdr:colOff>10583</xdr:colOff>
      <xdr:row>25</xdr:row>
      <xdr:rowOff>19050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huja\Downloads\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Prime"/>
      <sheetName val="XRealStats"/>
    </sheetNames>
    <definedNames>
      <definedName name="DESIGN"/>
      <definedName name="DIAG"/>
      <definedName name="LogitCoeff"/>
      <definedName name="LogitSummary"/>
      <definedName name="SelectCols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ash Ahuja" refreshedDate="43966.679241087964" createdVersion="6" refreshedVersion="6" minRefreshableVersion="3" recordCount="200" xr:uid="{2BF3206B-7F28-497B-A9F4-5CB3388F1142}">
  <cacheSource type="worksheet">
    <worksheetSource ref="L1:L201" sheet="Task 1"/>
  </cacheSource>
  <cacheFields count="1">
    <cacheField name="Contract" numFmtId="0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6887B6-5F2D-4E2B-AA24-6E331D5BEFEE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4">
  <location ref="N1:O4" firstHeaderRow="1" firstDataRow="1" firstDataCol="1"/>
  <pivotFields count="1">
    <pivotField axis="axisRow" dataField="1" showAll="0" sortType="descending">
      <items count="3">
        <item n="YES" x="0"/>
        <item n="NO" x="1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Contract with TPM" fld="0" subtotal="count" showDataAs="percentOfTotal" baseField="0" baseItem="0" numFmtId="10"/>
  </dataFields>
  <formats count="13">
    <format dxfId="34">
      <pivotArea dataOnly="0" labelOnly="1" fieldPosition="0">
        <references count="1">
          <reference field="0" count="1">
            <x v="0"/>
          </reference>
        </references>
      </pivotArea>
    </format>
    <format dxfId="33">
      <pivotArea dataOnly="0" labelOnly="1" fieldPosition="0">
        <references count="1">
          <reference field="0" count="1">
            <x v="0"/>
          </reference>
        </references>
      </pivotArea>
    </format>
    <format dxfId="32">
      <pivotArea dataOnly="0" labelOnly="1" fieldPosition="0">
        <references count="1">
          <reference field="0" count="1">
            <x v="1"/>
          </reference>
        </references>
      </pivotArea>
    </format>
    <format dxfId="31">
      <pivotArea outline="0" collapsedLevelsAreSubtotals="1" fieldPosition="0"/>
    </format>
    <format dxfId="30">
      <pivotArea outline="0" collapsedLevelsAreSubtotals="1" fieldPosition="0"/>
    </format>
    <format dxfId="29">
      <pivotArea dataOnly="0" labelOnly="1" fieldPosition="0">
        <references count="1">
          <reference field="0" count="0"/>
        </references>
      </pivotArea>
    </format>
    <format dxfId="28">
      <pivotArea dataOnly="0" labelOnly="1" grandCol="1" outline="0" fieldPosition="0"/>
    </format>
    <format dxfId="27">
      <pivotArea dataOnly="0" labelOnly="1" outline="0" axis="axisValues" fieldPosition="0"/>
    </format>
    <format dxfId="26">
      <pivotArea type="all" dataOnly="0" outline="0" fieldPosition="0"/>
    </format>
    <format dxfId="25">
      <pivotArea field="0" type="button" dataOnly="0" labelOnly="1" outline="0" axis="axisRow" fieldPosition="0"/>
    </format>
    <format dxfId="24">
      <pivotArea dataOnly="0" labelOnly="1" outline="0" axis="axisValues" fieldPosition="0"/>
    </format>
    <format dxfId="23">
      <pivotArea dataOnly="0" grandRow="1" fieldPosition="0"/>
    </format>
    <format dxfId="0">
      <pivotArea outline="0" fieldPosition="0">
        <references count="1">
          <reference field="4294967294" count="1">
            <x v="0"/>
          </reference>
        </references>
      </pivotArea>
    </format>
  </formats>
  <chartFormats count="5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opLeftCell="B1" zoomScale="80" zoomScaleNormal="80" zoomScalePageLayoutView="120" workbookViewId="0">
      <selection activeCell="D10" sqref="D10"/>
    </sheetView>
  </sheetViews>
  <sheetFormatPr defaultColWidth="8.85546875" defaultRowHeight="12.75" x14ac:dyDescent="0.2"/>
  <cols>
    <col min="1" max="1" width="17.28515625" style="1" bestFit="1" customWidth="1"/>
    <col min="2" max="2" width="45.42578125" style="1" bestFit="1" customWidth="1"/>
    <col min="3" max="3" width="77.5703125" style="1" bestFit="1" customWidth="1"/>
    <col min="4" max="4" width="71.140625" bestFit="1" customWidth="1"/>
  </cols>
  <sheetData>
    <row r="1" spans="1:4" ht="24.75" customHeight="1" thickBot="1" x14ac:dyDescent="0.25">
      <c r="A1" s="17" t="s">
        <v>14</v>
      </c>
      <c r="B1" s="17" t="s">
        <v>8</v>
      </c>
      <c r="C1" s="17" t="s">
        <v>9</v>
      </c>
      <c r="D1" s="18" t="s">
        <v>1</v>
      </c>
    </row>
    <row r="2" spans="1:4" ht="15" customHeight="1" thickTop="1" x14ac:dyDescent="0.2">
      <c r="A2" s="19" t="s">
        <v>0</v>
      </c>
      <c r="B2" s="19" t="s">
        <v>0</v>
      </c>
      <c r="C2" s="19" t="s">
        <v>10</v>
      </c>
      <c r="D2" s="15"/>
    </row>
    <row r="3" spans="1:4" ht="15" customHeight="1" x14ac:dyDescent="0.2">
      <c r="A3" s="30" t="s">
        <v>263</v>
      </c>
      <c r="B3" s="30" t="s">
        <v>277</v>
      </c>
      <c r="C3" s="30" t="s">
        <v>278</v>
      </c>
      <c r="D3" s="30" t="s">
        <v>274</v>
      </c>
    </row>
    <row r="4" spans="1:4" ht="15" customHeight="1" x14ac:dyDescent="0.2">
      <c r="A4" s="30" t="s">
        <v>48</v>
      </c>
      <c r="B4" s="30" t="s">
        <v>298</v>
      </c>
      <c r="C4" s="30" t="s">
        <v>299</v>
      </c>
      <c r="D4" s="30" t="s">
        <v>279</v>
      </c>
    </row>
    <row r="5" spans="1:4" ht="15" customHeight="1" x14ac:dyDescent="0.2">
      <c r="A5" s="30" t="s">
        <v>2</v>
      </c>
      <c r="B5" s="30" t="s">
        <v>2</v>
      </c>
      <c r="C5" s="30" t="s">
        <v>11</v>
      </c>
      <c r="D5" s="30" t="s">
        <v>280</v>
      </c>
    </row>
    <row r="6" spans="1:4" ht="15" customHeight="1" x14ac:dyDescent="0.2">
      <c r="A6" s="30" t="s">
        <v>49</v>
      </c>
      <c r="B6" s="30" t="s">
        <v>50</v>
      </c>
      <c r="C6" s="30" t="s">
        <v>281</v>
      </c>
      <c r="D6" s="30" t="s">
        <v>62</v>
      </c>
    </row>
    <row r="7" spans="1:4" ht="15" customHeight="1" x14ac:dyDescent="0.2">
      <c r="A7" s="24" t="s">
        <v>51</v>
      </c>
      <c r="B7" s="24" t="s">
        <v>52</v>
      </c>
      <c r="C7" s="24" t="s">
        <v>282</v>
      </c>
      <c r="D7" s="24" t="s">
        <v>53</v>
      </c>
    </row>
    <row r="8" spans="1:4" ht="15" customHeight="1" x14ac:dyDescent="0.2">
      <c r="A8" s="24" t="s">
        <v>54</v>
      </c>
      <c r="B8" s="24" t="s">
        <v>55</v>
      </c>
      <c r="C8" s="24" t="s">
        <v>283</v>
      </c>
      <c r="D8" s="24" t="s">
        <v>56</v>
      </c>
    </row>
    <row r="9" spans="1:4" ht="15" customHeight="1" x14ac:dyDescent="0.2">
      <c r="A9" s="24" t="s">
        <v>7</v>
      </c>
      <c r="B9" s="24" t="s">
        <v>3</v>
      </c>
      <c r="C9" s="24" t="s">
        <v>284</v>
      </c>
      <c r="D9" s="24" t="s">
        <v>13</v>
      </c>
    </row>
    <row r="10" spans="1:4" s="28" customFormat="1" ht="15" customHeight="1" x14ac:dyDescent="0.2">
      <c r="A10" s="24" t="s">
        <v>293</v>
      </c>
      <c r="B10" s="24" t="s">
        <v>294</v>
      </c>
      <c r="C10" s="24" t="s">
        <v>300</v>
      </c>
      <c r="D10" s="24" t="s">
        <v>13</v>
      </c>
    </row>
    <row r="11" spans="1:4" ht="15" customHeight="1" x14ac:dyDescent="0.2">
      <c r="A11" s="24" t="s">
        <v>57</v>
      </c>
      <c r="B11" s="24" t="s">
        <v>58</v>
      </c>
      <c r="C11" s="24" t="s">
        <v>285</v>
      </c>
      <c r="D11" s="24" t="s">
        <v>271</v>
      </c>
    </row>
    <row r="12" spans="1:4" ht="15" customHeight="1" x14ac:dyDescent="0.2">
      <c r="A12" s="24" t="s">
        <v>59</v>
      </c>
      <c r="B12" s="24" t="s">
        <v>4</v>
      </c>
      <c r="C12" s="24" t="s">
        <v>286</v>
      </c>
      <c r="D12" s="24" t="s">
        <v>13</v>
      </c>
    </row>
    <row r="13" spans="1:4" ht="15" customHeight="1" x14ac:dyDescent="0.2">
      <c r="A13" s="24" t="s">
        <v>264</v>
      </c>
      <c r="B13" s="24" t="s">
        <v>5</v>
      </c>
      <c r="C13" s="24" t="s">
        <v>12</v>
      </c>
      <c r="D13" s="24" t="s">
        <v>13</v>
      </c>
    </row>
    <row r="14" spans="1:4" ht="15" customHeight="1" x14ac:dyDescent="0.2">
      <c r="A14" s="24" t="s">
        <v>60</v>
      </c>
      <c r="B14" s="24" t="s">
        <v>6</v>
      </c>
      <c r="C14" s="24" t="s">
        <v>287</v>
      </c>
      <c r="D14" s="24" t="s">
        <v>61</v>
      </c>
    </row>
    <row r="15" spans="1:4" ht="15" customHeight="1" x14ac:dyDescent="0.2">
      <c r="A15" s="24" t="s">
        <v>268</v>
      </c>
      <c r="B15" s="24" t="s">
        <v>266</v>
      </c>
      <c r="C15" s="24" t="s">
        <v>272</v>
      </c>
      <c r="D15" s="24" t="s">
        <v>265</v>
      </c>
    </row>
    <row r="16" spans="1:4" ht="15" customHeight="1" x14ac:dyDescent="0.2">
      <c r="A16" s="24" t="s">
        <v>269</v>
      </c>
      <c r="B16" s="24" t="s">
        <v>267</v>
      </c>
      <c r="C16" s="24" t="s">
        <v>273</v>
      </c>
      <c r="D16" s="24" t="s">
        <v>270</v>
      </c>
    </row>
    <row r="17" spans="1:4" ht="15" customHeight="1" x14ac:dyDescent="0.2">
      <c r="A17" s="31" t="s">
        <v>275</v>
      </c>
      <c r="B17" s="31" t="s">
        <v>276</v>
      </c>
      <c r="C17" s="31" t="s">
        <v>295</v>
      </c>
      <c r="D17" s="31" t="s">
        <v>292</v>
      </c>
    </row>
    <row r="18" spans="1:4" ht="15" customHeight="1" thickBot="1" x14ac:dyDescent="0.25">
      <c r="A18" s="32" t="s">
        <v>297</v>
      </c>
      <c r="B18" s="32" t="s">
        <v>288</v>
      </c>
      <c r="C18" s="32" t="s">
        <v>289</v>
      </c>
      <c r="D18" s="32" t="s">
        <v>290</v>
      </c>
    </row>
    <row r="19" spans="1:4" ht="15" customHeight="1" thickTop="1" x14ac:dyDescent="0.25">
      <c r="A19" s="33" t="s">
        <v>20</v>
      </c>
      <c r="B19" s="34" t="s">
        <v>21</v>
      </c>
      <c r="C19" s="34" t="s">
        <v>24</v>
      </c>
      <c r="D19" s="35"/>
    </row>
    <row r="20" spans="1:4" ht="15" customHeight="1" x14ac:dyDescent="0.25">
      <c r="A20" s="33" t="s">
        <v>19</v>
      </c>
      <c r="B20" s="34" t="s">
        <v>22</v>
      </c>
      <c r="C20" s="34" t="s">
        <v>23</v>
      </c>
      <c r="D20" s="35"/>
    </row>
    <row r="21" spans="1:4" ht="15" customHeight="1" thickBot="1" x14ac:dyDescent="0.3">
      <c r="A21" s="36" t="s">
        <v>291</v>
      </c>
      <c r="B21" s="36" t="s">
        <v>291</v>
      </c>
      <c r="C21" s="37" t="s">
        <v>296</v>
      </c>
      <c r="D21" s="38" t="s">
        <v>292</v>
      </c>
    </row>
    <row r="22" spans="1:4" ht="13.5" thickTop="1" x14ac:dyDescent="0.2"/>
    <row r="26" spans="1:4" x14ac:dyDescent="0.2">
      <c r="C26" s="23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45"/>
  <sheetViews>
    <sheetView topLeftCell="A169" zoomScale="80" zoomScaleNormal="80" workbookViewId="0">
      <selection activeCell="R30" sqref="R30"/>
    </sheetView>
  </sheetViews>
  <sheetFormatPr defaultRowHeight="12.75" x14ac:dyDescent="0.2"/>
  <cols>
    <col min="1" max="1" width="12.7109375" bestFit="1" customWidth="1"/>
    <col min="2" max="2" width="8.5703125" bestFit="1" customWidth="1"/>
    <col min="3" max="3" width="11.7109375" bestFit="1" customWidth="1"/>
    <col min="4" max="4" width="8.140625" bestFit="1" customWidth="1"/>
    <col min="5" max="5" width="15" bestFit="1" customWidth="1"/>
    <col min="6" max="6" width="8.7109375" bestFit="1" customWidth="1"/>
    <col min="7" max="7" width="15" bestFit="1" customWidth="1"/>
    <col min="8" max="8" width="8" bestFit="1" customWidth="1"/>
    <col min="9" max="9" width="11.85546875" style="28" bestFit="1" customWidth="1"/>
    <col min="10" max="10" width="15" bestFit="1" customWidth="1"/>
    <col min="11" max="11" width="15.5703125" bestFit="1" customWidth="1"/>
    <col min="12" max="12" width="20.28515625" bestFit="1" customWidth="1"/>
    <col min="13" max="13" width="12" bestFit="1" customWidth="1"/>
    <col min="14" max="14" width="17.42578125" bestFit="1" customWidth="1"/>
    <col min="15" max="15" width="15.85546875" bestFit="1" customWidth="1"/>
    <col min="16" max="16" width="13.85546875" bestFit="1" customWidth="1"/>
    <col min="17" max="17" width="11" bestFit="1" customWidth="1"/>
  </cols>
  <sheetData>
    <row r="1" spans="1:17" ht="15" x14ac:dyDescent="0.2">
      <c r="A1" s="25" t="s">
        <v>0</v>
      </c>
      <c r="B1" s="25" t="s">
        <v>263</v>
      </c>
      <c r="C1" s="25" t="s">
        <v>48</v>
      </c>
      <c r="D1" s="25" t="s">
        <v>2</v>
      </c>
      <c r="E1" s="25" t="s">
        <v>49</v>
      </c>
      <c r="F1" s="25" t="s">
        <v>51</v>
      </c>
      <c r="G1" s="25" t="s">
        <v>54</v>
      </c>
      <c r="H1" s="25" t="s">
        <v>7</v>
      </c>
      <c r="I1" s="25" t="s">
        <v>293</v>
      </c>
      <c r="J1" s="25" t="s">
        <v>57</v>
      </c>
      <c r="K1" s="25" t="s">
        <v>59</v>
      </c>
      <c r="L1" s="25" t="s">
        <v>264</v>
      </c>
      <c r="M1" s="25" t="s">
        <v>60</v>
      </c>
      <c r="N1" s="25" t="s">
        <v>268</v>
      </c>
      <c r="O1" s="25" t="s">
        <v>269</v>
      </c>
      <c r="P1" s="25" t="s">
        <v>275</v>
      </c>
      <c r="Q1" s="25" t="s">
        <v>297</v>
      </c>
    </row>
    <row r="2" spans="1:17" ht="15" x14ac:dyDescent="0.2">
      <c r="A2" s="26" t="s">
        <v>63</v>
      </c>
      <c r="B2" s="40">
        <v>3</v>
      </c>
      <c r="C2" s="40">
        <v>0</v>
      </c>
      <c r="D2" s="40">
        <v>1</v>
      </c>
      <c r="E2" s="40">
        <v>1</v>
      </c>
      <c r="F2" s="39">
        <v>8.5</v>
      </c>
      <c r="G2" s="39">
        <v>3.9</v>
      </c>
      <c r="H2" s="39">
        <v>4.8</v>
      </c>
      <c r="I2" s="39">
        <v>4.9000000000000004</v>
      </c>
      <c r="J2" s="39">
        <v>6</v>
      </c>
      <c r="K2" s="39">
        <v>6.8</v>
      </c>
      <c r="L2" s="39">
        <v>5</v>
      </c>
      <c r="M2" s="39">
        <v>5.0999999999999996</v>
      </c>
      <c r="N2" s="39">
        <v>3.7</v>
      </c>
      <c r="O2" s="39">
        <v>5.9</v>
      </c>
      <c r="P2" s="39">
        <v>8.4</v>
      </c>
      <c r="Q2" s="40">
        <v>1</v>
      </c>
    </row>
    <row r="3" spans="1:17" ht="15" x14ac:dyDescent="0.2">
      <c r="A3" s="26" t="s">
        <v>64</v>
      </c>
      <c r="B3" s="40">
        <v>13</v>
      </c>
      <c r="C3" s="40">
        <v>1</v>
      </c>
      <c r="D3" s="40">
        <v>0</v>
      </c>
      <c r="E3" s="40">
        <v>0</v>
      </c>
      <c r="F3" s="39">
        <v>8.1999999999999993</v>
      </c>
      <c r="G3" s="39">
        <v>2.7</v>
      </c>
      <c r="H3" s="39">
        <v>3.4</v>
      </c>
      <c r="I3" s="39">
        <v>7.9</v>
      </c>
      <c r="J3" s="39">
        <v>3.1</v>
      </c>
      <c r="K3" s="39">
        <v>5.3</v>
      </c>
      <c r="L3" s="39">
        <v>3.9</v>
      </c>
      <c r="M3" s="39">
        <v>4.3</v>
      </c>
      <c r="N3" s="39">
        <v>4.9000000000000004</v>
      </c>
      <c r="O3" s="39">
        <v>7.2</v>
      </c>
      <c r="P3" s="39">
        <v>7.5</v>
      </c>
      <c r="Q3" s="40">
        <v>0</v>
      </c>
    </row>
    <row r="4" spans="1:17" ht="15" x14ac:dyDescent="0.2">
      <c r="A4" s="26" t="s">
        <v>65</v>
      </c>
      <c r="B4" s="40">
        <v>12</v>
      </c>
      <c r="C4" s="40">
        <v>0</v>
      </c>
      <c r="D4" s="40">
        <v>1</v>
      </c>
      <c r="E4" s="40">
        <v>1</v>
      </c>
      <c r="F4" s="39">
        <v>9.1999999999999993</v>
      </c>
      <c r="G4" s="39">
        <v>3.4</v>
      </c>
      <c r="H4" s="39">
        <v>5.4</v>
      </c>
      <c r="I4" s="39">
        <v>7.4</v>
      </c>
      <c r="J4" s="39">
        <v>5.8</v>
      </c>
      <c r="K4" s="39">
        <v>4.5</v>
      </c>
      <c r="L4" s="39">
        <v>5.4</v>
      </c>
      <c r="M4" s="39">
        <v>4</v>
      </c>
      <c r="N4" s="39">
        <v>4.5</v>
      </c>
      <c r="O4" s="39">
        <v>5.6</v>
      </c>
      <c r="P4" s="39">
        <v>9</v>
      </c>
      <c r="Q4" s="40">
        <v>1</v>
      </c>
    </row>
    <row r="5" spans="1:17" ht="15" x14ac:dyDescent="0.2">
      <c r="A5" s="26" t="s">
        <v>66</v>
      </c>
      <c r="B5" s="40">
        <v>14</v>
      </c>
      <c r="C5" s="40">
        <v>1</v>
      </c>
      <c r="D5" s="40">
        <v>1</v>
      </c>
      <c r="E5" s="40">
        <v>0</v>
      </c>
      <c r="F5" s="39">
        <v>6.4</v>
      </c>
      <c r="G5" s="39">
        <v>3.3</v>
      </c>
      <c r="H5" s="39">
        <v>4.7</v>
      </c>
      <c r="I5" s="39">
        <v>4.7</v>
      </c>
      <c r="J5" s="39">
        <v>4.5</v>
      </c>
      <c r="K5" s="39">
        <v>8.8000000000000007</v>
      </c>
      <c r="L5" s="39">
        <v>4.3</v>
      </c>
      <c r="M5" s="39">
        <v>4.0999999999999996</v>
      </c>
      <c r="N5" s="39">
        <v>3</v>
      </c>
      <c r="O5" s="39">
        <v>3.7</v>
      </c>
      <c r="P5" s="39">
        <v>7.2</v>
      </c>
      <c r="Q5" s="40">
        <v>0</v>
      </c>
    </row>
    <row r="6" spans="1:17" ht="15" x14ac:dyDescent="0.2">
      <c r="A6" s="26" t="s">
        <v>67</v>
      </c>
      <c r="B6" s="40">
        <v>9</v>
      </c>
      <c r="C6" s="40">
        <v>0</v>
      </c>
      <c r="D6" s="40">
        <v>0</v>
      </c>
      <c r="E6" s="40">
        <v>1</v>
      </c>
      <c r="F6" s="39">
        <v>9</v>
      </c>
      <c r="G6" s="39">
        <v>3.4</v>
      </c>
      <c r="H6" s="39">
        <v>2.2000000000000002</v>
      </c>
      <c r="I6" s="39">
        <v>6</v>
      </c>
      <c r="J6" s="39">
        <v>4.5</v>
      </c>
      <c r="K6" s="39">
        <v>6.8</v>
      </c>
      <c r="L6" s="39">
        <v>4.5</v>
      </c>
      <c r="M6" s="39">
        <v>3.5</v>
      </c>
      <c r="N6" s="39">
        <v>3.5</v>
      </c>
      <c r="O6" s="39">
        <v>6.9</v>
      </c>
      <c r="P6" s="39">
        <v>9</v>
      </c>
      <c r="Q6" s="40">
        <v>0</v>
      </c>
    </row>
    <row r="7" spans="1:17" ht="15" x14ac:dyDescent="0.2">
      <c r="A7" s="26" t="s">
        <v>68</v>
      </c>
      <c r="B7" s="40">
        <v>8</v>
      </c>
      <c r="C7" s="40">
        <v>1</v>
      </c>
      <c r="D7" s="40">
        <v>1</v>
      </c>
      <c r="E7" s="40">
        <v>0</v>
      </c>
      <c r="F7" s="39">
        <v>6.5</v>
      </c>
      <c r="G7" s="39">
        <v>2.8</v>
      </c>
      <c r="H7" s="39">
        <v>4</v>
      </c>
      <c r="I7" s="39">
        <v>4.3</v>
      </c>
      <c r="J7" s="39">
        <v>3.7</v>
      </c>
      <c r="K7" s="39">
        <v>8.5</v>
      </c>
      <c r="L7" s="39">
        <v>3.6</v>
      </c>
      <c r="M7" s="39">
        <v>4.7</v>
      </c>
      <c r="N7" s="39">
        <v>3.3</v>
      </c>
      <c r="O7" s="39">
        <v>4.0999999999999996</v>
      </c>
      <c r="P7" s="39">
        <v>6.1</v>
      </c>
      <c r="Q7" s="40">
        <v>0</v>
      </c>
    </row>
    <row r="8" spans="1:17" ht="15" x14ac:dyDescent="0.2">
      <c r="A8" s="26" t="s">
        <v>69</v>
      </c>
      <c r="B8" s="40">
        <v>2</v>
      </c>
      <c r="C8" s="40">
        <v>1</v>
      </c>
      <c r="D8" s="40">
        <v>1</v>
      </c>
      <c r="E8" s="40">
        <v>0</v>
      </c>
      <c r="F8" s="39">
        <v>6.9</v>
      </c>
      <c r="G8" s="39">
        <v>3.7</v>
      </c>
      <c r="H8" s="39">
        <v>2.1</v>
      </c>
      <c r="I8" s="39">
        <v>2.2999999999999998</v>
      </c>
      <c r="J8" s="39">
        <v>5.4</v>
      </c>
      <c r="K8" s="39">
        <v>8.9</v>
      </c>
      <c r="L8" s="39">
        <v>2.1</v>
      </c>
      <c r="M8" s="39">
        <v>4.2</v>
      </c>
      <c r="N8" s="39">
        <v>2</v>
      </c>
      <c r="O8" s="39">
        <v>2.6</v>
      </c>
      <c r="P8" s="39">
        <v>7.2</v>
      </c>
      <c r="Q8" s="40">
        <v>1</v>
      </c>
    </row>
    <row r="9" spans="1:17" ht="15" x14ac:dyDescent="0.2">
      <c r="A9" s="26" t="s">
        <v>70</v>
      </c>
      <c r="B9" s="40">
        <v>9</v>
      </c>
      <c r="C9" s="40">
        <v>0</v>
      </c>
      <c r="D9" s="40">
        <v>1</v>
      </c>
      <c r="E9" s="40">
        <v>0</v>
      </c>
      <c r="F9" s="39">
        <v>6.2</v>
      </c>
      <c r="G9" s="39">
        <v>3.3</v>
      </c>
      <c r="H9" s="39">
        <v>4.5999999999999996</v>
      </c>
      <c r="I9" s="39">
        <v>3.6</v>
      </c>
      <c r="J9" s="39">
        <v>5.0999999999999996</v>
      </c>
      <c r="K9" s="39">
        <v>6.9</v>
      </c>
      <c r="L9" s="39">
        <v>4.3</v>
      </c>
      <c r="M9" s="39">
        <v>6.3</v>
      </c>
      <c r="N9" s="39">
        <v>3.7</v>
      </c>
      <c r="O9" s="39">
        <v>4.8</v>
      </c>
      <c r="P9" s="39">
        <v>7.7</v>
      </c>
      <c r="Q9" s="40">
        <v>0</v>
      </c>
    </row>
    <row r="10" spans="1:17" ht="15" x14ac:dyDescent="0.2">
      <c r="A10" s="26" t="s">
        <v>71</v>
      </c>
      <c r="B10" s="40">
        <v>7</v>
      </c>
      <c r="C10" s="40">
        <v>1</v>
      </c>
      <c r="D10" s="40">
        <v>1</v>
      </c>
      <c r="E10" s="40">
        <v>0</v>
      </c>
      <c r="F10" s="39">
        <v>5.8</v>
      </c>
      <c r="G10" s="39">
        <v>3.6</v>
      </c>
      <c r="H10" s="39">
        <v>3.7</v>
      </c>
      <c r="I10" s="39">
        <v>5.9</v>
      </c>
      <c r="J10" s="39">
        <v>5.8</v>
      </c>
      <c r="K10" s="39">
        <v>9.3000000000000007</v>
      </c>
      <c r="L10" s="39">
        <v>4.4000000000000004</v>
      </c>
      <c r="M10" s="39">
        <v>6.1</v>
      </c>
      <c r="N10" s="39">
        <v>4.5999999999999996</v>
      </c>
      <c r="O10" s="39">
        <v>6.7</v>
      </c>
      <c r="P10" s="39">
        <v>8.1999999999999993</v>
      </c>
      <c r="Q10" s="40">
        <v>1</v>
      </c>
    </row>
    <row r="11" spans="1:17" ht="15" x14ac:dyDescent="0.2">
      <c r="A11" s="26" t="s">
        <v>72</v>
      </c>
      <c r="B11" s="40">
        <v>9</v>
      </c>
      <c r="C11" s="40">
        <v>0</v>
      </c>
      <c r="D11" s="40">
        <v>1</v>
      </c>
      <c r="E11" s="40">
        <v>0</v>
      </c>
      <c r="F11" s="39">
        <v>6.4</v>
      </c>
      <c r="G11" s="39">
        <v>4.5</v>
      </c>
      <c r="H11" s="39">
        <v>4.7</v>
      </c>
      <c r="I11" s="39">
        <v>5.7</v>
      </c>
      <c r="J11" s="39">
        <v>5.7</v>
      </c>
      <c r="K11" s="39">
        <v>8.4</v>
      </c>
      <c r="L11" s="39">
        <v>4.0999999999999996</v>
      </c>
      <c r="M11" s="39">
        <v>5.8</v>
      </c>
      <c r="N11" s="39">
        <v>4.4000000000000004</v>
      </c>
      <c r="O11" s="39">
        <v>6.1</v>
      </c>
      <c r="P11" s="39">
        <v>6.7</v>
      </c>
      <c r="Q11" s="40">
        <v>0</v>
      </c>
    </row>
    <row r="12" spans="1:17" ht="15" x14ac:dyDescent="0.2">
      <c r="A12" s="26" t="s">
        <v>73</v>
      </c>
      <c r="B12" s="40">
        <v>10</v>
      </c>
      <c r="C12" s="40">
        <v>0</v>
      </c>
      <c r="D12" s="40">
        <v>0</v>
      </c>
      <c r="E12" s="40">
        <v>1</v>
      </c>
      <c r="F12" s="39">
        <v>8.6999999999999993</v>
      </c>
      <c r="G12" s="39">
        <v>3.2</v>
      </c>
      <c r="H12" s="39">
        <v>2.7</v>
      </c>
      <c r="I12" s="39">
        <v>6.8</v>
      </c>
      <c r="J12" s="39">
        <v>4.5999999999999996</v>
      </c>
      <c r="K12" s="39">
        <v>6.8</v>
      </c>
      <c r="L12" s="39">
        <v>3.8</v>
      </c>
      <c r="M12" s="39">
        <v>3.7</v>
      </c>
      <c r="N12" s="39">
        <v>4</v>
      </c>
      <c r="O12" s="39">
        <v>4.8</v>
      </c>
      <c r="P12" s="39">
        <v>8.4</v>
      </c>
      <c r="Q12" s="40">
        <v>1</v>
      </c>
    </row>
    <row r="13" spans="1:17" ht="15" x14ac:dyDescent="0.2">
      <c r="A13" s="26" t="s">
        <v>74</v>
      </c>
      <c r="B13" s="40">
        <v>4</v>
      </c>
      <c r="C13" s="40">
        <v>0</v>
      </c>
      <c r="D13" s="40">
        <v>1</v>
      </c>
      <c r="E13" s="40">
        <v>0</v>
      </c>
      <c r="F13" s="39">
        <v>6.1</v>
      </c>
      <c r="G13" s="39">
        <v>4.9000000000000004</v>
      </c>
      <c r="H13" s="39">
        <v>4.4000000000000004</v>
      </c>
      <c r="I13" s="39">
        <v>3.9</v>
      </c>
      <c r="J13" s="39">
        <v>6.4</v>
      </c>
      <c r="K13" s="39">
        <v>8.1999999999999993</v>
      </c>
      <c r="L13" s="39">
        <v>3</v>
      </c>
      <c r="M13" s="39">
        <v>4.9000000000000004</v>
      </c>
      <c r="N13" s="39">
        <v>3.2</v>
      </c>
      <c r="O13" s="39">
        <v>3.9</v>
      </c>
      <c r="P13" s="39">
        <v>6.6</v>
      </c>
      <c r="Q13" s="40">
        <v>0</v>
      </c>
    </row>
    <row r="14" spans="1:17" ht="15" x14ac:dyDescent="0.2">
      <c r="A14" s="26" t="s">
        <v>75</v>
      </c>
      <c r="B14" s="40">
        <v>13</v>
      </c>
      <c r="C14" s="40">
        <v>1</v>
      </c>
      <c r="D14" s="40">
        <v>0</v>
      </c>
      <c r="E14" s="40">
        <v>1</v>
      </c>
      <c r="F14" s="39">
        <v>9.5</v>
      </c>
      <c r="G14" s="39">
        <v>5.6</v>
      </c>
      <c r="H14" s="39">
        <v>5</v>
      </c>
      <c r="I14" s="39">
        <v>6.9</v>
      </c>
      <c r="J14" s="39">
        <v>6.6</v>
      </c>
      <c r="K14" s="39">
        <v>7.6</v>
      </c>
      <c r="L14" s="39">
        <v>5.0999999999999996</v>
      </c>
      <c r="M14" s="39">
        <v>4.5</v>
      </c>
      <c r="N14" s="39">
        <v>4.4000000000000004</v>
      </c>
      <c r="O14" s="39">
        <v>6.9</v>
      </c>
      <c r="P14" s="39">
        <v>7.9</v>
      </c>
      <c r="Q14" s="40">
        <v>1</v>
      </c>
    </row>
    <row r="15" spans="1:17" ht="15" x14ac:dyDescent="0.2">
      <c r="A15" s="26" t="s">
        <v>76</v>
      </c>
      <c r="B15" s="40">
        <v>7</v>
      </c>
      <c r="C15" s="40">
        <v>1</v>
      </c>
      <c r="D15" s="40">
        <v>0</v>
      </c>
      <c r="E15" s="40">
        <v>1</v>
      </c>
      <c r="F15" s="39">
        <v>9.1999999999999993</v>
      </c>
      <c r="G15" s="39">
        <v>3.9</v>
      </c>
      <c r="H15" s="39">
        <v>2.4</v>
      </c>
      <c r="I15" s="39">
        <v>8.4</v>
      </c>
      <c r="J15" s="39">
        <v>4.8</v>
      </c>
      <c r="K15" s="39">
        <v>7.1</v>
      </c>
      <c r="L15" s="39">
        <v>4.5</v>
      </c>
      <c r="M15" s="39">
        <v>2.6</v>
      </c>
      <c r="N15" s="39">
        <v>4.2</v>
      </c>
      <c r="O15" s="39">
        <v>5.5</v>
      </c>
      <c r="P15" s="39">
        <v>8.1999999999999993</v>
      </c>
      <c r="Q15" s="40">
        <v>0</v>
      </c>
    </row>
    <row r="16" spans="1:17" ht="15" x14ac:dyDescent="0.2">
      <c r="A16" s="26" t="s">
        <v>77</v>
      </c>
      <c r="B16" s="40">
        <v>15</v>
      </c>
      <c r="C16" s="40">
        <v>0</v>
      </c>
      <c r="D16" s="40">
        <v>1</v>
      </c>
      <c r="E16" s="40">
        <v>1</v>
      </c>
      <c r="F16" s="39">
        <v>6.3</v>
      </c>
      <c r="G16" s="39">
        <v>4.5</v>
      </c>
      <c r="H16" s="39">
        <v>4.5</v>
      </c>
      <c r="I16" s="39">
        <v>6.8</v>
      </c>
      <c r="J16" s="39">
        <v>5.9</v>
      </c>
      <c r="K16" s="39">
        <v>8.8000000000000007</v>
      </c>
      <c r="L16" s="39">
        <v>4.8</v>
      </c>
      <c r="M16" s="39">
        <v>6.2</v>
      </c>
      <c r="N16" s="39">
        <v>5.2</v>
      </c>
      <c r="O16" s="39">
        <v>6.9</v>
      </c>
      <c r="P16" s="39">
        <v>7.6</v>
      </c>
      <c r="Q16" s="40">
        <v>1</v>
      </c>
    </row>
    <row r="17" spans="1:17" ht="15" x14ac:dyDescent="0.2">
      <c r="A17" s="26" t="s">
        <v>78</v>
      </c>
      <c r="B17" s="40">
        <v>1</v>
      </c>
      <c r="C17" s="40">
        <v>0</v>
      </c>
      <c r="D17" s="40">
        <v>0</v>
      </c>
      <c r="E17" s="40">
        <v>0</v>
      </c>
      <c r="F17" s="39">
        <v>8.6999999999999993</v>
      </c>
      <c r="G17" s="39">
        <v>3.2</v>
      </c>
      <c r="H17" s="39">
        <v>3.2</v>
      </c>
      <c r="I17" s="39">
        <v>7.8</v>
      </c>
      <c r="J17" s="39">
        <v>3.8</v>
      </c>
      <c r="K17" s="39">
        <v>4.9000000000000004</v>
      </c>
      <c r="L17" s="39">
        <v>4.3</v>
      </c>
      <c r="M17" s="39">
        <v>3.9</v>
      </c>
      <c r="N17" s="39">
        <v>4.5</v>
      </c>
      <c r="O17" s="39">
        <v>6.8</v>
      </c>
      <c r="P17" s="39">
        <v>7.1</v>
      </c>
      <c r="Q17" s="40">
        <v>0</v>
      </c>
    </row>
    <row r="18" spans="1:17" ht="15" x14ac:dyDescent="0.2">
      <c r="A18" s="26" t="s">
        <v>79</v>
      </c>
      <c r="B18" s="40">
        <v>4</v>
      </c>
      <c r="C18" s="40">
        <v>1</v>
      </c>
      <c r="D18" s="40">
        <v>1</v>
      </c>
      <c r="E18" s="40">
        <v>1</v>
      </c>
      <c r="F18" s="39">
        <v>5.7</v>
      </c>
      <c r="G18" s="39">
        <v>4</v>
      </c>
      <c r="H18" s="39">
        <v>3.3</v>
      </c>
      <c r="I18" s="39">
        <v>5.5</v>
      </c>
      <c r="J18" s="39">
        <v>5.0999999999999996</v>
      </c>
      <c r="K18" s="39">
        <v>6.2</v>
      </c>
      <c r="L18" s="39">
        <v>4.2</v>
      </c>
      <c r="M18" s="39">
        <v>6.2</v>
      </c>
      <c r="N18" s="39">
        <v>4.5</v>
      </c>
      <c r="O18" s="39">
        <v>6</v>
      </c>
      <c r="P18" s="39">
        <v>7.2</v>
      </c>
      <c r="Q18" s="40">
        <v>1</v>
      </c>
    </row>
    <row r="19" spans="1:17" ht="15" x14ac:dyDescent="0.2">
      <c r="A19" s="26" t="s">
        <v>80</v>
      </c>
      <c r="B19" s="40">
        <v>8</v>
      </c>
      <c r="C19" s="40">
        <v>0</v>
      </c>
      <c r="D19" s="40">
        <v>1</v>
      </c>
      <c r="E19" s="40">
        <v>0</v>
      </c>
      <c r="F19" s="39">
        <v>5.9</v>
      </c>
      <c r="G19" s="39">
        <v>4.0999999999999996</v>
      </c>
      <c r="H19" s="39">
        <v>3.5</v>
      </c>
      <c r="I19" s="39">
        <v>6.4</v>
      </c>
      <c r="J19" s="39">
        <v>5.5</v>
      </c>
      <c r="K19" s="39">
        <v>8.4</v>
      </c>
      <c r="L19" s="39">
        <v>5.7</v>
      </c>
      <c r="M19" s="39">
        <v>5.8</v>
      </c>
      <c r="N19" s="39">
        <v>4.8</v>
      </c>
      <c r="O19" s="39">
        <v>7.2</v>
      </c>
      <c r="P19" s="39">
        <v>8.1999999999999993</v>
      </c>
      <c r="Q19" s="40">
        <v>0</v>
      </c>
    </row>
    <row r="20" spans="1:17" ht="15" x14ac:dyDescent="0.2">
      <c r="A20" s="26" t="s">
        <v>81</v>
      </c>
      <c r="B20" s="40">
        <v>12</v>
      </c>
      <c r="C20" s="40">
        <v>1</v>
      </c>
      <c r="D20" s="40">
        <v>1</v>
      </c>
      <c r="E20" s="40">
        <v>0</v>
      </c>
      <c r="F20" s="39">
        <v>5.6</v>
      </c>
      <c r="G20" s="39">
        <v>3.4</v>
      </c>
      <c r="H20" s="39">
        <v>3.7</v>
      </c>
      <c r="I20" s="39">
        <v>5.7</v>
      </c>
      <c r="J20" s="39">
        <v>5.6</v>
      </c>
      <c r="K20" s="39">
        <v>9.1</v>
      </c>
      <c r="L20" s="39">
        <v>5</v>
      </c>
      <c r="M20" s="39">
        <v>6</v>
      </c>
      <c r="N20" s="39">
        <v>4.5</v>
      </c>
      <c r="O20" s="39">
        <v>6.4</v>
      </c>
      <c r="P20" s="39">
        <v>7.9</v>
      </c>
      <c r="Q20" s="40">
        <v>1</v>
      </c>
    </row>
    <row r="21" spans="1:17" ht="15" x14ac:dyDescent="0.2">
      <c r="A21" s="26" t="s">
        <v>82</v>
      </c>
      <c r="B21" s="40">
        <v>13</v>
      </c>
      <c r="C21" s="40">
        <v>0</v>
      </c>
      <c r="D21" s="40">
        <v>1</v>
      </c>
      <c r="E21" s="40">
        <v>0</v>
      </c>
      <c r="F21" s="39">
        <v>9.1</v>
      </c>
      <c r="G21" s="39">
        <v>4.5</v>
      </c>
      <c r="H21" s="39">
        <v>5.3</v>
      </c>
      <c r="I21" s="39">
        <v>5.3</v>
      </c>
      <c r="J21" s="39">
        <v>7.1</v>
      </c>
      <c r="K21" s="39">
        <v>8.4</v>
      </c>
      <c r="L21" s="39">
        <v>4.5</v>
      </c>
      <c r="M21" s="39">
        <v>6.1</v>
      </c>
      <c r="N21" s="39">
        <v>4.4000000000000004</v>
      </c>
      <c r="O21" s="39">
        <v>6</v>
      </c>
      <c r="P21" s="39">
        <v>8.8000000000000007</v>
      </c>
      <c r="Q21" s="40">
        <v>1</v>
      </c>
    </row>
    <row r="22" spans="1:17" ht="15" x14ac:dyDescent="0.2">
      <c r="A22" s="26" t="s">
        <v>83</v>
      </c>
      <c r="B22" s="40">
        <v>8</v>
      </c>
      <c r="C22" s="40">
        <v>0</v>
      </c>
      <c r="D22" s="40">
        <v>1</v>
      </c>
      <c r="E22" s="40">
        <v>0</v>
      </c>
      <c r="F22" s="39">
        <v>5.2</v>
      </c>
      <c r="G22" s="39">
        <v>3.8</v>
      </c>
      <c r="H22" s="39">
        <v>3.9</v>
      </c>
      <c r="I22" s="39">
        <v>4.3</v>
      </c>
      <c r="J22" s="39">
        <v>5</v>
      </c>
      <c r="K22" s="39">
        <v>8.4</v>
      </c>
      <c r="L22" s="39">
        <v>3.3</v>
      </c>
      <c r="M22" s="39">
        <v>4.9000000000000004</v>
      </c>
      <c r="N22" s="39">
        <v>3.3</v>
      </c>
      <c r="O22" s="39">
        <v>5.2</v>
      </c>
      <c r="P22" s="39">
        <v>7</v>
      </c>
      <c r="Q22" s="40">
        <v>0</v>
      </c>
    </row>
    <row r="23" spans="1:17" ht="15" x14ac:dyDescent="0.2">
      <c r="A23" s="26" t="s">
        <v>84</v>
      </c>
      <c r="B23" s="40">
        <v>12</v>
      </c>
      <c r="C23" s="40">
        <v>1</v>
      </c>
      <c r="D23" s="40">
        <v>1</v>
      </c>
      <c r="E23" s="40">
        <v>1</v>
      </c>
      <c r="F23" s="39">
        <v>9.6</v>
      </c>
      <c r="G23" s="39">
        <v>5.7</v>
      </c>
      <c r="H23" s="39">
        <v>5.4</v>
      </c>
      <c r="I23" s="39">
        <v>8.3000000000000007</v>
      </c>
      <c r="J23" s="39">
        <v>7.8</v>
      </c>
      <c r="K23" s="39">
        <v>4.5</v>
      </c>
      <c r="L23" s="39">
        <v>4.3</v>
      </c>
      <c r="M23" s="39">
        <v>3</v>
      </c>
      <c r="N23" s="39">
        <v>4.3</v>
      </c>
      <c r="O23" s="39">
        <v>7.7</v>
      </c>
      <c r="P23" s="39">
        <v>9.9</v>
      </c>
      <c r="Q23" s="40">
        <v>1</v>
      </c>
    </row>
    <row r="24" spans="1:17" ht="15" x14ac:dyDescent="0.2">
      <c r="A24" s="26" t="s">
        <v>85</v>
      </c>
      <c r="B24" s="40">
        <v>3</v>
      </c>
      <c r="C24" s="40">
        <v>0</v>
      </c>
      <c r="D24" s="40">
        <v>0</v>
      </c>
      <c r="E24" s="40">
        <v>1</v>
      </c>
      <c r="F24" s="39">
        <v>8.6</v>
      </c>
      <c r="G24" s="39">
        <v>3.6</v>
      </c>
      <c r="H24" s="39">
        <v>3.5</v>
      </c>
      <c r="I24" s="39">
        <v>7.3</v>
      </c>
      <c r="J24" s="39">
        <v>4.7</v>
      </c>
      <c r="K24" s="39">
        <v>3.7</v>
      </c>
      <c r="L24" s="39">
        <v>4.8</v>
      </c>
      <c r="M24" s="39">
        <v>3.4</v>
      </c>
      <c r="N24" s="39">
        <v>4</v>
      </c>
      <c r="O24" s="39">
        <v>5.0999999999999996</v>
      </c>
      <c r="P24" s="39">
        <v>8.1</v>
      </c>
      <c r="Q24" s="40">
        <v>1</v>
      </c>
    </row>
    <row r="25" spans="1:17" ht="15" x14ac:dyDescent="0.2">
      <c r="A25" s="26" t="s">
        <v>86</v>
      </c>
      <c r="B25" s="40">
        <v>10</v>
      </c>
      <c r="C25" s="40">
        <v>0</v>
      </c>
      <c r="D25" s="40">
        <v>1</v>
      </c>
      <c r="E25" s="40">
        <v>1</v>
      </c>
      <c r="F25" s="39">
        <v>9.3000000000000007</v>
      </c>
      <c r="G25" s="39">
        <v>2.4</v>
      </c>
      <c r="H25" s="39">
        <v>2.2000000000000002</v>
      </c>
      <c r="I25" s="39">
        <v>7.2</v>
      </c>
      <c r="J25" s="39">
        <v>4.5</v>
      </c>
      <c r="K25" s="39">
        <v>6.2</v>
      </c>
      <c r="L25" s="39">
        <v>6.7</v>
      </c>
      <c r="M25" s="39">
        <v>4.4000000000000004</v>
      </c>
      <c r="N25" s="39">
        <v>4.5</v>
      </c>
      <c r="O25" s="39">
        <v>7.2</v>
      </c>
      <c r="P25" s="39">
        <v>8</v>
      </c>
      <c r="Q25" s="40">
        <v>1</v>
      </c>
    </row>
    <row r="26" spans="1:17" ht="15" x14ac:dyDescent="0.2">
      <c r="A26" s="26" t="s">
        <v>87</v>
      </c>
      <c r="B26" s="40">
        <v>5</v>
      </c>
      <c r="C26" s="40">
        <v>0</v>
      </c>
      <c r="D26" s="40">
        <v>1</v>
      </c>
      <c r="E26" s="40">
        <v>0</v>
      </c>
      <c r="F26" s="39">
        <v>6</v>
      </c>
      <c r="G26" s="39">
        <v>4.0999999999999996</v>
      </c>
      <c r="H26" s="39">
        <v>3.5</v>
      </c>
      <c r="I26" s="39">
        <v>5.3</v>
      </c>
      <c r="J26" s="39">
        <v>5.3</v>
      </c>
      <c r="K26" s="39">
        <v>8</v>
      </c>
      <c r="L26" s="39">
        <v>4.7</v>
      </c>
      <c r="M26" s="39">
        <v>5.3</v>
      </c>
      <c r="N26" s="39">
        <v>4</v>
      </c>
      <c r="O26" s="39">
        <v>4.7</v>
      </c>
      <c r="P26" s="39">
        <v>5.5</v>
      </c>
      <c r="Q26" s="40">
        <v>0</v>
      </c>
    </row>
    <row r="27" spans="1:17" ht="15" x14ac:dyDescent="0.2">
      <c r="A27" s="26" t="s">
        <v>88</v>
      </c>
      <c r="B27" s="40">
        <v>3</v>
      </c>
      <c r="C27" s="40">
        <v>0</v>
      </c>
      <c r="D27" s="40">
        <v>1</v>
      </c>
      <c r="E27" s="40">
        <v>0</v>
      </c>
      <c r="F27" s="39">
        <v>6.4</v>
      </c>
      <c r="G27" s="39">
        <v>3.6</v>
      </c>
      <c r="H27" s="39">
        <v>4</v>
      </c>
      <c r="I27" s="39">
        <v>3.9</v>
      </c>
      <c r="J27" s="39">
        <v>5.3</v>
      </c>
      <c r="K27" s="39">
        <v>7.1</v>
      </c>
      <c r="L27" s="39">
        <v>5.6</v>
      </c>
      <c r="M27" s="39">
        <v>6.6</v>
      </c>
      <c r="N27" s="39">
        <v>3.9</v>
      </c>
      <c r="O27" s="39">
        <v>6.1</v>
      </c>
      <c r="P27" s="39">
        <v>7</v>
      </c>
      <c r="Q27" s="40">
        <v>0</v>
      </c>
    </row>
    <row r="28" spans="1:17" ht="15" x14ac:dyDescent="0.2">
      <c r="A28" s="26" t="s">
        <v>89</v>
      </c>
      <c r="B28" s="40">
        <v>9</v>
      </c>
      <c r="C28" s="40">
        <v>0</v>
      </c>
      <c r="D28" s="40">
        <v>0</v>
      </c>
      <c r="E28" s="40">
        <v>0</v>
      </c>
      <c r="F28" s="39">
        <v>8.5</v>
      </c>
      <c r="G28" s="39">
        <v>3</v>
      </c>
      <c r="H28" s="39">
        <v>4.0999999999999996</v>
      </c>
      <c r="I28" s="39">
        <v>7.6</v>
      </c>
      <c r="J28" s="39">
        <v>3.7</v>
      </c>
      <c r="K28" s="39">
        <v>4.8</v>
      </c>
      <c r="L28" s="39">
        <v>5.3</v>
      </c>
      <c r="M28" s="39">
        <v>3.8</v>
      </c>
      <c r="N28" s="39">
        <v>4.4000000000000004</v>
      </c>
      <c r="O28" s="39">
        <v>5.8</v>
      </c>
      <c r="P28" s="39">
        <v>7</v>
      </c>
      <c r="Q28" s="40">
        <v>1</v>
      </c>
    </row>
    <row r="29" spans="1:17" ht="15" x14ac:dyDescent="0.2">
      <c r="A29" s="26" t="s">
        <v>90</v>
      </c>
      <c r="B29" s="40">
        <v>4</v>
      </c>
      <c r="C29" s="40">
        <v>1</v>
      </c>
      <c r="D29" s="40">
        <v>1</v>
      </c>
      <c r="E29" s="40">
        <v>0</v>
      </c>
      <c r="F29" s="39">
        <v>7</v>
      </c>
      <c r="G29" s="39">
        <v>3.3</v>
      </c>
      <c r="H29" s="39">
        <v>2.6</v>
      </c>
      <c r="I29" s="39">
        <v>4.8</v>
      </c>
      <c r="J29" s="39">
        <v>4.2</v>
      </c>
      <c r="K29" s="39">
        <v>9</v>
      </c>
      <c r="L29" s="39">
        <v>4.3</v>
      </c>
      <c r="M29" s="39">
        <v>5.2</v>
      </c>
      <c r="N29" s="39">
        <v>3.7</v>
      </c>
      <c r="O29" s="39">
        <v>5.5</v>
      </c>
      <c r="P29" s="39">
        <v>5.6</v>
      </c>
      <c r="Q29" s="40">
        <v>0</v>
      </c>
    </row>
    <row r="30" spans="1:17" ht="15" x14ac:dyDescent="0.2">
      <c r="A30" s="26" t="s">
        <v>91</v>
      </c>
      <c r="B30" s="40">
        <v>13</v>
      </c>
      <c r="C30" s="40">
        <v>0</v>
      </c>
      <c r="D30" s="40">
        <v>0</v>
      </c>
      <c r="E30" s="40">
        <v>0</v>
      </c>
      <c r="F30" s="39">
        <v>8.5</v>
      </c>
      <c r="G30" s="39">
        <v>3</v>
      </c>
      <c r="H30" s="39">
        <v>2.2999999999999998</v>
      </c>
      <c r="I30" s="39">
        <v>7.6</v>
      </c>
      <c r="J30" s="39">
        <v>3.7</v>
      </c>
      <c r="K30" s="39">
        <v>4.8</v>
      </c>
      <c r="L30" s="39">
        <v>5.7</v>
      </c>
      <c r="M30" s="39">
        <v>3.8</v>
      </c>
      <c r="N30" s="39">
        <v>4.4000000000000004</v>
      </c>
      <c r="O30" s="39">
        <v>6</v>
      </c>
      <c r="P30" s="39">
        <v>7.2</v>
      </c>
      <c r="Q30" s="40">
        <v>0</v>
      </c>
    </row>
    <row r="31" spans="1:17" ht="15" x14ac:dyDescent="0.2">
      <c r="A31" s="26" t="s">
        <v>92</v>
      </c>
      <c r="B31" s="40">
        <v>4</v>
      </c>
      <c r="C31" s="40">
        <v>1</v>
      </c>
      <c r="D31" s="40">
        <v>1</v>
      </c>
      <c r="E31" s="40">
        <v>0</v>
      </c>
      <c r="F31" s="39">
        <v>7.6</v>
      </c>
      <c r="G31" s="39">
        <v>3.6</v>
      </c>
      <c r="H31" s="39">
        <v>5.0999999999999996</v>
      </c>
      <c r="I31" s="39">
        <v>4.2</v>
      </c>
      <c r="J31" s="39">
        <v>4.5999999999999996</v>
      </c>
      <c r="K31" s="39">
        <v>7.7</v>
      </c>
      <c r="L31" s="39">
        <v>4.7</v>
      </c>
      <c r="M31" s="39">
        <v>5.5</v>
      </c>
      <c r="N31" s="39">
        <v>3.5</v>
      </c>
      <c r="O31" s="39">
        <v>4</v>
      </c>
      <c r="P31" s="39">
        <v>6.2</v>
      </c>
      <c r="Q31" s="40">
        <v>0</v>
      </c>
    </row>
    <row r="32" spans="1:17" ht="15" x14ac:dyDescent="0.2">
      <c r="A32" s="26" t="s">
        <v>93</v>
      </c>
      <c r="B32" s="40">
        <v>13</v>
      </c>
      <c r="C32" s="40">
        <v>1</v>
      </c>
      <c r="D32" s="40">
        <v>0</v>
      </c>
      <c r="E32" s="40">
        <v>1</v>
      </c>
      <c r="F32" s="39">
        <v>6.9</v>
      </c>
      <c r="G32" s="39">
        <v>3.4</v>
      </c>
      <c r="H32" s="39">
        <v>4.5</v>
      </c>
      <c r="I32" s="39">
        <v>6.4</v>
      </c>
      <c r="J32" s="39">
        <v>4.7</v>
      </c>
      <c r="K32" s="39">
        <v>5.2</v>
      </c>
      <c r="L32" s="39">
        <v>3.7</v>
      </c>
      <c r="M32" s="39">
        <v>2.7</v>
      </c>
      <c r="N32" s="39">
        <v>3.3</v>
      </c>
      <c r="O32" s="39">
        <v>4.3</v>
      </c>
      <c r="P32" s="39">
        <v>7.1</v>
      </c>
      <c r="Q32" s="40">
        <v>0</v>
      </c>
    </row>
    <row r="33" spans="1:17" ht="15" x14ac:dyDescent="0.2">
      <c r="A33" s="26" t="s">
        <v>94</v>
      </c>
      <c r="B33" s="40">
        <v>2</v>
      </c>
      <c r="C33" s="40">
        <v>0</v>
      </c>
      <c r="D33" s="40">
        <v>1</v>
      </c>
      <c r="E33" s="40">
        <v>0</v>
      </c>
      <c r="F33" s="39">
        <v>8.1</v>
      </c>
      <c r="G33" s="39">
        <v>2.5</v>
      </c>
      <c r="H33" s="39">
        <v>2.2999999999999998</v>
      </c>
      <c r="I33" s="39">
        <v>5.0999999999999996</v>
      </c>
      <c r="J33" s="39">
        <v>3.8</v>
      </c>
      <c r="K33" s="39">
        <v>6.6</v>
      </c>
      <c r="L33" s="39">
        <v>3</v>
      </c>
      <c r="M33" s="39">
        <v>3.5</v>
      </c>
      <c r="N33" s="39">
        <v>3</v>
      </c>
      <c r="O33" s="39">
        <v>4.5</v>
      </c>
      <c r="P33" s="39">
        <v>6.2</v>
      </c>
      <c r="Q33" s="40">
        <v>0</v>
      </c>
    </row>
    <row r="34" spans="1:17" ht="15" x14ac:dyDescent="0.2">
      <c r="A34" s="26" t="s">
        <v>95</v>
      </c>
      <c r="B34" s="40">
        <v>15</v>
      </c>
      <c r="C34" s="40">
        <v>1</v>
      </c>
      <c r="D34" s="40">
        <v>1</v>
      </c>
      <c r="E34" s="40">
        <v>0</v>
      </c>
      <c r="F34" s="39">
        <v>6.7</v>
      </c>
      <c r="G34" s="39">
        <v>3.7</v>
      </c>
      <c r="H34" s="39">
        <v>5.3</v>
      </c>
      <c r="I34" s="39">
        <v>5.0999999999999996</v>
      </c>
      <c r="J34" s="39">
        <v>4.9000000000000004</v>
      </c>
      <c r="K34" s="39">
        <v>9.1999999999999993</v>
      </c>
      <c r="L34" s="39">
        <v>3.5</v>
      </c>
      <c r="M34" s="39">
        <v>4.5</v>
      </c>
      <c r="N34" s="39">
        <v>3.4</v>
      </c>
      <c r="O34" s="39">
        <v>5.3</v>
      </c>
      <c r="P34" s="39">
        <v>7.6</v>
      </c>
      <c r="Q34" s="40">
        <v>0</v>
      </c>
    </row>
    <row r="35" spans="1:17" ht="15" x14ac:dyDescent="0.2">
      <c r="A35" s="26" t="s">
        <v>96</v>
      </c>
      <c r="B35" s="40">
        <v>10</v>
      </c>
      <c r="C35" s="40">
        <v>1</v>
      </c>
      <c r="D35" s="40">
        <v>1</v>
      </c>
      <c r="E35" s="40">
        <v>0</v>
      </c>
      <c r="F35" s="39">
        <v>8</v>
      </c>
      <c r="G35" s="39">
        <v>3.3</v>
      </c>
      <c r="H35" s="39">
        <v>5.5</v>
      </c>
      <c r="I35" s="39">
        <v>4.5999999999999996</v>
      </c>
      <c r="J35" s="39">
        <v>4.7</v>
      </c>
      <c r="K35" s="39">
        <v>8.6999999999999993</v>
      </c>
      <c r="L35" s="39">
        <v>4.7</v>
      </c>
      <c r="M35" s="39">
        <v>6.6</v>
      </c>
      <c r="N35" s="39">
        <v>4.2</v>
      </c>
      <c r="O35" s="39">
        <v>5.7</v>
      </c>
      <c r="P35" s="39">
        <v>9</v>
      </c>
      <c r="Q35" s="40">
        <v>1</v>
      </c>
    </row>
    <row r="36" spans="1:17" ht="15" x14ac:dyDescent="0.2">
      <c r="A36" s="26" t="s">
        <v>97</v>
      </c>
      <c r="B36" s="40">
        <v>6</v>
      </c>
      <c r="C36" s="40">
        <v>0</v>
      </c>
      <c r="D36" s="40">
        <v>1</v>
      </c>
      <c r="E36" s="40">
        <v>0</v>
      </c>
      <c r="F36" s="39">
        <v>6.7</v>
      </c>
      <c r="G36" s="39">
        <v>4</v>
      </c>
      <c r="H36" s="39">
        <v>3</v>
      </c>
      <c r="I36" s="39">
        <v>5.4</v>
      </c>
      <c r="J36" s="39">
        <v>6.8</v>
      </c>
      <c r="K36" s="39">
        <v>8.4</v>
      </c>
      <c r="L36" s="39">
        <v>2.5</v>
      </c>
      <c r="M36" s="39">
        <v>4.3</v>
      </c>
      <c r="N36" s="39">
        <v>3.5</v>
      </c>
      <c r="O36" s="39">
        <v>5</v>
      </c>
      <c r="P36" s="39">
        <v>6.7</v>
      </c>
      <c r="Q36" s="40">
        <v>0</v>
      </c>
    </row>
    <row r="37" spans="1:17" ht="15" x14ac:dyDescent="0.2">
      <c r="A37" s="26" t="s">
        <v>98</v>
      </c>
      <c r="B37" s="40">
        <v>3</v>
      </c>
      <c r="C37" s="40">
        <v>0</v>
      </c>
      <c r="D37" s="40">
        <v>0</v>
      </c>
      <c r="E37" s="40">
        <v>0</v>
      </c>
      <c r="F37" s="39">
        <v>8.6999999999999993</v>
      </c>
      <c r="G37" s="39">
        <v>3.2</v>
      </c>
      <c r="H37" s="39">
        <v>3.5</v>
      </c>
      <c r="I37" s="39">
        <v>6.1</v>
      </c>
      <c r="J37" s="39">
        <v>2.9</v>
      </c>
      <c r="K37" s="39">
        <v>5.6</v>
      </c>
      <c r="L37" s="39">
        <v>3.1</v>
      </c>
      <c r="M37" s="39">
        <v>2.9</v>
      </c>
      <c r="N37" s="39">
        <v>2.5</v>
      </c>
      <c r="O37" s="39">
        <v>4.3</v>
      </c>
      <c r="P37" s="39">
        <v>7.1</v>
      </c>
      <c r="Q37" s="40">
        <v>0</v>
      </c>
    </row>
    <row r="38" spans="1:17" ht="15" x14ac:dyDescent="0.2">
      <c r="A38" s="26" t="s">
        <v>99</v>
      </c>
      <c r="B38" s="40">
        <v>9</v>
      </c>
      <c r="C38" s="40">
        <v>0</v>
      </c>
      <c r="D38" s="40">
        <v>0</v>
      </c>
      <c r="E38" s="40">
        <v>1</v>
      </c>
      <c r="F38" s="39">
        <v>9</v>
      </c>
      <c r="G38" s="39">
        <v>3.4</v>
      </c>
      <c r="H38" s="39">
        <v>3.9</v>
      </c>
      <c r="I38" s="39">
        <v>6</v>
      </c>
      <c r="J38" s="39">
        <v>4.5</v>
      </c>
      <c r="K38" s="39">
        <v>6.8</v>
      </c>
      <c r="L38" s="39">
        <v>3.9</v>
      </c>
      <c r="M38" s="39">
        <v>3.5</v>
      </c>
      <c r="N38" s="39">
        <v>3.5</v>
      </c>
      <c r="O38" s="39">
        <v>4.5999999999999996</v>
      </c>
      <c r="P38" s="39">
        <v>7.2</v>
      </c>
      <c r="Q38" s="40">
        <v>1</v>
      </c>
    </row>
    <row r="39" spans="1:17" ht="15" x14ac:dyDescent="0.2">
      <c r="A39" s="26" t="s">
        <v>100</v>
      </c>
      <c r="B39" s="40">
        <v>10</v>
      </c>
      <c r="C39" s="40">
        <v>0</v>
      </c>
      <c r="D39" s="40">
        <v>1</v>
      </c>
      <c r="E39" s="40">
        <v>1</v>
      </c>
      <c r="F39" s="39">
        <v>9.6</v>
      </c>
      <c r="G39" s="39">
        <v>4.0999999999999996</v>
      </c>
      <c r="H39" s="39">
        <v>2.9</v>
      </c>
      <c r="I39" s="39">
        <v>7.7</v>
      </c>
      <c r="J39" s="39">
        <v>5.5</v>
      </c>
      <c r="K39" s="39">
        <v>7.7</v>
      </c>
      <c r="L39" s="39">
        <v>5.2</v>
      </c>
      <c r="M39" s="39">
        <v>4.5999999999999996</v>
      </c>
      <c r="N39" s="39">
        <v>4.9000000000000004</v>
      </c>
      <c r="O39" s="39">
        <v>8.1</v>
      </c>
      <c r="P39" s="39">
        <v>9.9</v>
      </c>
      <c r="Q39" s="40">
        <v>1</v>
      </c>
    </row>
    <row r="40" spans="1:17" ht="15" x14ac:dyDescent="0.2">
      <c r="A40" s="26" t="s">
        <v>101</v>
      </c>
      <c r="B40" s="40">
        <v>12</v>
      </c>
      <c r="C40" s="40">
        <v>1</v>
      </c>
      <c r="D40" s="40">
        <v>1</v>
      </c>
      <c r="E40" s="40">
        <v>0</v>
      </c>
      <c r="F40" s="39">
        <v>8.1999999999999993</v>
      </c>
      <c r="G40" s="39">
        <v>3.6</v>
      </c>
      <c r="H40" s="39">
        <v>5.8</v>
      </c>
      <c r="I40" s="39">
        <v>4.9000000000000004</v>
      </c>
      <c r="J40" s="39">
        <v>5</v>
      </c>
      <c r="K40" s="39">
        <v>9</v>
      </c>
      <c r="L40" s="39">
        <v>4.7</v>
      </c>
      <c r="M40" s="39">
        <v>6.9</v>
      </c>
      <c r="N40" s="39">
        <v>4.5</v>
      </c>
      <c r="O40" s="39">
        <v>6.2</v>
      </c>
      <c r="P40" s="39">
        <v>7.6</v>
      </c>
      <c r="Q40" s="40">
        <v>0</v>
      </c>
    </row>
    <row r="41" spans="1:17" ht="15" x14ac:dyDescent="0.2">
      <c r="A41" s="26" t="s">
        <v>102</v>
      </c>
      <c r="B41" s="40">
        <v>9</v>
      </c>
      <c r="C41" s="40">
        <v>0</v>
      </c>
      <c r="D41" s="40">
        <v>1</v>
      </c>
      <c r="E41" s="40">
        <v>0</v>
      </c>
      <c r="F41" s="39">
        <v>6.1</v>
      </c>
      <c r="G41" s="39">
        <v>4.9000000000000004</v>
      </c>
      <c r="H41" s="39">
        <v>5.0999999999999996</v>
      </c>
      <c r="I41" s="39">
        <v>3.9</v>
      </c>
      <c r="J41" s="39">
        <v>6.4</v>
      </c>
      <c r="K41" s="39">
        <v>8.1999999999999993</v>
      </c>
      <c r="L41" s="39">
        <v>4.5</v>
      </c>
      <c r="M41" s="39">
        <v>4.9000000000000004</v>
      </c>
      <c r="N41" s="39">
        <v>3.2</v>
      </c>
      <c r="O41" s="39">
        <v>4.8</v>
      </c>
      <c r="P41" s="39">
        <v>5.8</v>
      </c>
      <c r="Q41" s="40">
        <v>0</v>
      </c>
    </row>
    <row r="42" spans="1:17" ht="15" x14ac:dyDescent="0.2">
      <c r="A42" s="26" t="s">
        <v>103</v>
      </c>
      <c r="B42" s="40">
        <v>6</v>
      </c>
      <c r="C42" s="40">
        <v>1</v>
      </c>
      <c r="D42" s="40">
        <v>1</v>
      </c>
      <c r="E42" s="40">
        <v>0</v>
      </c>
      <c r="F42" s="39">
        <v>8.3000000000000007</v>
      </c>
      <c r="G42" s="39">
        <v>3.4</v>
      </c>
      <c r="H42" s="39">
        <v>3.1</v>
      </c>
      <c r="I42" s="39">
        <v>4.5999999999999996</v>
      </c>
      <c r="J42" s="39">
        <v>5.2</v>
      </c>
      <c r="K42" s="39">
        <v>9.1</v>
      </c>
      <c r="L42" s="39">
        <v>4.5999999999999996</v>
      </c>
      <c r="M42" s="39">
        <v>5.8</v>
      </c>
      <c r="N42" s="39">
        <v>3.9</v>
      </c>
      <c r="O42" s="39">
        <v>5.5</v>
      </c>
      <c r="P42" s="39">
        <v>8.4</v>
      </c>
      <c r="Q42" s="40">
        <v>1</v>
      </c>
    </row>
    <row r="43" spans="1:17" ht="15" x14ac:dyDescent="0.2">
      <c r="A43" s="26" t="s">
        <v>104</v>
      </c>
      <c r="B43" s="40">
        <v>2</v>
      </c>
      <c r="C43" s="40">
        <v>1</v>
      </c>
      <c r="D43" s="40">
        <v>0</v>
      </c>
      <c r="E43" s="40">
        <v>1</v>
      </c>
      <c r="F43" s="39">
        <v>9.4</v>
      </c>
      <c r="G43" s="39">
        <v>3.8</v>
      </c>
      <c r="H43" s="39">
        <v>3.8</v>
      </c>
      <c r="I43" s="39">
        <v>6.5</v>
      </c>
      <c r="J43" s="39">
        <v>4.9000000000000004</v>
      </c>
      <c r="K43" s="39">
        <v>8.5</v>
      </c>
      <c r="L43" s="39">
        <v>4.0999999999999996</v>
      </c>
      <c r="M43" s="39">
        <v>4.5</v>
      </c>
      <c r="N43" s="39">
        <v>4.0999999999999996</v>
      </c>
      <c r="O43" s="39">
        <v>5.4</v>
      </c>
      <c r="P43" s="39">
        <v>7.9</v>
      </c>
      <c r="Q43" s="40">
        <v>1</v>
      </c>
    </row>
    <row r="44" spans="1:17" ht="15" x14ac:dyDescent="0.2">
      <c r="A44" s="26" t="s">
        <v>105</v>
      </c>
      <c r="B44" s="40">
        <v>10</v>
      </c>
      <c r="C44" s="40">
        <v>0</v>
      </c>
      <c r="D44" s="40">
        <v>0</v>
      </c>
      <c r="E44" s="40">
        <v>1</v>
      </c>
      <c r="F44" s="39">
        <v>9.3000000000000007</v>
      </c>
      <c r="G44" s="39">
        <v>5.0999999999999996</v>
      </c>
      <c r="H44" s="39">
        <v>5.8</v>
      </c>
      <c r="I44" s="39">
        <v>6.6</v>
      </c>
      <c r="J44" s="39">
        <v>6.3</v>
      </c>
      <c r="K44" s="39">
        <v>7.4</v>
      </c>
      <c r="L44" s="39">
        <v>4.5999999999999996</v>
      </c>
      <c r="M44" s="39">
        <v>4.5999999999999996</v>
      </c>
      <c r="N44" s="39">
        <v>4.3</v>
      </c>
      <c r="O44" s="39">
        <v>6.8</v>
      </c>
      <c r="P44" s="39">
        <v>7.6</v>
      </c>
      <c r="Q44" s="40">
        <v>1</v>
      </c>
    </row>
    <row r="45" spans="1:17" ht="15" x14ac:dyDescent="0.2">
      <c r="A45" s="26" t="s">
        <v>106</v>
      </c>
      <c r="B45" s="40">
        <v>15</v>
      </c>
      <c r="C45" s="40">
        <v>1</v>
      </c>
      <c r="D45" s="40">
        <v>1</v>
      </c>
      <c r="E45" s="40">
        <v>1</v>
      </c>
      <c r="F45" s="39">
        <v>5.0999999999999996</v>
      </c>
      <c r="G45" s="39">
        <v>5.0999999999999996</v>
      </c>
      <c r="H45" s="39">
        <v>4.4000000000000004</v>
      </c>
      <c r="I45" s="39">
        <v>5.4</v>
      </c>
      <c r="J45" s="39">
        <v>7.8</v>
      </c>
      <c r="K45" s="39">
        <v>5.9</v>
      </c>
      <c r="L45" s="39">
        <v>4.9000000000000004</v>
      </c>
      <c r="M45" s="39">
        <v>6.3</v>
      </c>
      <c r="N45" s="39">
        <v>4.5</v>
      </c>
      <c r="O45" s="39">
        <v>6.9</v>
      </c>
      <c r="P45" s="39">
        <v>8.4</v>
      </c>
      <c r="Q45" s="40">
        <v>1</v>
      </c>
    </row>
    <row r="46" spans="1:17" ht="15" x14ac:dyDescent="0.2">
      <c r="A46" s="26" t="s">
        <v>107</v>
      </c>
      <c r="B46" s="40">
        <v>6</v>
      </c>
      <c r="C46" s="40">
        <v>1</v>
      </c>
      <c r="D46" s="40">
        <v>0</v>
      </c>
      <c r="E46" s="40">
        <v>0</v>
      </c>
      <c r="F46" s="39">
        <v>8</v>
      </c>
      <c r="G46" s="39">
        <v>2.5</v>
      </c>
      <c r="H46" s="39">
        <v>3.6</v>
      </c>
      <c r="I46" s="39">
        <v>7.7</v>
      </c>
      <c r="J46" s="39">
        <v>3</v>
      </c>
      <c r="K46" s="39">
        <v>5.2</v>
      </c>
      <c r="L46" s="39">
        <v>4.3</v>
      </c>
      <c r="M46" s="39">
        <v>4.2</v>
      </c>
      <c r="N46" s="39">
        <v>4.7</v>
      </c>
      <c r="O46" s="39">
        <v>6.5</v>
      </c>
      <c r="P46" s="39">
        <v>6.5</v>
      </c>
      <c r="Q46" s="40">
        <v>0</v>
      </c>
    </row>
    <row r="47" spans="1:17" ht="15" x14ac:dyDescent="0.2">
      <c r="A47" s="26" t="s">
        <v>108</v>
      </c>
      <c r="B47" s="40">
        <v>5</v>
      </c>
      <c r="C47" s="40">
        <v>0</v>
      </c>
      <c r="D47" s="40">
        <v>1</v>
      </c>
      <c r="E47" s="40">
        <v>0</v>
      </c>
      <c r="F47" s="39">
        <v>5.9</v>
      </c>
      <c r="G47" s="39">
        <v>4.0999999999999996</v>
      </c>
      <c r="H47" s="39">
        <v>5.8</v>
      </c>
      <c r="I47" s="39">
        <v>6.4</v>
      </c>
      <c r="J47" s="39">
        <v>5.5</v>
      </c>
      <c r="K47" s="39">
        <v>8.4</v>
      </c>
      <c r="L47" s="39">
        <v>5.2</v>
      </c>
      <c r="M47" s="39">
        <v>5.8</v>
      </c>
      <c r="N47" s="39">
        <v>4.8</v>
      </c>
      <c r="O47" s="39">
        <v>5.9</v>
      </c>
      <c r="P47" s="39">
        <v>7.7</v>
      </c>
      <c r="Q47" s="40">
        <v>1</v>
      </c>
    </row>
    <row r="48" spans="1:17" ht="15" x14ac:dyDescent="0.2">
      <c r="A48" s="26" t="s">
        <v>109</v>
      </c>
      <c r="B48" s="40">
        <v>4</v>
      </c>
      <c r="C48" s="40">
        <v>1</v>
      </c>
      <c r="D48" s="40">
        <v>0</v>
      </c>
      <c r="E48" s="40">
        <v>1</v>
      </c>
      <c r="F48" s="39">
        <v>10</v>
      </c>
      <c r="G48" s="39">
        <v>4.3</v>
      </c>
      <c r="H48" s="39">
        <v>2.9</v>
      </c>
      <c r="I48" s="39">
        <v>5.4</v>
      </c>
      <c r="J48" s="39">
        <v>4.5</v>
      </c>
      <c r="K48" s="39">
        <v>3.8</v>
      </c>
      <c r="L48" s="39">
        <v>5</v>
      </c>
      <c r="M48" s="39">
        <v>4</v>
      </c>
      <c r="N48" s="39">
        <v>3.5</v>
      </c>
      <c r="O48" s="39">
        <v>6.3</v>
      </c>
      <c r="P48" s="39">
        <v>8</v>
      </c>
      <c r="Q48" s="40">
        <v>1</v>
      </c>
    </row>
    <row r="49" spans="1:17" ht="15" x14ac:dyDescent="0.2">
      <c r="A49" s="26" t="s">
        <v>110</v>
      </c>
      <c r="B49" s="40">
        <v>8</v>
      </c>
      <c r="C49" s="40">
        <v>1</v>
      </c>
      <c r="D49" s="40">
        <v>1</v>
      </c>
      <c r="E49" s="40">
        <v>0</v>
      </c>
      <c r="F49" s="39">
        <v>5.7</v>
      </c>
      <c r="G49" s="39">
        <v>3.8</v>
      </c>
      <c r="H49" s="39">
        <v>5.7</v>
      </c>
      <c r="I49" s="39">
        <v>5.7</v>
      </c>
      <c r="J49" s="39">
        <v>6</v>
      </c>
      <c r="K49" s="39">
        <v>8.1999999999999993</v>
      </c>
      <c r="L49" s="39">
        <v>6.5</v>
      </c>
      <c r="M49" s="39">
        <v>7.3</v>
      </c>
      <c r="N49" s="39">
        <v>5.2</v>
      </c>
      <c r="O49" s="39">
        <v>7.5</v>
      </c>
      <c r="P49" s="39">
        <v>7.1</v>
      </c>
      <c r="Q49" s="40">
        <v>1</v>
      </c>
    </row>
    <row r="50" spans="1:17" ht="15" x14ac:dyDescent="0.2">
      <c r="A50" s="26" t="s">
        <v>111</v>
      </c>
      <c r="B50" s="40">
        <v>13</v>
      </c>
      <c r="C50" s="40">
        <v>0</v>
      </c>
      <c r="D50" s="40">
        <v>1</v>
      </c>
      <c r="E50" s="40">
        <v>1</v>
      </c>
      <c r="F50" s="39">
        <v>9.9</v>
      </c>
      <c r="G50" s="39">
        <v>3.7</v>
      </c>
      <c r="H50" s="39">
        <v>4.2</v>
      </c>
      <c r="I50" s="39">
        <v>7</v>
      </c>
      <c r="J50" s="39">
        <v>6.7</v>
      </c>
      <c r="K50" s="39">
        <v>6.8</v>
      </c>
      <c r="L50" s="39">
        <v>4.5</v>
      </c>
      <c r="M50" s="39">
        <v>3.4</v>
      </c>
      <c r="N50" s="39">
        <v>3.9</v>
      </c>
      <c r="O50" s="39">
        <v>6.1</v>
      </c>
      <c r="P50" s="39">
        <v>8.5</v>
      </c>
      <c r="Q50" s="40">
        <v>1</v>
      </c>
    </row>
    <row r="51" spans="1:17" ht="15" x14ac:dyDescent="0.2">
      <c r="A51" s="26" t="s">
        <v>112</v>
      </c>
      <c r="B51" s="40">
        <v>3</v>
      </c>
      <c r="C51" s="40">
        <v>1</v>
      </c>
      <c r="D51" s="40">
        <v>0</v>
      </c>
      <c r="E51" s="40">
        <v>1</v>
      </c>
      <c r="F51" s="39">
        <v>7.9</v>
      </c>
      <c r="G51" s="39">
        <v>3.9</v>
      </c>
      <c r="H51" s="39">
        <v>4.4000000000000004</v>
      </c>
      <c r="I51" s="39">
        <v>6.9</v>
      </c>
      <c r="J51" s="39">
        <v>5.8</v>
      </c>
      <c r="K51" s="39">
        <v>4.7</v>
      </c>
      <c r="L51" s="39">
        <v>4.0999999999999996</v>
      </c>
      <c r="M51" s="39">
        <v>4.2</v>
      </c>
      <c r="N51" s="39">
        <v>4.3</v>
      </c>
      <c r="O51" s="39">
        <v>5.8</v>
      </c>
      <c r="P51" s="39">
        <v>7.6</v>
      </c>
      <c r="Q51" s="40">
        <v>1</v>
      </c>
    </row>
    <row r="52" spans="1:17" ht="15" x14ac:dyDescent="0.2">
      <c r="A52" s="26" t="s">
        <v>113</v>
      </c>
      <c r="B52" s="40">
        <v>10</v>
      </c>
      <c r="C52" s="40">
        <v>0</v>
      </c>
      <c r="D52" s="40">
        <v>1</v>
      </c>
      <c r="E52" s="40">
        <v>0</v>
      </c>
      <c r="F52" s="39">
        <v>6.7</v>
      </c>
      <c r="G52" s="39">
        <v>3.6</v>
      </c>
      <c r="H52" s="39">
        <v>3.4</v>
      </c>
      <c r="I52" s="39">
        <v>4.7</v>
      </c>
      <c r="J52" s="39">
        <v>4.8</v>
      </c>
      <c r="K52" s="39">
        <v>7.2</v>
      </c>
      <c r="L52" s="39">
        <v>4</v>
      </c>
      <c r="M52" s="39">
        <v>3.6</v>
      </c>
      <c r="N52" s="39">
        <v>2.8</v>
      </c>
      <c r="O52" s="39">
        <v>4.2</v>
      </c>
      <c r="P52" s="39">
        <v>7.2</v>
      </c>
      <c r="Q52" s="40">
        <v>1</v>
      </c>
    </row>
    <row r="53" spans="1:17" ht="15" x14ac:dyDescent="0.2">
      <c r="A53" s="26" t="s">
        <v>114</v>
      </c>
      <c r="B53" s="40">
        <v>7</v>
      </c>
      <c r="C53" s="40">
        <v>1</v>
      </c>
      <c r="D53" s="40">
        <v>0</v>
      </c>
      <c r="E53" s="40">
        <v>0</v>
      </c>
      <c r="F53" s="39">
        <v>8.1999999999999993</v>
      </c>
      <c r="G53" s="39">
        <v>2.7</v>
      </c>
      <c r="H53" s="39">
        <v>2.7</v>
      </c>
      <c r="I53" s="39">
        <v>7.9</v>
      </c>
      <c r="J53" s="39">
        <v>3.1</v>
      </c>
      <c r="K53" s="39">
        <v>5.3</v>
      </c>
      <c r="L53" s="39">
        <v>4.5</v>
      </c>
      <c r="M53" s="39">
        <v>4.3</v>
      </c>
      <c r="N53" s="39">
        <v>4.9000000000000004</v>
      </c>
      <c r="O53" s="39">
        <v>7.4</v>
      </c>
      <c r="P53" s="39">
        <v>8.1999999999999993</v>
      </c>
      <c r="Q53" s="40">
        <v>1</v>
      </c>
    </row>
    <row r="54" spans="1:17" ht="15" x14ac:dyDescent="0.2">
      <c r="A54" s="26" t="s">
        <v>115</v>
      </c>
      <c r="B54" s="40">
        <v>8</v>
      </c>
      <c r="C54" s="40">
        <v>0</v>
      </c>
      <c r="D54" s="40">
        <v>1</v>
      </c>
      <c r="E54" s="40">
        <v>1</v>
      </c>
      <c r="F54" s="39">
        <v>9.4</v>
      </c>
      <c r="G54" s="39">
        <v>2.5</v>
      </c>
      <c r="H54" s="39">
        <v>3.2</v>
      </c>
      <c r="I54" s="39">
        <v>7.3</v>
      </c>
      <c r="J54" s="39">
        <v>4.5999999999999996</v>
      </c>
      <c r="K54" s="39">
        <v>6.3</v>
      </c>
      <c r="L54" s="39">
        <v>4.7</v>
      </c>
      <c r="M54" s="39">
        <v>4.5999999999999996</v>
      </c>
      <c r="N54" s="39">
        <v>4.5999999999999996</v>
      </c>
      <c r="O54" s="39">
        <v>6.1</v>
      </c>
      <c r="P54" s="39">
        <v>9</v>
      </c>
      <c r="Q54" s="40">
        <v>1</v>
      </c>
    </row>
    <row r="55" spans="1:17" ht="15" x14ac:dyDescent="0.2">
      <c r="A55" s="26" t="s">
        <v>116</v>
      </c>
      <c r="B55" s="40">
        <v>11</v>
      </c>
      <c r="C55" s="40">
        <v>1</v>
      </c>
      <c r="D55" s="40">
        <v>0</v>
      </c>
      <c r="E55" s="40">
        <v>1</v>
      </c>
      <c r="F55" s="39">
        <v>6.9</v>
      </c>
      <c r="G55" s="39">
        <v>3.4</v>
      </c>
      <c r="H55" s="39">
        <v>3.3</v>
      </c>
      <c r="I55" s="39">
        <v>6.4</v>
      </c>
      <c r="J55" s="39">
        <v>4.7</v>
      </c>
      <c r="K55" s="39">
        <v>5.2</v>
      </c>
      <c r="L55" s="39">
        <v>3.2</v>
      </c>
      <c r="M55" s="39">
        <v>2.7</v>
      </c>
      <c r="N55" s="39">
        <v>3.3</v>
      </c>
      <c r="O55" s="39">
        <v>4.4000000000000004</v>
      </c>
      <c r="P55" s="39">
        <v>7.2</v>
      </c>
      <c r="Q55" s="40">
        <v>1</v>
      </c>
    </row>
    <row r="56" spans="1:17" ht="15" x14ac:dyDescent="0.2">
      <c r="A56" s="26" t="s">
        <v>117</v>
      </c>
      <c r="B56" s="40">
        <v>14</v>
      </c>
      <c r="C56" s="40">
        <v>1</v>
      </c>
      <c r="D56" s="40">
        <v>1</v>
      </c>
      <c r="E56" s="40">
        <v>0</v>
      </c>
      <c r="F56" s="39">
        <v>8</v>
      </c>
      <c r="G56" s="39">
        <v>3.3</v>
      </c>
      <c r="H56" s="39">
        <v>3.2</v>
      </c>
      <c r="I56" s="39">
        <v>4.5999999999999996</v>
      </c>
      <c r="J56" s="39">
        <v>4.7</v>
      </c>
      <c r="K56" s="39">
        <v>8.6999999999999993</v>
      </c>
      <c r="L56" s="39">
        <v>4.9000000000000004</v>
      </c>
      <c r="M56" s="39">
        <v>6.6</v>
      </c>
      <c r="N56" s="39">
        <v>4.2</v>
      </c>
      <c r="O56" s="39">
        <v>5.8</v>
      </c>
      <c r="P56" s="39">
        <v>8.1</v>
      </c>
      <c r="Q56" s="40">
        <v>1</v>
      </c>
    </row>
    <row r="57" spans="1:17" ht="15" x14ac:dyDescent="0.2">
      <c r="A57" s="26" t="s">
        <v>118</v>
      </c>
      <c r="B57" s="40">
        <v>11</v>
      </c>
      <c r="C57" s="40">
        <v>1</v>
      </c>
      <c r="D57" s="40">
        <v>0</v>
      </c>
      <c r="E57" s="40">
        <v>0</v>
      </c>
      <c r="F57" s="39">
        <v>9.3000000000000007</v>
      </c>
      <c r="G57" s="39">
        <v>3.8</v>
      </c>
      <c r="H57" s="39">
        <v>3.7</v>
      </c>
      <c r="I57" s="39">
        <v>6.4</v>
      </c>
      <c r="J57" s="39">
        <v>5.5</v>
      </c>
      <c r="K57" s="39">
        <v>7.4</v>
      </c>
      <c r="L57" s="39">
        <v>4.0999999999999996</v>
      </c>
      <c r="M57" s="39">
        <v>3.2</v>
      </c>
      <c r="N57" s="39">
        <v>3.4</v>
      </c>
      <c r="O57" s="39">
        <v>5.7</v>
      </c>
      <c r="P57" s="39">
        <v>8.9</v>
      </c>
      <c r="Q57" s="40">
        <v>1</v>
      </c>
    </row>
    <row r="58" spans="1:17" ht="15" x14ac:dyDescent="0.2">
      <c r="A58" s="26" t="s">
        <v>119</v>
      </c>
      <c r="B58" s="40">
        <v>14</v>
      </c>
      <c r="C58" s="40">
        <v>0</v>
      </c>
      <c r="D58" s="40">
        <v>1</v>
      </c>
      <c r="E58" s="40">
        <v>1</v>
      </c>
      <c r="F58" s="39">
        <v>7.4</v>
      </c>
      <c r="G58" s="39">
        <v>5.0999999999999996</v>
      </c>
      <c r="H58" s="39">
        <v>4.5</v>
      </c>
      <c r="I58" s="39">
        <v>7.2</v>
      </c>
      <c r="J58" s="39">
        <v>6.9</v>
      </c>
      <c r="K58" s="39">
        <v>9.6</v>
      </c>
      <c r="L58" s="39">
        <v>5.7</v>
      </c>
      <c r="M58" s="39">
        <v>6.5</v>
      </c>
      <c r="N58" s="39">
        <v>5.5</v>
      </c>
      <c r="O58" s="39">
        <v>7.7</v>
      </c>
      <c r="P58" s="39">
        <v>8.8000000000000007</v>
      </c>
      <c r="Q58" s="40">
        <v>1</v>
      </c>
    </row>
    <row r="59" spans="1:17" ht="15" x14ac:dyDescent="0.2">
      <c r="A59" s="26" t="s">
        <v>120</v>
      </c>
      <c r="B59" s="40">
        <v>1</v>
      </c>
      <c r="C59" s="40">
        <v>1</v>
      </c>
      <c r="D59" s="40">
        <v>0</v>
      </c>
      <c r="E59" s="40">
        <v>0</v>
      </c>
      <c r="F59" s="39">
        <v>7.6</v>
      </c>
      <c r="G59" s="39">
        <v>3.6</v>
      </c>
      <c r="H59" s="39">
        <v>5.6</v>
      </c>
      <c r="I59" s="39">
        <v>6.6</v>
      </c>
      <c r="J59" s="39">
        <v>5.4</v>
      </c>
      <c r="K59" s="39">
        <v>4.4000000000000004</v>
      </c>
      <c r="L59" s="39">
        <v>4.5999999999999996</v>
      </c>
      <c r="M59" s="39">
        <v>3.9</v>
      </c>
      <c r="N59" s="39">
        <v>4</v>
      </c>
      <c r="O59" s="39">
        <v>5.8</v>
      </c>
      <c r="P59" s="39">
        <v>7.5</v>
      </c>
      <c r="Q59" s="40">
        <v>1</v>
      </c>
    </row>
    <row r="60" spans="1:17" ht="15" x14ac:dyDescent="0.2">
      <c r="A60" s="26" t="s">
        <v>121</v>
      </c>
      <c r="B60" s="40">
        <v>1</v>
      </c>
      <c r="C60" s="40">
        <v>1</v>
      </c>
      <c r="D60" s="40">
        <v>0</v>
      </c>
      <c r="E60" s="40">
        <v>0</v>
      </c>
      <c r="F60" s="39">
        <v>10</v>
      </c>
      <c r="G60" s="39">
        <v>4.3</v>
      </c>
      <c r="H60" s="39">
        <v>4.2</v>
      </c>
      <c r="I60" s="39">
        <v>5.4</v>
      </c>
      <c r="J60" s="39">
        <v>4.5</v>
      </c>
      <c r="K60" s="39">
        <v>3.8</v>
      </c>
      <c r="L60" s="39">
        <v>3.7</v>
      </c>
      <c r="M60" s="39">
        <v>4</v>
      </c>
      <c r="N60" s="39">
        <v>3.5</v>
      </c>
      <c r="O60" s="39">
        <v>3.7</v>
      </c>
      <c r="P60" s="39">
        <v>7</v>
      </c>
      <c r="Q60" s="40">
        <v>0</v>
      </c>
    </row>
    <row r="61" spans="1:17" ht="15" x14ac:dyDescent="0.2">
      <c r="A61" s="26" t="s">
        <v>122</v>
      </c>
      <c r="B61" s="40">
        <v>6</v>
      </c>
      <c r="C61" s="40">
        <v>1</v>
      </c>
      <c r="D61" s="40">
        <v>1</v>
      </c>
      <c r="E61" s="40">
        <v>0</v>
      </c>
      <c r="F61" s="39">
        <v>9.9</v>
      </c>
      <c r="G61" s="39">
        <v>2.8</v>
      </c>
      <c r="H61" s="39">
        <v>2.6</v>
      </c>
      <c r="I61" s="39">
        <v>5.8</v>
      </c>
      <c r="J61" s="39">
        <v>3.5</v>
      </c>
      <c r="K61" s="39">
        <v>5.4</v>
      </c>
      <c r="L61" s="39">
        <v>5.6</v>
      </c>
      <c r="M61" s="39">
        <v>4.9000000000000004</v>
      </c>
      <c r="N61" s="39">
        <v>4</v>
      </c>
      <c r="O61" s="39">
        <v>6.9</v>
      </c>
      <c r="P61" s="39">
        <v>8.5</v>
      </c>
      <c r="Q61" s="40">
        <v>1</v>
      </c>
    </row>
    <row r="62" spans="1:17" ht="15" x14ac:dyDescent="0.2">
      <c r="A62" s="26" t="s">
        <v>123</v>
      </c>
      <c r="B62" s="40">
        <v>5</v>
      </c>
      <c r="C62" s="40">
        <v>0</v>
      </c>
      <c r="D62" s="40">
        <v>0</v>
      </c>
      <c r="E62" s="40">
        <v>0</v>
      </c>
      <c r="F62" s="39">
        <v>8.6999999999999993</v>
      </c>
      <c r="G62" s="39">
        <v>3.2</v>
      </c>
      <c r="H62" s="39">
        <v>2.8</v>
      </c>
      <c r="I62" s="39">
        <v>7.8</v>
      </c>
      <c r="J62" s="39">
        <v>3.8</v>
      </c>
      <c r="K62" s="39">
        <v>4.9000000000000004</v>
      </c>
      <c r="L62" s="39">
        <v>5.4</v>
      </c>
      <c r="M62" s="39">
        <v>3.9</v>
      </c>
      <c r="N62" s="39">
        <v>4.5</v>
      </c>
      <c r="O62" s="39">
        <v>6.1</v>
      </c>
      <c r="P62" s="39">
        <v>7.2</v>
      </c>
      <c r="Q62" s="40">
        <v>0</v>
      </c>
    </row>
    <row r="63" spans="1:17" ht="15" x14ac:dyDescent="0.2">
      <c r="A63" s="26" t="s">
        <v>124</v>
      </c>
      <c r="B63" s="40">
        <v>13</v>
      </c>
      <c r="C63" s="40">
        <v>0</v>
      </c>
      <c r="D63" s="40">
        <v>1</v>
      </c>
      <c r="E63" s="40">
        <v>1</v>
      </c>
      <c r="F63" s="39">
        <v>8.4</v>
      </c>
      <c r="G63" s="39">
        <v>3.8</v>
      </c>
      <c r="H63" s="39">
        <v>4.5</v>
      </c>
      <c r="I63" s="39">
        <v>4.7</v>
      </c>
      <c r="J63" s="39">
        <v>5.9</v>
      </c>
      <c r="K63" s="39">
        <v>6.7</v>
      </c>
      <c r="L63" s="39">
        <v>2.7</v>
      </c>
      <c r="M63" s="39">
        <v>5</v>
      </c>
      <c r="N63" s="39">
        <v>3.6</v>
      </c>
      <c r="O63" s="39">
        <v>5</v>
      </c>
      <c r="P63" s="39">
        <v>8.8000000000000007</v>
      </c>
      <c r="Q63" s="40">
        <v>1</v>
      </c>
    </row>
    <row r="64" spans="1:17" ht="15" x14ac:dyDescent="0.2">
      <c r="A64" s="26" t="s">
        <v>125</v>
      </c>
      <c r="B64" s="40">
        <v>2</v>
      </c>
      <c r="C64" s="40">
        <v>0</v>
      </c>
      <c r="D64" s="40">
        <v>0</v>
      </c>
      <c r="E64" s="40">
        <v>1</v>
      </c>
      <c r="F64" s="39">
        <v>8.8000000000000007</v>
      </c>
      <c r="G64" s="39">
        <v>3.9</v>
      </c>
      <c r="H64" s="39">
        <v>4.3</v>
      </c>
      <c r="I64" s="39">
        <v>4.7</v>
      </c>
      <c r="J64" s="39">
        <v>4.8</v>
      </c>
      <c r="K64" s="39">
        <v>5.8</v>
      </c>
      <c r="L64" s="39">
        <v>4.4000000000000004</v>
      </c>
      <c r="M64" s="39">
        <v>3.7</v>
      </c>
      <c r="N64" s="39">
        <v>2.9</v>
      </c>
      <c r="O64" s="39">
        <v>5.0999999999999996</v>
      </c>
      <c r="P64" s="39">
        <v>8</v>
      </c>
      <c r="Q64" s="40">
        <v>0</v>
      </c>
    </row>
    <row r="65" spans="1:17" ht="15" x14ac:dyDescent="0.2">
      <c r="A65" s="26" t="s">
        <v>126</v>
      </c>
      <c r="B65" s="40">
        <v>11</v>
      </c>
      <c r="C65" s="40">
        <v>0</v>
      </c>
      <c r="D65" s="40">
        <v>1</v>
      </c>
      <c r="E65" s="40">
        <v>0</v>
      </c>
      <c r="F65" s="39">
        <v>7.7</v>
      </c>
      <c r="G65" s="39">
        <v>2.2000000000000002</v>
      </c>
      <c r="H65" s="39">
        <v>2.4</v>
      </c>
      <c r="I65" s="39">
        <v>4.7</v>
      </c>
      <c r="J65" s="39">
        <v>3.4</v>
      </c>
      <c r="K65" s="39">
        <v>6.2</v>
      </c>
      <c r="L65" s="39">
        <v>3.3</v>
      </c>
      <c r="M65" s="39">
        <v>3.1</v>
      </c>
      <c r="N65" s="39">
        <v>2.6</v>
      </c>
      <c r="O65" s="39">
        <v>4.5</v>
      </c>
      <c r="P65" s="39">
        <v>8.1</v>
      </c>
      <c r="Q65" s="40">
        <v>0</v>
      </c>
    </row>
    <row r="66" spans="1:17" ht="15" x14ac:dyDescent="0.2">
      <c r="A66" s="26" t="s">
        <v>127</v>
      </c>
      <c r="B66" s="40">
        <v>7</v>
      </c>
      <c r="C66" s="40">
        <v>0</v>
      </c>
      <c r="D66" s="40">
        <v>1</v>
      </c>
      <c r="E66" s="40">
        <v>0</v>
      </c>
      <c r="F66" s="39">
        <v>6.6</v>
      </c>
      <c r="G66" s="39">
        <v>3.6</v>
      </c>
      <c r="H66" s="39">
        <v>4.9000000000000004</v>
      </c>
      <c r="I66" s="39">
        <v>4.7</v>
      </c>
      <c r="J66" s="39">
        <v>4.8</v>
      </c>
      <c r="K66" s="39">
        <v>7.2</v>
      </c>
      <c r="L66" s="39">
        <v>3.5</v>
      </c>
      <c r="M66" s="39">
        <v>3.6</v>
      </c>
      <c r="N66" s="39">
        <v>2.8</v>
      </c>
      <c r="O66" s="39">
        <v>4.0999999999999996</v>
      </c>
      <c r="P66" s="39">
        <v>7.1</v>
      </c>
      <c r="Q66" s="40">
        <v>0</v>
      </c>
    </row>
    <row r="67" spans="1:17" ht="15" x14ac:dyDescent="0.2">
      <c r="A67" s="26" t="s">
        <v>128</v>
      </c>
      <c r="B67" s="40">
        <v>12</v>
      </c>
      <c r="C67" s="40">
        <v>1</v>
      </c>
      <c r="D67" s="40">
        <v>1</v>
      </c>
      <c r="E67" s="40">
        <v>0</v>
      </c>
      <c r="F67" s="39">
        <v>5.7</v>
      </c>
      <c r="G67" s="39">
        <v>3.8</v>
      </c>
      <c r="H67" s="39">
        <v>5.4</v>
      </c>
      <c r="I67" s="39">
        <v>5.7</v>
      </c>
      <c r="J67" s="39">
        <v>6</v>
      </c>
      <c r="K67" s="39">
        <v>8.1999999999999993</v>
      </c>
      <c r="L67" s="39">
        <v>4.7</v>
      </c>
      <c r="M67" s="39">
        <v>7.3</v>
      </c>
      <c r="N67" s="39">
        <v>5.2</v>
      </c>
      <c r="O67" s="39">
        <v>6.7</v>
      </c>
      <c r="P67" s="39">
        <v>9</v>
      </c>
      <c r="Q67" s="40">
        <v>0</v>
      </c>
    </row>
    <row r="68" spans="1:17" ht="15" x14ac:dyDescent="0.2">
      <c r="A68" s="26" t="s">
        <v>129</v>
      </c>
      <c r="B68" s="40">
        <v>5</v>
      </c>
      <c r="C68" s="40">
        <v>1</v>
      </c>
      <c r="D68" s="40">
        <v>1</v>
      </c>
      <c r="E68" s="40">
        <v>0</v>
      </c>
      <c r="F68" s="39">
        <v>5.7</v>
      </c>
      <c r="G68" s="39">
        <v>4</v>
      </c>
      <c r="H68" s="39">
        <v>2.7</v>
      </c>
      <c r="I68" s="39">
        <v>5.5</v>
      </c>
      <c r="J68" s="39">
        <v>5.0999999999999996</v>
      </c>
      <c r="K68" s="39">
        <v>6.2</v>
      </c>
      <c r="L68" s="39">
        <v>5</v>
      </c>
      <c r="M68" s="39">
        <v>6.2</v>
      </c>
      <c r="N68" s="39">
        <v>4.5</v>
      </c>
      <c r="O68" s="39">
        <v>5.5</v>
      </c>
      <c r="P68" s="39">
        <v>6.2</v>
      </c>
      <c r="Q68" s="40">
        <v>0</v>
      </c>
    </row>
    <row r="69" spans="1:17" ht="15" x14ac:dyDescent="0.2">
      <c r="A69" s="26" t="s">
        <v>130</v>
      </c>
      <c r="B69" s="40">
        <v>7</v>
      </c>
      <c r="C69" s="40">
        <v>1</v>
      </c>
      <c r="D69" s="40">
        <v>1</v>
      </c>
      <c r="E69" s="40">
        <v>1</v>
      </c>
      <c r="F69" s="39">
        <v>5.5</v>
      </c>
      <c r="G69" s="39">
        <v>3.7</v>
      </c>
      <c r="H69" s="39">
        <v>4.3</v>
      </c>
      <c r="I69" s="39">
        <v>5.3</v>
      </c>
      <c r="J69" s="39">
        <v>4.9000000000000004</v>
      </c>
      <c r="K69" s="39">
        <v>6</v>
      </c>
      <c r="L69" s="39">
        <v>4.5</v>
      </c>
      <c r="M69" s="39">
        <v>5.9</v>
      </c>
      <c r="N69" s="39">
        <v>4.3</v>
      </c>
      <c r="O69" s="39">
        <v>5.4</v>
      </c>
      <c r="P69" s="39">
        <v>8.1999999999999993</v>
      </c>
      <c r="Q69" s="40">
        <v>0</v>
      </c>
    </row>
    <row r="70" spans="1:17" ht="15" x14ac:dyDescent="0.2">
      <c r="A70" s="26" t="s">
        <v>131</v>
      </c>
      <c r="B70" s="40">
        <v>5</v>
      </c>
      <c r="C70" s="40">
        <v>1</v>
      </c>
      <c r="D70" s="40">
        <v>1</v>
      </c>
      <c r="E70" s="40">
        <v>0</v>
      </c>
      <c r="F70" s="39">
        <v>7.5</v>
      </c>
      <c r="G70" s="39">
        <v>3.5</v>
      </c>
      <c r="H70" s="39">
        <v>2.9</v>
      </c>
      <c r="I70" s="39">
        <v>4.0999999999999996</v>
      </c>
      <c r="J70" s="39">
        <v>4.5</v>
      </c>
      <c r="K70" s="39">
        <v>7.6</v>
      </c>
      <c r="L70" s="39">
        <v>4</v>
      </c>
      <c r="M70" s="39">
        <v>5.4</v>
      </c>
      <c r="N70" s="39">
        <v>3.4</v>
      </c>
      <c r="O70" s="39">
        <v>3.5</v>
      </c>
      <c r="P70" s="39">
        <v>5.8</v>
      </c>
      <c r="Q70" s="40">
        <v>0</v>
      </c>
    </row>
    <row r="71" spans="1:17" ht="15" x14ac:dyDescent="0.2">
      <c r="A71" s="26" t="s">
        <v>132</v>
      </c>
      <c r="B71" s="40">
        <v>9</v>
      </c>
      <c r="C71" s="40">
        <v>0</v>
      </c>
      <c r="D71" s="40">
        <v>1</v>
      </c>
      <c r="E71" s="40">
        <v>0</v>
      </c>
      <c r="F71" s="39">
        <v>6.4</v>
      </c>
      <c r="G71" s="39">
        <v>3.6</v>
      </c>
      <c r="H71" s="39">
        <v>3.9</v>
      </c>
      <c r="I71" s="39">
        <v>3.9</v>
      </c>
      <c r="J71" s="39">
        <v>5.3</v>
      </c>
      <c r="K71" s="39">
        <v>7.1</v>
      </c>
      <c r="L71" s="39">
        <v>4.7</v>
      </c>
      <c r="M71" s="39">
        <v>6.6</v>
      </c>
      <c r="N71" s="39">
        <v>3.9</v>
      </c>
      <c r="O71" s="39">
        <v>5.3</v>
      </c>
      <c r="P71" s="39">
        <v>8</v>
      </c>
      <c r="Q71" s="40">
        <v>0</v>
      </c>
    </row>
    <row r="72" spans="1:17" ht="15" x14ac:dyDescent="0.2">
      <c r="A72" s="26" t="s">
        <v>133</v>
      </c>
      <c r="B72" s="40">
        <v>13</v>
      </c>
      <c r="C72" s="40">
        <v>0</v>
      </c>
      <c r="D72" s="40">
        <v>1</v>
      </c>
      <c r="E72" s="40">
        <v>0</v>
      </c>
      <c r="F72" s="39">
        <v>9.1</v>
      </c>
      <c r="G72" s="39">
        <v>4.5</v>
      </c>
      <c r="H72" s="39">
        <v>6.3</v>
      </c>
      <c r="I72" s="39">
        <v>5.3</v>
      </c>
      <c r="J72" s="39">
        <v>7.1</v>
      </c>
      <c r="K72" s="39">
        <v>8.4</v>
      </c>
      <c r="L72" s="39">
        <v>5.4</v>
      </c>
      <c r="M72" s="39">
        <v>6.1</v>
      </c>
      <c r="N72" s="39">
        <v>4.4000000000000004</v>
      </c>
      <c r="O72" s="39">
        <v>5.9</v>
      </c>
      <c r="P72" s="39">
        <v>7.7</v>
      </c>
      <c r="Q72" s="40">
        <v>1</v>
      </c>
    </row>
    <row r="73" spans="1:17" ht="15" x14ac:dyDescent="0.2">
      <c r="A73" s="26" t="s">
        <v>134</v>
      </c>
      <c r="B73" s="40">
        <v>8</v>
      </c>
      <c r="C73" s="40">
        <v>1</v>
      </c>
      <c r="D73" s="40">
        <v>0</v>
      </c>
      <c r="E73" s="40">
        <v>1</v>
      </c>
      <c r="F73" s="39">
        <v>6.7</v>
      </c>
      <c r="G73" s="39">
        <v>3.2</v>
      </c>
      <c r="H73" s="39">
        <v>4.8</v>
      </c>
      <c r="I73" s="39">
        <v>6.3</v>
      </c>
      <c r="J73" s="39">
        <v>4.5</v>
      </c>
      <c r="K73" s="39">
        <v>5</v>
      </c>
      <c r="L73" s="39">
        <v>2.9</v>
      </c>
      <c r="M73" s="39">
        <v>2.6</v>
      </c>
      <c r="N73" s="39">
        <v>3.1</v>
      </c>
      <c r="O73" s="39">
        <v>3.7</v>
      </c>
      <c r="P73" s="39">
        <v>7</v>
      </c>
      <c r="Q73" s="40">
        <v>0</v>
      </c>
    </row>
    <row r="74" spans="1:17" ht="15" x14ac:dyDescent="0.2">
      <c r="A74" s="26" t="s">
        <v>135</v>
      </c>
      <c r="B74" s="40">
        <v>13</v>
      </c>
      <c r="C74" s="40">
        <v>0</v>
      </c>
      <c r="D74" s="40">
        <v>1</v>
      </c>
      <c r="E74" s="40">
        <v>0</v>
      </c>
      <c r="F74" s="39">
        <v>6.5</v>
      </c>
      <c r="G74" s="39">
        <v>4.3</v>
      </c>
      <c r="H74" s="39">
        <v>6.5</v>
      </c>
      <c r="I74" s="39">
        <v>6.3</v>
      </c>
      <c r="J74" s="39">
        <v>6</v>
      </c>
      <c r="K74" s="39">
        <v>8.6999999999999993</v>
      </c>
      <c r="L74" s="39">
        <v>4.5999999999999996</v>
      </c>
      <c r="M74" s="39">
        <v>5.6</v>
      </c>
      <c r="N74" s="39">
        <v>4.5999999999999996</v>
      </c>
      <c r="O74" s="39">
        <v>6.6</v>
      </c>
      <c r="P74" s="39">
        <v>7.9</v>
      </c>
      <c r="Q74" s="40">
        <v>0</v>
      </c>
    </row>
    <row r="75" spans="1:17" ht="15" x14ac:dyDescent="0.2">
      <c r="A75" s="26" t="s">
        <v>136</v>
      </c>
      <c r="B75" s="40">
        <v>14</v>
      </c>
      <c r="C75" s="40">
        <v>0</v>
      </c>
      <c r="D75" s="40">
        <v>1</v>
      </c>
      <c r="E75" s="40">
        <v>1</v>
      </c>
      <c r="F75" s="39">
        <v>9.9</v>
      </c>
      <c r="G75" s="39">
        <v>3.7</v>
      </c>
      <c r="H75" s="39">
        <v>5.6</v>
      </c>
      <c r="I75" s="39">
        <v>7</v>
      </c>
      <c r="J75" s="39">
        <v>6.7</v>
      </c>
      <c r="K75" s="39">
        <v>6.8</v>
      </c>
      <c r="L75" s="39">
        <v>4.0999999999999996</v>
      </c>
      <c r="M75" s="39">
        <v>3.4</v>
      </c>
      <c r="N75" s="39">
        <v>3.9</v>
      </c>
      <c r="O75" s="39">
        <v>7.6</v>
      </c>
      <c r="P75" s="39">
        <v>9.8000000000000007</v>
      </c>
      <c r="Q75" s="40">
        <v>1</v>
      </c>
    </row>
    <row r="76" spans="1:17" ht="15" x14ac:dyDescent="0.2">
      <c r="A76" s="26" t="s">
        <v>137</v>
      </c>
      <c r="B76" s="40">
        <v>10</v>
      </c>
      <c r="C76" s="40">
        <v>0</v>
      </c>
      <c r="D76" s="40">
        <v>1</v>
      </c>
      <c r="E76" s="40">
        <v>1</v>
      </c>
      <c r="F76" s="39">
        <v>8.5</v>
      </c>
      <c r="G76" s="39">
        <v>3.9</v>
      </c>
      <c r="H76" s="39">
        <v>5</v>
      </c>
      <c r="I76" s="39">
        <v>4.9000000000000004</v>
      </c>
      <c r="J76" s="39">
        <v>6</v>
      </c>
      <c r="K76" s="39">
        <v>6.8</v>
      </c>
      <c r="L76" s="39">
        <v>4.4000000000000004</v>
      </c>
      <c r="M76" s="39">
        <v>5.0999999999999996</v>
      </c>
      <c r="N76" s="39">
        <v>3.7</v>
      </c>
      <c r="O76" s="39">
        <v>5.5</v>
      </c>
      <c r="P76" s="39">
        <v>8.4</v>
      </c>
      <c r="Q76" s="40">
        <v>1</v>
      </c>
    </row>
    <row r="77" spans="1:17" ht="15" x14ac:dyDescent="0.2">
      <c r="A77" s="26" t="s">
        <v>138</v>
      </c>
      <c r="B77" s="40">
        <v>7</v>
      </c>
      <c r="C77" s="40">
        <v>0</v>
      </c>
      <c r="D77" s="40">
        <v>0</v>
      </c>
      <c r="E77" s="40">
        <v>0</v>
      </c>
      <c r="F77" s="39">
        <v>9.9</v>
      </c>
      <c r="G77" s="39">
        <v>3</v>
      </c>
      <c r="H77" s="39">
        <v>5.4</v>
      </c>
      <c r="I77" s="39">
        <v>5.9</v>
      </c>
      <c r="J77" s="39">
        <v>4.8</v>
      </c>
      <c r="K77" s="39">
        <v>4.9000000000000004</v>
      </c>
      <c r="L77" s="39">
        <v>3.1</v>
      </c>
      <c r="M77" s="39">
        <v>4.3</v>
      </c>
      <c r="N77" s="39">
        <v>3.8</v>
      </c>
      <c r="O77" s="39">
        <v>5</v>
      </c>
      <c r="P77" s="39">
        <v>8.9</v>
      </c>
      <c r="Q77" s="40">
        <v>0</v>
      </c>
    </row>
    <row r="78" spans="1:17" ht="15" x14ac:dyDescent="0.2">
      <c r="A78" s="26" t="s">
        <v>139</v>
      </c>
      <c r="B78" s="40">
        <v>3</v>
      </c>
      <c r="C78" s="40">
        <v>0</v>
      </c>
      <c r="D78" s="40">
        <v>1</v>
      </c>
      <c r="E78" s="40">
        <v>1</v>
      </c>
      <c r="F78" s="39">
        <v>7.6</v>
      </c>
      <c r="G78" s="39">
        <v>3.6</v>
      </c>
      <c r="H78" s="39">
        <v>4.7</v>
      </c>
      <c r="I78" s="39">
        <v>4.5999999999999996</v>
      </c>
      <c r="J78" s="39">
        <v>5</v>
      </c>
      <c r="K78" s="39">
        <v>7.4</v>
      </c>
      <c r="L78" s="39">
        <v>4.5</v>
      </c>
      <c r="M78" s="39">
        <v>5.8</v>
      </c>
      <c r="N78" s="39">
        <v>3.9</v>
      </c>
      <c r="O78" s="39">
        <v>4.5999999999999996</v>
      </c>
      <c r="P78" s="39">
        <v>7.5</v>
      </c>
      <c r="Q78" s="40">
        <v>0</v>
      </c>
    </row>
    <row r="79" spans="1:17" ht="15" x14ac:dyDescent="0.2">
      <c r="A79" s="26" t="s">
        <v>140</v>
      </c>
      <c r="B79" s="40">
        <v>5</v>
      </c>
      <c r="C79" s="40">
        <v>1</v>
      </c>
      <c r="D79" s="40">
        <v>0</v>
      </c>
      <c r="E79" s="40">
        <v>1</v>
      </c>
      <c r="F79" s="39">
        <v>9.4</v>
      </c>
      <c r="G79" s="39">
        <v>3.8</v>
      </c>
      <c r="H79" s="39">
        <v>4.7</v>
      </c>
      <c r="I79" s="39">
        <v>6.5</v>
      </c>
      <c r="J79" s="39">
        <v>4.9000000000000004</v>
      </c>
      <c r="K79" s="39">
        <v>8.5</v>
      </c>
      <c r="L79" s="39">
        <v>4.3</v>
      </c>
      <c r="M79" s="39">
        <v>4.5</v>
      </c>
      <c r="N79" s="39">
        <v>4.0999999999999996</v>
      </c>
      <c r="O79" s="39">
        <v>6.2</v>
      </c>
      <c r="P79" s="39">
        <v>8</v>
      </c>
      <c r="Q79" s="40">
        <v>1</v>
      </c>
    </row>
    <row r="80" spans="1:17" ht="15" x14ac:dyDescent="0.2">
      <c r="A80" s="26" t="s">
        <v>141</v>
      </c>
      <c r="B80" s="40">
        <v>10</v>
      </c>
      <c r="C80" s="40">
        <v>0</v>
      </c>
      <c r="D80" s="40">
        <v>0</v>
      </c>
      <c r="E80" s="40">
        <v>1</v>
      </c>
      <c r="F80" s="39">
        <v>9.3000000000000007</v>
      </c>
      <c r="G80" s="39">
        <v>3.5</v>
      </c>
      <c r="H80" s="39">
        <v>5.5</v>
      </c>
      <c r="I80" s="39">
        <v>7.5</v>
      </c>
      <c r="J80" s="39">
        <v>5.9</v>
      </c>
      <c r="K80" s="39">
        <v>4.5999999999999996</v>
      </c>
      <c r="L80" s="39">
        <v>5.2</v>
      </c>
      <c r="M80" s="39">
        <v>4.0999999999999996</v>
      </c>
      <c r="N80" s="39">
        <v>4.5999999999999996</v>
      </c>
      <c r="O80" s="39">
        <v>7.6</v>
      </c>
      <c r="P80" s="39">
        <v>8.1</v>
      </c>
      <c r="Q80" s="40">
        <v>1</v>
      </c>
    </row>
    <row r="81" spans="1:17" ht="15" x14ac:dyDescent="0.2">
      <c r="A81" s="26" t="s">
        <v>142</v>
      </c>
      <c r="B81" s="40">
        <v>10</v>
      </c>
      <c r="C81" s="40">
        <v>1</v>
      </c>
      <c r="D81" s="40">
        <v>1</v>
      </c>
      <c r="E81" s="40">
        <v>0</v>
      </c>
      <c r="F81" s="39">
        <v>7.1</v>
      </c>
      <c r="G81" s="39">
        <v>3.4</v>
      </c>
      <c r="H81" s="39">
        <v>4</v>
      </c>
      <c r="I81" s="39">
        <v>5</v>
      </c>
      <c r="J81" s="39">
        <v>5.9</v>
      </c>
      <c r="K81" s="39">
        <v>7.8</v>
      </c>
      <c r="L81" s="39">
        <v>2.6</v>
      </c>
      <c r="M81" s="39">
        <v>3.1</v>
      </c>
      <c r="N81" s="39">
        <v>2.7</v>
      </c>
      <c r="O81" s="39">
        <v>4.0999999999999996</v>
      </c>
      <c r="P81" s="39">
        <v>7.6</v>
      </c>
      <c r="Q81" s="40">
        <v>0</v>
      </c>
    </row>
    <row r="82" spans="1:17" ht="15" x14ac:dyDescent="0.2">
      <c r="A82" s="26" t="s">
        <v>143</v>
      </c>
      <c r="B82" s="40">
        <v>8</v>
      </c>
      <c r="C82" s="40">
        <v>0</v>
      </c>
      <c r="D82" s="40">
        <v>0</v>
      </c>
      <c r="E82" s="40">
        <v>0</v>
      </c>
      <c r="F82" s="39">
        <v>9.9</v>
      </c>
      <c r="G82" s="39">
        <v>3</v>
      </c>
      <c r="H82" s="39">
        <v>4</v>
      </c>
      <c r="I82" s="39">
        <v>5.9</v>
      </c>
      <c r="J82" s="39">
        <v>4.8</v>
      </c>
      <c r="K82" s="39">
        <v>4.9000000000000004</v>
      </c>
      <c r="L82" s="39">
        <v>3.2</v>
      </c>
      <c r="M82" s="39">
        <v>4.3</v>
      </c>
      <c r="N82" s="39">
        <v>3.8</v>
      </c>
      <c r="O82" s="39">
        <v>4.8</v>
      </c>
      <c r="P82" s="39">
        <v>8.8000000000000007</v>
      </c>
      <c r="Q82" s="40">
        <v>1</v>
      </c>
    </row>
    <row r="83" spans="1:17" ht="15" x14ac:dyDescent="0.2">
      <c r="A83" s="26" t="s">
        <v>144</v>
      </c>
      <c r="B83" s="40">
        <v>2</v>
      </c>
      <c r="C83" s="40">
        <v>0</v>
      </c>
      <c r="D83" s="40">
        <v>0</v>
      </c>
      <c r="E83" s="40">
        <v>0</v>
      </c>
      <c r="F83" s="39">
        <v>8.6999999999999993</v>
      </c>
      <c r="G83" s="39">
        <v>3.2</v>
      </c>
      <c r="H83" s="39">
        <v>2.4</v>
      </c>
      <c r="I83" s="39">
        <v>6.8</v>
      </c>
      <c r="J83" s="39">
        <v>4.5999999999999996</v>
      </c>
      <c r="K83" s="39">
        <v>6.8</v>
      </c>
      <c r="L83" s="39">
        <v>4.3</v>
      </c>
      <c r="M83" s="39">
        <v>3.7</v>
      </c>
      <c r="N83" s="39">
        <v>4</v>
      </c>
      <c r="O83" s="39">
        <v>4.9000000000000004</v>
      </c>
      <c r="P83" s="39">
        <v>8</v>
      </c>
      <c r="Q83" s="40">
        <v>1</v>
      </c>
    </row>
    <row r="84" spans="1:17" ht="15" x14ac:dyDescent="0.2">
      <c r="A84" s="26" t="s">
        <v>145</v>
      </c>
      <c r="B84" s="40">
        <v>6</v>
      </c>
      <c r="C84" s="40">
        <v>0</v>
      </c>
      <c r="D84" s="40">
        <v>0</v>
      </c>
      <c r="E84" s="40">
        <v>1</v>
      </c>
      <c r="F84" s="39">
        <v>8.6</v>
      </c>
      <c r="G84" s="39">
        <v>2.9</v>
      </c>
      <c r="H84" s="39">
        <v>2.9</v>
      </c>
      <c r="I84" s="39">
        <v>5.6</v>
      </c>
      <c r="J84" s="39">
        <v>4</v>
      </c>
      <c r="K84" s="39">
        <v>6.3</v>
      </c>
      <c r="L84" s="39">
        <v>2.7</v>
      </c>
      <c r="M84" s="39">
        <v>3</v>
      </c>
      <c r="N84" s="39">
        <v>3</v>
      </c>
      <c r="O84" s="39">
        <v>3.9</v>
      </c>
      <c r="P84" s="39">
        <v>8.5</v>
      </c>
      <c r="Q84" s="40">
        <v>0</v>
      </c>
    </row>
    <row r="85" spans="1:17" ht="15" x14ac:dyDescent="0.2">
      <c r="A85" s="26" t="s">
        <v>146</v>
      </c>
      <c r="B85" s="40">
        <v>5</v>
      </c>
      <c r="C85" s="40">
        <v>1</v>
      </c>
      <c r="D85" s="40">
        <v>1</v>
      </c>
      <c r="E85" s="40">
        <v>0</v>
      </c>
      <c r="F85" s="39">
        <v>6.4</v>
      </c>
      <c r="G85" s="39">
        <v>3.2</v>
      </c>
      <c r="H85" s="39">
        <v>2.2000000000000002</v>
      </c>
      <c r="I85" s="39">
        <v>2.9</v>
      </c>
      <c r="J85" s="39">
        <v>5</v>
      </c>
      <c r="K85" s="39">
        <v>8.4</v>
      </c>
      <c r="L85" s="39">
        <v>2</v>
      </c>
      <c r="M85" s="39">
        <v>3.7</v>
      </c>
      <c r="N85" s="39">
        <v>1.6</v>
      </c>
      <c r="O85" s="39">
        <v>3.6</v>
      </c>
      <c r="P85" s="39">
        <v>6.5</v>
      </c>
      <c r="Q85" s="40">
        <v>0</v>
      </c>
    </row>
    <row r="86" spans="1:17" ht="15" x14ac:dyDescent="0.2">
      <c r="A86" s="26" t="s">
        <v>147</v>
      </c>
      <c r="B86" s="40">
        <v>4</v>
      </c>
      <c r="C86" s="40">
        <v>0</v>
      </c>
      <c r="D86" s="40">
        <v>0</v>
      </c>
      <c r="E86" s="40">
        <v>1</v>
      </c>
      <c r="F86" s="39">
        <v>7.7</v>
      </c>
      <c r="G86" s="39">
        <v>2.6</v>
      </c>
      <c r="H86" s="39">
        <v>1.9</v>
      </c>
      <c r="I86" s="39">
        <v>7.2</v>
      </c>
      <c r="J86" s="39">
        <v>4.3</v>
      </c>
      <c r="K86" s="39">
        <v>5.9</v>
      </c>
      <c r="L86" s="39">
        <v>4.7</v>
      </c>
      <c r="M86" s="39">
        <v>3.9</v>
      </c>
      <c r="N86" s="39">
        <v>4.3</v>
      </c>
      <c r="O86" s="39">
        <v>6.6</v>
      </c>
      <c r="P86" s="39">
        <v>7.7</v>
      </c>
      <c r="Q86" s="40">
        <v>1</v>
      </c>
    </row>
    <row r="87" spans="1:17" ht="15" x14ac:dyDescent="0.2">
      <c r="A87" s="26" t="s">
        <v>148</v>
      </c>
      <c r="B87" s="40">
        <v>13</v>
      </c>
      <c r="C87" s="40">
        <v>1</v>
      </c>
      <c r="D87" s="40">
        <v>1</v>
      </c>
      <c r="E87" s="40">
        <v>0</v>
      </c>
      <c r="F87" s="39">
        <v>7.5</v>
      </c>
      <c r="G87" s="39">
        <v>3.5</v>
      </c>
      <c r="H87" s="39">
        <v>3.5</v>
      </c>
      <c r="I87" s="39">
        <v>4.0999999999999996</v>
      </c>
      <c r="J87" s="39">
        <v>4.5</v>
      </c>
      <c r="K87" s="39">
        <v>7.6</v>
      </c>
      <c r="L87" s="39">
        <v>3.4</v>
      </c>
      <c r="M87" s="39">
        <v>5.4</v>
      </c>
      <c r="N87" s="39">
        <v>3.4</v>
      </c>
      <c r="O87" s="39">
        <v>4.5</v>
      </c>
      <c r="P87" s="39">
        <v>7.2</v>
      </c>
      <c r="Q87" s="40">
        <v>0</v>
      </c>
    </row>
    <row r="88" spans="1:17" ht="15" x14ac:dyDescent="0.2">
      <c r="A88" s="26" t="s">
        <v>149</v>
      </c>
      <c r="B88" s="40">
        <v>4</v>
      </c>
      <c r="C88" s="40">
        <v>0</v>
      </c>
      <c r="D88" s="40">
        <v>1</v>
      </c>
      <c r="E88" s="40">
        <v>0</v>
      </c>
      <c r="F88" s="39">
        <v>5</v>
      </c>
      <c r="G88" s="39">
        <v>3.6</v>
      </c>
      <c r="H88" s="39">
        <v>3.5</v>
      </c>
      <c r="I88" s="39">
        <v>4.2</v>
      </c>
      <c r="J88" s="39">
        <v>4.9000000000000004</v>
      </c>
      <c r="K88" s="39">
        <v>8.1999999999999993</v>
      </c>
      <c r="L88" s="39">
        <v>2.4</v>
      </c>
      <c r="M88" s="39">
        <v>4.8</v>
      </c>
      <c r="N88" s="39">
        <v>3.1</v>
      </c>
      <c r="O88" s="39">
        <v>3</v>
      </c>
      <c r="P88" s="39">
        <v>6</v>
      </c>
      <c r="Q88" s="40">
        <v>0</v>
      </c>
    </row>
    <row r="89" spans="1:17" ht="15" x14ac:dyDescent="0.2">
      <c r="A89" s="26" t="s">
        <v>150</v>
      </c>
      <c r="B89" s="40">
        <v>11</v>
      </c>
      <c r="C89" s="40">
        <v>0</v>
      </c>
      <c r="D89" s="40">
        <v>0</v>
      </c>
      <c r="E89" s="40">
        <v>1</v>
      </c>
      <c r="F89" s="39">
        <v>7.7</v>
      </c>
      <c r="G89" s="39">
        <v>2.6</v>
      </c>
      <c r="H89" s="39">
        <v>3.5</v>
      </c>
      <c r="I89" s="39">
        <v>7.2</v>
      </c>
      <c r="J89" s="39">
        <v>4.3</v>
      </c>
      <c r="K89" s="39">
        <v>5.9</v>
      </c>
      <c r="L89" s="39">
        <v>5.0999999999999996</v>
      </c>
      <c r="M89" s="39">
        <v>3.9</v>
      </c>
      <c r="N89" s="39">
        <v>4.3</v>
      </c>
      <c r="O89" s="39">
        <v>6.7</v>
      </c>
      <c r="P89" s="39">
        <v>8.1999999999999993</v>
      </c>
      <c r="Q89" s="40">
        <v>1</v>
      </c>
    </row>
    <row r="90" spans="1:17" ht="15" x14ac:dyDescent="0.2">
      <c r="A90" s="26" t="s">
        <v>151</v>
      </c>
      <c r="B90" s="40">
        <v>8</v>
      </c>
      <c r="C90" s="40">
        <v>1</v>
      </c>
      <c r="D90" s="40">
        <v>0</v>
      </c>
      <c r="E90" s="40">
        <v>1</v>
      </c>
      <c r="F90" s="39">
        <v>9.1</v>
      </c>
      <c r="G90" s="39">
        <v>3.6</v>
      </c>
      <c r="H90" s="39">
        <v>4.2</v>
      </c>
      <c r="I90" s="39">
        <v>6.2</v>
      </c>
      <c r="J90" s="39">
        <v>4.5999999999999996</v>
      </c>
      <c r="K90" s="39">
        <v>8.3000000000000007</v>
      </c>
      <c r="L90" s="39">
        <v>4.5999999999999996</v>
      </c>
      <c r="M90" s="39">
        <v>4.3</v>
      </c>
      <c r="N90" s="39">
        <v>3.9</v>
      </c>
      <c r="O90" s="39">
        <v>5.4</v>
      </c>
      <c r="P90" s="39">
        <v>7.4</v>
      </c>
      <c r="Q90" s="40">
        <v>0</v>
      </c>
    </row>
    <row r="91" spans="1:17" ht="15" x14ac:dyDescent="0.2">
      <c r="A91" s="26" t="s">
        <v>152</v>
      </c>
      <c r="B91" s="40">
        <v>14</v>
      </c>
      <c r="C91" s="40">
        <v>1</v>
      </c>
      <c r="D91" s="40">
        <v>1</v>
      </c>
      <c r="E91" s="40">
        <v>1</v>
      </c>
      <c r="F91" s="39">
        <v>5.5</v>
      </c>
      <c r="G91" s="39">
        <v>5.5</v>
      </c>
      <c r="H91" s="39">
        <v>5.6</v>
      </c>
      <c r="I91" s="39">
        <v>5.7</v>
      </c>
      <c r="J91" s="39">
        <v>8.1999999999999993</v>
      </c>
      <c r="K91" s="39">
        <v>6.3</v>
      </c>
      <c r="L91" s="39">
        <v>5.5</v>
      </c>
      <c r="M91" s="39">
        <v>6.7</v>
      </c>
      <c r="N91" s="39">
        <v>4.9000000000000004</v>
      </c>
      <c r="O91" s="39">
        <v>7</v>
      </c>
      <c r="P91" s="39">
        <v>9.3000000000000007</v>
      </c>
      <c r="Q91" s="40">
        <v>1</v>
      </c>
    </row>
    <row r="92" spans="1:17" ht="15" x14ac:dyDescent="0.2">
      <c r="A92" s="26" t="s">
        <v>153</v>
      </c>
      <c r="B92" s="40">
        <v>15</v>
      </c>
      <c r="C92" s="40">
        <v>1</v>
      </c>
      <c r="D92" s="40">
        <v>0</v>
      </c>
      <c r="E92" s="40">
        <v>0</v>
      </c>
      <c r="F92" s="39">
        <v>9.1</v>
      </c>
      <c r="G92" s="39">
        <v>3.7</v>
      </c>
      <c r="H92" s="39">
        <v>4.4000000000000004</v>
      </c>
      <c r="I92" s="39">
        <v>6.3</v>
      </c>
      <c r="J92" s="39">
        <v>5.4</v>
      </c>
      <c r="K92" s="39">
        <v>7.3</v>
      </c>
      <c r="L92" s="39">
        <v>4.4000000000000004</v>
      </c>
      <c r="M92" s="39">
        <v>3</v>
      </c>
      <c r="N92" s="39">
        <v>3.3</v>
      </c>
      <c r="O92" s="39">
        <v>4.0999999999999996</v>
      </c>
      <c r="P92" s="39">
        <v>7.9</v>
      </c>
      <c r="Q92" s="40">
        <v>1</v>
      </c>
    </row>
    <row r="93" spans="1:17" ht="15" x14ac:dyDescent="0.2">
      <c r="A93" s="26" t="s">
        <v>154</v>
      </c>
      <c r="B93" s="40">
        <v>7</v>
      </c>
      <c r="C93" s="40">
        <v>1</v>
      </c>
      <c r="D93" s="40">
        <v>1</v>
      </c>
      <c r="E93" s="40">
        <v>0</v>
      </c>
      <c r="F93" s="39">
        <v>7.1</v>
      </c>
      <c r="G93" s="39">
        <v>4.2</v>
      </c>
      <c r="H93" s="39">
        <v>2.1</v>
      </c>
      <c r="I93" s="39">
        <v>3.3</v>
      </c>
      <c r="J93" s="39">
        <v>4.5</v>
      </c>
      <c r="K93" s="39">
        <v>9.9</v>
      </c>
      <c r="L93" s="39">
        <v>2</v>
      </c>
      <c r="M93" s="39">
        <v>4</v>
      </c>
      <c r="N93" s="39">
        <v>2.4</v>
      </c>
      <c r="O93" s="39">
        <v>2.6</v>
      </c>
      <c r="P93" s="39">
        <v>6.5</v>
      </c>
      <c r="Q93" s="40">
        <v>0</v>
      </c>
    </row>
    <row r="94" spans="1:17" ht="15" x14ac:dyDescent="0.2">
      <c r="A94" s="26" t="s">
        <v>155</v>
      </c>
      <c r="B94" s="40">
        <v>14</v>
      </c>
      <c r="C94" s="40">
        <v>1</v>
      </c>
      <c r="D94" s="40">
        <v>0</v>
      </c>
      <c r="E94" s="40">
        <v>1</v>
      </c>
      <c r="F94" s="39">
        <v>9.1999999999999993</v>
      </c>
      <c r="G94" s="39">
        <v>3.9</v>
      </c>
      <c r="H94" s="39">
        <v>4.2</v>
      </c>
      <c r="I94" s="39">
        <v>8.4</v>
      </c>
      <c r="J94" s="39">
        <v>4.8</v>
      </c>
      <c r="K94" s="39">
        <v>7.1</v>
      </c>
      <c r="L94" s="39">
        <v>4.4000000000000004</v>
      </c>
      <c r="M94" s="39">
        <v>2.6</v>
      </c>
      <c r="N94" s="39">
        <v>4.2</v>
      </c>
      <c r="O94" s="39">
        <v>5.3</v>
      </c>
      <c r="P94" s="39">
        <v>8.6</v>
      </c>
      <c r="Q94" s="40">
        <v>1</v>
      </c>
    </row>
    <row r="95" spans="1:17" ht="15" x14ac:dyDescent="0.2">
      <c r="A95" s="26" t="s">
        <v>156</v>
      </c>
      <c r="B95" s="40">
        <v>11</v>
      </c>
      <c r="C95" s="40">
        <v>0</v>
      </c>
      <c r="D95" s="40">
        <v>1</v>
      </c>
      <c r="E95" s="40">
        <v>1</v>
      </c>
      <c r="F95" s="39">
        <v>9.3000000000000007</v>
      </c>
      <c r="G95" s="39">
        <v>3.5</v>
      </c>
      <c r="H95" s="39">
        <v>4.5999999999999996</v>
      </c>
      <c r="I95" s="39">
        <v>7.5</v>
      </c>
      <c r="J95" s="39">
        <v>5.9</v>
      </c>
      <c r="K95" s="39">
        <v>4.5999999999999996</v>
      </c>
      <c r="L95" s="39">
        <v>4.8</v>
      </c>
      <c r="M95" s="39">
        <v>4.0999999999999996</v>
      </c>
      <c r="N95" s="39">
        <v>4.5999999999999996</v>
      </c>
      <c r="O95" s="39">
        <v>7</v>
      </c>
      <c r="P95" s="39">
        <v>8.9</v>
      </c>
      <c r="Q95" s="40">
        <v>1</v>
      </c>
    </row>
    <row r="96" spans="1:17" ht="15" x14ac:dyDescent="0.2">
      <c r="A96" s="26" t="s">
        <v>157</v>
      </c>
      <c r="B96" s="40">
        <v>8</v>
      </c>
      <c r="C96" s="40">
        <v>1</v>
      </c>
      <c r="D96" s="40">
        <v>0</v>
      </c>
      <c r="E96" s="40">
        <v>0</v>
      </c>
      <c r="F96" s="39">
        <v>9.3000000000000007</v>
      </c>
      <c r="G96" s="39">
        <v>3.8</v>
      </c>
      <c r="H96" s="39">
        <v>4.7</v>
      </c>
      <c r="I96" s="39">
        <v>6.4</v>
      </c>
      <c r="J96" s="39">
        <v>5.5</v>
      </c>
      <c r="K96" s="39">
        <v>7.4</v>
      </c>
      <c r="L96" s="39">
        <v>3.6</v>
      </c>
      <c r="M96" s="39">
        <v>3.2</v>
      </c>
      <c r="N96" s="39">
        <v>3.4</v>
      </c>
      <c r="O96" s="39">
        <v>4.5999999999999996</v>
      </c>
      <c r="P96" s="39">
        <v>8.4</v>
      </c>
      <c r="Q96" s="40">
        <v>1</v>
      </c>
    </row>
    <row r="97" spans="1:17" ht="15" x14ac:dyDescent="0.2">
      <c r="A97" s="26" t="s">
        <v>158</v>
      </c>
      <c r="B97" s="40">
        <v>12</v>
      </c>
      <c r="C97" s="40">
        <v>1</v>
      </c>
      <c r="D97" s="40">
        <v>0</v>
      </c>
      <c r="E97" s="40">
        <v>1</v>
      </c>
      <c r="F97" s="39">
        <v>8.6</v>
      </c>
      <c r="G97" s="39">
        <v>4.8</v>
      </c>
      <c r="H97" s="39">
        <v>2.2999999999999998</v>
      </c>
      <c r="I97" s="39">
        <v>6</v>
      </c>
      <c r="J97" s="39">
        <v>5.7</v>
      </c>
      <c r="K97" s="39">
        <v>6.7</v>
      </c>
      <c r="L97" s="39">
        <v>4.9000000000000004</v>
      </c>
      <c r="M97" s="39">
        <v>3.6</v>
      </c>
      <c r="N97" s="39">
        <v>3.6</v>
      </c>
      <c r="O97" s="39">
        <v>5.3</v>
      </c>
      <c r="P97" s="39">
        <v>8.1</v>
      </c>
      <c r="Q97" s="40">
        <v>1</v>
      </c>
    </row>
    <row r="98" spans="1:17" ht="15" x14ac:dyDescent="0.2">
      <c r="A98" s="26" t="s">
        <v>159</v>
      </c>
      <c r="B98" s="40">
        <v>10</v>
      </c>
      <c r="C98" s="40">
        <v>0</v>
      </c>
      <c r="D98" s="40">
        <v>1</v>
      </c>
      <c r="E98" s="40">
        <v>1</v>
      </c>
      <c r="F98" s="39">
        <v>7.4</v>
      </c>
      <c r="G98" s="39">
        <v>3.4</v>
      </c>
      <c r="H98" s="39">
        <v>4.0999999999999996</v>
      </c>
      <c r="I98" s="39">
        <v>4.4000000000000004</v>
      </c>
      <c r="J98" s="39">
        <v>4.8</v>
      </c>
      <c r="K98" s="39">
        <v>7.2</v>
      </c>
      <c r="L98" s="39">
        <v>4.2</v>
      </c>
      <c r="M98" s="39">
        <v>5.6</v>
      </c>
      <c r="N98" s="39">
        <v>3.7</v>
      </c>
      <c r="O98" s="39">
        <v>5</v>
      </c>
      <c r="P98" s="39">
        <v>7.2</v>
      </c>
      <c r="Q98" s="40">
        <v>0</v>
      </c>
    </row>
    <row r="99" spans="1:17" ht="15" x14ac:dyDescent="0.2">
      <c r="A99" s="26" t="s">
        <v>160</v>
      </c>
      <c r="B99" s="40">
        <v>11</v>
      </c>
      <c r="C99" s="40">
        <v>0</v>
      </c>
      <c r="D99" s="40">
        <v>0</v>
      </c>
      <c r="E99" s="40">
        <v>1</v>
      </c>
      <c r="F99" s="39">
        <v>8.6999999999999993</v>
      </c>
      <c r="G99" s="39">
        <v>3.2</v>
      </c>
      <c r="H99" s="39">
        <v>3.1</v>
      </c>
      <c r="I99" s="39">
        <v>6.1</v>
      </c>
      <c r="J99" s="39">
        <v>2.9</v>
      </c>
      <c r="K99" s="39">
        <v>5.6</v>
      </c>
      <c r="L99" s="39">
        <v>3.1</v>
      </c>
      <c r="M99" s="39">
        <v>2.9</v>
      </c>
      <c r="N99" s="39">
        <v>2.5</v>
      </c>
      <c r="O99" s="39">
        <v>3.2</v>
      </c>
      <c r="P99" s="39">
        <v>7.7</v>
      </c>
      <c r="Q99" s="40">
        <v>1</v>
      </c>
    </row>
    <row r="100" spans="1:17" ht="15" x14ac:dyDescent="0.2">
      <c r="A100" s="26" t="s">
        <v>161</v>
      </c>
      <c r="B100" s="40">
        <v>1</v>
      </c>
      <c r="C100" s="40">
        <v>1</v>
      </c>
      <c r="D100" s="40">
        <v>1</v>
      </c>
      <c r="E100" s="40">
        <v>1</v>
      </c>
      <c r="F100" s="39">
        <v>7.8</v>
      </c>
      <c r="G100" s="39">
        <v>4.9000000000000004</v>
      </c>
      <c r="H100" s="39">
        <v>5.2</v>
      </c>
      <c r="I100" s="39">
        <v>5.3</v>
      </c>
      <c r="J100" s="39">
        <v>7.1</v>
      </c>
      <c r="K100" s="39">
        <v>7.9</v>
      </c>
      <c r="L100" s="39">
        <v>4.3</v>
      </c>
      <c r="M100" s="39">
        <v>4.9000000000000004</v>
      </c>
      <c r="N100" s="39">
        <v>3.9</v>
      </c>
      <c r="O100" s="39">
        <v>5.3</v>
      </c>
      <c r="P100" s="39">
        <v>7.4</v>
      </c>
      <c r="Q100" s="40">
        <v>1</v>
      </c>
    </row>
    <row r="101" spans="1:17" ht="15" x14ac:dyDescent="0.2">
      <c r="A101" s="26" t="s">
        <v>162</v>
      </c>
      <c r="B101" s="40">
        <v>6</v>
      </c>
      <c r="C101" s="40">
        <v>1</v>
      </c>
      <c r="D101" s="40">
        <v>1</v>
      </c>
      <c r="E101" s="40">
        <v>0</v>
      </c>
      <c r="F101" s="39">
        <v>7.9</v>
      </c>
      <c r="G101" s="39">
        <v>3</v>
      </c>
      <c r="H101" s="39">
        <v>5.9</v>
      </c>
      <c r="I101" s="39">
        <v>4.2</v>
      </c>
      <c r="J101" s="39">
        <v>4.8</v>
      </c>
      <c r="K101" s="39">
        <v>9.6999999999999993</v>
      </c>
      <c r="L101" s="39">
        <v>3.4</v>
      </c>
      <c r="M101" s="39">
        <v>5.4</v>
      </c>
      <c r="N101" s="39">
        <v>3.5</v>
      </c>
      <c r="O101" s="39">
        <v>5.0999999999999996</v>
      </c>
      <c r="P101" s="39">
        <v>7</v>
      </c>
      <c r="Q101" s="40">
        <v>1</v>
      </c>
    </row>
    <row r="102" spans="1:17" ht="15" x14ac:dyDescent="0.2">
      <c r="A102" s="26" t="s">
        <v>163</v>
      </c>
      <c r="B102" s="40">
        <v>8</v>
      </c>
      <c r="C102" s="40">
        <v>1</v>
      </c>
      <c r="D102" s="40">
        <v>1</v>
      </c>
      <c r="E102" s="40">
        <v>0</v>
      </c>
      <c r="F102" s="39">
        <v>7.6</v>
      </c>
      <c r="G102" s="39">
        <v>3.6</v>
      </c>
      <c r="H102" s="39">
        <v>3.4</v>
      </c>
      <c r="I102" s="39">
        <v>4.2</v>
      </c>
      <c r="J102" s="39">
        <v>4.5999999999999996</v>
      </c>
      <c r="K102" s="39">
        <v>7.7</v>
      </c>
      <c r="L102" s="39">
        <v>3.1</v>
      </c>
      <c r="M102" s="39">
        <v>5.5</v>
      </c>
      <c r="N102" s="39">
        <v>3.5</v>
      </c>
      <c r="O102" s="39">
        <v>4.9000000000000004</v>
      </c>
      <c r="P102" s="39">
        <v>6.1</v>
      </c>
      <c r="Q102" s="40">
        <v>0</v>
      </c>
    </row>
    <row r="103" spans="1:17" ht="15" x14ac:dyDescent="0.2">
      <c r="A103" s="26" t="s">
        <v>164</v>
      </c>
      <c r="B103" s="40">
        <v>14</v>
      </c>
      <c r="C103" s="40">
        <v>0</v>
      </c>
      <c r="D103" s="40">
        <v>1</v>
      </c>
      <c r="E103" s="40">
        <v>1</v>
      </c>
      <c r="F103" s="39">
        <v>9.1999999999999993</v>
      </c>
      <c r="G103" s="39">
        <v>5</v>
      </c>
      <c r="H103" s="39">
        <v>5.2</v>
      </c>
      <c r="I103" s="39">
        <v>6.5</v>
      </c>
      <c r="J103" s="39">
        <v>6.2</v>
      </c>
      <c r="K103" s="39">
        <v>7.3</v>
      </c>
      <c r="L103" s="39">
        <v>5.0999999999999996</v>
      </c>
      <c r="M103" s="39">
        <v>4.5999999999999996</v>
      </c>
      <c r="N103" s="39">
        <v>4.2</v>
      </c>
      <c r="O103" s="39">
        <v>5.2</v>
      </c>
      <c r="P103" s="39">
        <v>7.1</v>
      </c>
      <c r="Q103" s="40">
        <v>1</v>
      </c>
    </row>
    <row r="104" spans="1:17" ht="15" x14ac:dyDescent="0.2">
      <c r="A104" s="26" t="s">
        <v>165</v>
      </c>
      <c r="B104" s="40">
        <v>14</v>
      </c>
      <c r="C104" s="40">
        <v>1</v>
      </c>
      <c r="D104" s="40">
        <v>1</v>
      </c>
      <c r="E104" s="40">
        <v>1</v>
      </c>
      <c r="F104" s="39">
        <v>7.7</v>
      </c>
      <c r="G104" s="39">
        <v>4.7</v>
      </c>
      <c r="H104" s="39">
        <v>5.2</v>
      </c>
      <c r="I104" s="39">
        <v>5.2</v>
      </c>
      <c r="J104" s="39">
        <v>7</v>
      </c>
      <c r="K104" s="39">
        <v>7.7</v>
      </c>
      <c r="L104" s="39">
        <v>4</v>
      </c>
      <c r="M104" s="39">
        <v>4.7</v>
      </c>
      <c r="N104" s="39">
        <v>3.7</v>
      </c>
      <c r="O104" s="39">
        <v>4.7</v>
      </c>
      <c r="P104" s="39">
        <v>7.6</v>
      </c>
      <c r="Q104" s="40">
        <v>1</v>
      </c>
    </row>
    <row r="105" spans="1:17" ht="15" x14ac:dyDescent="0.2">
      <c r="A105" s="26" t="s">
        <v>166</v>
      </c>
      <c r="B105" s="40">
        <v>12</v>
      </c>
      <c r="C105" s="40">
        <v>1</v>
      </c>
      <c r="D105" s="40">
        <v>0</v>
      </c>
      <c r="E105" s="40">
        <v>1</v>
      </c>
      <c r="F105" s="39">
        <v>9.5</v>
      </c>
      <c r="G105" s="39">
        <v>5.6</v>
      </c>
      <c r="H105" s="39">
        <v>5.6</v>
      </c>
      <c r="I105" s="39">
        <v>6.9</v>
      </c>
      <c r="J105" s="39">
        <v>6.6</v>
      </c>
      <c r="K105" s="39">
        <v>7.6</v>
      </c>
      <c r="L105" s="39">
        <v>5.6</v>
      </c>
      <c r="M105" s="39">
        <v>4.5</v>
      </c>
      <c r="N105" s="39">
        <v>4.4000000000000004</v>
      </c>
      <c r="O105" s="39">
        <v>5.5</v>
      </c>
      <c r="P105" s="39">
        <v>9</v>
      </c>
      <c r="Q105" s="40">
        <v>1</v>
      </c>
    </row>
    <row r="106" spans="1:17" ht="15" x14ac:dyDescent="0.2">
      <c r="A106" s="26" t="s">
        <v>167</v>
      </c>
      <c r="B106" s="40">
        <v>15</v>
      </c>
      <c r="C106" s="40">
        <v>0</v>
      </c>
      <c r="D106" s="40">
        <v>1</v>
      </c>
      <c r="E106" s="40">
        <v>0</v>
      </c>
      <c r="F106" s="39">
        <v>6.5</v>
      </c>
      <c r="G106" s="39">
        <v>4.3</v>
      </c>
      <c r="H106" s="39">
        <v>4.7</v>
      </c>
      <c r="I106" s="39">
        <v>6.3</v>
      </c>
      <c r="J106" s="39">
        <v>6</v>
      </c>
      <c r="K106" s="39">
        <v>8.6999999999999993</v>
      </c>
      <c r="L106" s="39">
        <v>5</v>
      </c>
      <c r="M106" s="39">
        <v>5.6</v>
      </c>
      <c r="N106" s="39">
        <v>4.5999999999999996</v>
      </c>
      <c r="O106" s="39">
        <v>6.8</v>
      </c>
      <c r="P106" s="39">
        <v>8.9</v>
      </c>
      <c r="Q106" s="40">
        <v>1</v>
      </c>
    </row>
    <row r="107" spans="1:17" ht="15" x14ac:dyDescent="0.2">
      <c r="A107" s="26" t="s">
        <v>168</v>
      </c>
      <c r="B107" s="40">
        <v>13</v>
      </c>
      <c r="C107" s="40">
        <v>1</v>
      </c>
      <c r="D107" s="40">
        <v>1</v>
      </c>
      <c r="E107" s="40">
        <v>0</v>
      </c>
      <c r="F107" s="39">
        <v>8.3000000000000007</v>
      </c>
      <c r="G107" s="39">
        <v>3.4</v>
      </c>
      <c r="H107" s="39">
        <v>3.4</v>
      </c>
      <c r="I107" s="39">
        <v>4.5999999999999996</v>
      </c>
      <c r="J107" s="39">
        <v>5.2</v>
      </c>
      <c r="K107" s="39">
        <v>9.1</v>
      </c>
      <c r="L107" s="39">
        <v>4.2</v>
      </c>
      <c r="M107" s="39">
        <v>5.8</v>
      </c>
      <c r="N107" s="39">
        <v>3.9</v>
      </c>
      <c r="O107" s="39">
        <v>5.9</v>
      </c>
      <c r="P107" s="39">
        <v>7.5</v>
      </c>
      <c r="Q107" s="40">
        <v>1</v>
      </c>
    </row>
    <row r="108" spans="1:17" ht="15" x14ac:dyDescent="0.2">
      <c r="A108" s="26" t="s">
        <v>169</v>
      </c>
      <c r="B108" s="40">
        <v>15</v>
      </c>
      <c r="C108" s="40">
        <v>0</v>
      </c>
      <c r="D108" s="40">
        <v>0</v>
      </c>
      <c r="E108" s="40">
        <v>1</v>
      </c>
      <c r="F108" s="39">
        <v>9.6</v>
      </c>
      <c r="G108" s="39">
        <v>4.0999999999999996</v>
      </c>
      <c r="H108" s="39">
        <v>4.8</v>
      </c>
      <c r="I108" s="39">
        <v>7.7</v>
      </c>
      <c r="J108" s="39">
        <v>5.5</v>
      </c>
      <c r="K108" s="39">
        <v>7.7</v>
      </c>
      <c r="L108" s="39">
        <v>4.4000000000000004</v>
      </c>
      <c r="M108" s="39">
        <v>4.5999999999999996</v>
      </c>
      <c r="N108" s="39">
        <v>4.9000000000000004</v>
      </c>
      <c r="O108" s="39">
        <v>6.5</v>
      </c>
      <c r="P108" s="39">
        <v>9.3000000000000007</v>
      </c>
      <c r="Q108" s="40">
        <v>1</v>
      </c>
    </row>
    <row r="109" spans="1:17" ht="15" x14ac:dyDescent="0.2">
      <c r="A109" s="26" t="s">
        <v>170</v>
      </c>
      <c r="B109" s="40">
        <v>1</v>
      </c>
      <c r="C109" s="40">
        <v>1</v>
      </c>
      <c r="D109" s="40">
        <v>1</v>
      </c>
      <c r="E109" s="40">
        <v>0</v>
      </c>
      <c r="F109" s="39">
        <v>5.9</v>
      </c>
      <c r="G109" s="39">
        <v>4</v>
      </c>
      <c r="H109" s="39">
        <v>6</v>
      </c>
      <c r="I109" s="39">
        <v>5.9</v>
      </c>
      <c r="J109" s="39">
        <v>6.2</v>
      </c>
      <c r="K109" s="39">
        <v>8.4</v>
      </c>
      <c r="L109" s="39">
        <v>5.8</v>
      </c>
      <c r="M109" s="39">
        <v>7.5</v>
      </c>
      <c r="N109" s="39">
        <v>5.4</v>
      </c>
      <c r="O109" s="39">
        <v>8.6999999999999993</v>
      </c>
      <c r="P109" s="39">
        <v>8</v>
      </c>
      <c r="Q109" s="40">
        <v>1</v>
      </c>
    </row>
    <row r="110" spans="1:17" ht="15" x14ac:dyDescent="0.2">
      <c r="A110" s="26" t="s">
        <v>171</v>
      </c>
      <c r="B110" s="40">
        <v>7</v>
      </c>
      <c r="C110" s="40">
        <v>0</v>
      </c>
      <c r="D110" s="40">
        <v>0</v>
      </c>
      <c r="E110" s="40">
        <v>1</v>
      </c>
      <c r="F110" s="39">
        <v>8.6999999999999993</v>
      </c>
      <c r="G110" s="39">
        <v>3.7</v>
      </c>
      <c r="H110" s="39">
        <v>4.5999999999999996</v>
      </c>
      <c r="I110" s="39">
        <v>7.4</v>
      </c>
      <c r="J110" s="39">
        <v>4.8</v>
      </c>
      <c r="K110" s="39">
        <v>3.8</v>
      </c>
      <c r="L110" s="39">
        <v>4.5999999999999996</v>
      </c>
      <c r="M110" s="39">
        <v>3.5</v>
      </c>
      <c r="N110" s="39">
        <v>4.2</v>
      </c>
      <c r="O110" s="39">
        <v>5.5</v>
      </c>
      <c r="P110" s="39">
        <v>7.6</v>
      </c>
      <c r="Q110" s="40">
        <v>1</v>
      </c>
    </row>
    <row r="111" spans="1:17" ht="15" x14ac:dyDescent="0.2">
      <c r="A111" s="26" t="s">
        <v>172</v>
      </c>
      <c r="B111" s="40">
        <v>2</v>
      </c>
      <c r="C111" s="40">
        <v>1</v>
      </c>
      <c r="D111" s="40">
        <v>0</v>
      </c>
      <c r="E111" s="40">
        <v>0</v>
      </c>
      <c r="F111" s="39">
        <v>6.7</v>
      </c>
      <c r="G111" s="39">
        <v>3.2</v>
      </c>
      <c r="H111" s="39">
        <v>2.2999999999999998</v>
      </c>
      <c r="I111" s="39">
        <v>6.3</v>
      </c>
      <c r="J111" s="39">
        <v>4.5</v>
      </c>
      <c r="K111" s="39">
        <v>5</v>
      </c>
      <c r="L111" s="39">
        <v>3.8</v>
      </c>
      <c r="M111" s="39">
        <v>2.6</v>
      </c>
      <c r="N111" s="39">
        <v>3.1</v>
      </c>
      <c r="O111" s="39">
        <v>5.5</v>
      </c>
      <c r="P111" s="39">
        <v>7.1</v>
      </c>
      <c r="Q111" s="40">
        <v>0</v>
      </c>
    </row>
    <row r="112" spans="1:17" ht="15" x14ac:dyDescent="0.2">
      <c r="A112" s="26" t="s">
        <v>173</v>
      </c>
      <c r="B112" s="40">
        <v>7</v>
      </c>
      <c r="C112" s="40">
        <v>1</v>
      </c>
      <c r="D112" s="40">
        <v>0</v>
      </c>
      <c r="E112" s="40">
        <v>1</v>
      </c>
      <c r="F112" s="39">
        <v>9.6999999999999993</v>
      </c>
      <c r="G112" s="39">
        <v>5</v>
      </c>
      <c r="H112" s="39">
        <v>3.4</v>
      </c>
      <c r="I112" s="39">
        <v>7.5</v>
      </c>
      <c r="J112" s="39">
        <v>6.1</v>
      </c>
      <c r="K112" s="39">
        <v>6.7</v>
      </c>
      <c r="L112" s="39">
        <v>3.7</v>
      </c>
      <c r="M112" s="39">
        <v>3.4</v>
      </c>
      <c r="N112" s="39">
        <v>4.0999999999999996</v>
      </c>
      <c r="O112" s="39">
        <v>7.1</v>
      </c>
      <c r="P112" s="39">
        <v>8.1</v>
      </c>
      <c r="Q112" s="40">
        <v>1</v>
      </c>
    </row>
    <row r="113" spans="1:17" ht="15" x14ac:dyDescent="0.2">
      <c r="A113" s="26" t="s">
        <v>174</v>
      </c>
      <c r="B113" s="40">
        <v>12</v>
      </c>
      <c r="C113" s="40">
        <v>1</v>
      </c>
      <c r="D113" s="40">
        <v>0</v>
      </c>
      <c r="E113" s="40">
        <v>1</v>
      </c>
      <c r="F113" s="39">
        <v>8.8000000000000007</v>
      </c>
      <c r="G113" s="39">
        <v>3.5</v>
      </c>
      <c r="H113" s="39">
        <v>3.3</v>
      </c>
      <c r="I113" s="39">
        <v>8.1</v>
      </c>
      <c r="J113" s="39">
        <v>4.5</v>
      </c>
      <c r="K113" s="39">
        <v>6.7</v>
      </c>
      <c r="L113" s="39">
        <v>4</v>
      </c>
      <c r="M113" s="39">
        <v>2.2999999999999998</v>
      </c>
      <c r="N113" s="39">
        <v>3.9</v>
      </c>
      <c r="O113" s="39">
        <v>6.6</v>
      </c>
      <c r="P113" s="39">
        <v>7.9</v>
      </c>
      <c r="Q113" s="40">
        <v>0</v>
      </c>
    </row>
    <row r="114" spans="1:17" ht="15" x14ac:dyDescent="0.2">
      <c r="A114" s="26" t="s">
        <v>175</v>
      </c>
      <c r="B114" s="40">
        <v>7</v>
      </c>
      <c r="C114" s="40">
        <v>1</v>
      </c>
      <c r="D114" s="40">
        <v>1</v>
      </c>
      <c r="E114" s="40">
        <v>0</v>
      </c>
      <c r="F114" s="39">
        <v>8.1999999999999993</v>
      </c>
      <c r="G114" s="39">
        <v>3.6</v>
      </c>
      <c r="H114" s="39">
        <v>4.5</v>
      </c>
      <c r="I114" s="39">
        <v>4.9000000000000004</v>
      </c>
      <c r="J114" s="39">
        <v>5</v>
      </c>
      <c r="K114" s="39">
        <v>9</v>
      </c>
      <c r="L114" s="39">
        <v>4.5</v>
      </c>
      <c r="M114" s="39">
        <v>6.9</v>
      </c>
      <c r="N114" s="39">
        <v>4.5</v>
      </c>
      <c r="O114" s="39">
        <v>5.2</v>
      </c>
      <c r="P114" s="39">
        <v>7.2</v>
      </c>
      <c r="Q114" s="40">
        <v>1</v>
      </c>
    </row>
    <row r="115" spans="1:17" ht="15" x14ac:dyDescent="0.2">
      <c r="A115" s="26" t="s">
        <v>176</v>
      </c>
      <c r="B115" s="40">
        <v>14</v>
      </c>
      <c r="C115" s="40">
        <v>0</v>
      </c>
      <c r="D115" s="40">
        <v>1</v>
      </c>
      <c r="E115" s="40">
        <v>1</v>
      </c>
      <c r="F115" s="39">
        <v>8.9</v>
      </c>
      <c r="G115" s="39">
        <v>4.3</v>
      </c>
      <c r="H115" s="39">
        <v>6.3</v>
      </c>
      <c r="I115" s="39">
        <v>5.0999999999999996</v>
      </c>
      <c r="J115" s="39">
        <v>6.9</v>
      </c>
      <c r="K115" s="39">
        <v>8.1999999999999993</v>
      </c>
      <c r="L115" s="39">
        <v>4.2</v>
      </c>
      <c r="M115" s="39">
        <v>5.9</v>
      </c>
      <c r="N115" s="39">
        <v>4.2</v>
      </c>
      <c r="O115" s="39">
        <v>5.6</v>
      </c>
      <c r="P115" s="39">
        <v>7.7</v>
      </c>
      <c r="Q115" s="40">
        <v>1</v>
      </c>
    </row>
    <row r="116" spans="1:17" ht="15" x14ac:dyDescent="0.2">
      <c r="A116" s="26" t="s">
        <v>177</v>
      </c>
      <c r="B116" s="40">
        <v>14</v>
      </c>
      <c r="C116" s="40">
        <v>0</v>
      </c>
      <c r="D116" s="40">
        <v>1</v>
      </c>
      <c r="E116" s="40">
        <v>1</v>
      </c>
      <c r="F116" s="39">
        <v>8.4</v>
      </c>
      <c r="G116" s="39">
        <v>3.8</v>
      </c>
      <c r="H116" s="39">
        <v>3.2</v>
      </c>
      <c r="I116" s="39">
        <v>4.7</v>
      </c>
      <c r="J116" s="39">
        <v>5.9</v>
      </c>
      <c r="K116" s="39">
        <v>6.7</v>
      </c>
      <c r="L116" s="39">
        <v>4</v>
      </c>
      <c r="M116" s="39">
        <v>5</v>
      </c>
      <c r="N116" s="39">
        <v>3.6</v>
      </c>
      <c r="O116" s="39">
        <v>4.9000000000000004</v>
      </c>
      <c r="P116" s="39">
        <v>7.9</v>
      </c>
      <c r="Q116" s="40">
        <v>1</v>
      </c>
    </row>
    <row r="117" spans="1:17" ht="15" x14ac:dyDescent="0.2">
      <c r="A117" s="26" t="s">
        <v>178</v>
      </c>
      <c r="B117" s="40">
        <v>11</v>
      </c>
      <c r="C117" s="40">
        <v>1</v>
      </c>
      <c r="D117" s="40">
        <v>1</v>
      </c>
      <c r="E117" s="40">
        <v>1</v>
      </c>
      <c r="F117" s="39">
        <v>7.7</v>
      </c>
      <c r="G117" s="39">
        <v>4.7</v>
      </c>
      <c r="H117" s="39">
        <v>4.3</v>
      </c>
      <c r="I117" s="39">
        <v>5.2</v>
      </c>
      <c r="J117" s="39">
        <v>7</v>
      </c>
      <c r="K117" s="39">
        <v>7.7</v>
      </c>
      <c r="L117" s="39">
        <v>5.0999999999999996</v>
      </c>
      <c r="M117" s="39">
        <v>4.7</v>
      </c>
      <c r="N117" s="39">
        <v>3.7</v>
      </c>
      <c r="O117" s="39">
        <v>5.4</v>
      </c>
      <c r="P117" s="39">
        <v>6.9</v>
      </c>
      <c r="Q117" s="40">
        <v>0</v>
      </c>
    </row>
    <row r="118" spans="1:17" ht="15" x14ac:dyDescent="0.2">
      <c r="A118" s="26" t="s">
        <v>179</v>
      </c>
      <c r="B118" s="40">
        <v>10</v>
      </c>
      <c r="C118" s="40">
        <v>0</v>
      </c>
      <c r="D118" s="40">
        <v>1</v>
      </c>
      <c r="E118" s="40">
        <v>1</v>
      </c>
      <c r="F118" s="39">
        <v>9.1999999999999993</v>
      </c>
      <c r="G118" s="39">
        <v>5</v>
      </c>
      <c r="H118" s="39">
        <v>4.9000000000000004</v>
      </c>
      <c r="I118" s="39">
        <v>6.5</v>
      </c>
      <c r="J118" s="39">
        <v>6.2</v>
      </c>
      <c r="K118" s="39">
        <v>7.3</v>
      </c>
      <c r="L118" s="39">
        <v>4.2</v>
      </c>
      <c r="M118" s="39">
        <v>4.5999999999999996</v>
      </c>
      <c r="N118" s="39">
        <v>4.2</v>
      </c>
      <c r="O118" s="39">
        <v>7.7</v>
      </c>
      <c r="P118" s="39">
        <v>9.5</v>
      </c>
      <c r="Q118" s="40">
        <v>1</v>
      </c>
    </row>
    <row r="119" spans="1:17" ht="15" x14ac:dyDescent="0.2">
      <c r="A119" s="26" t="s">
        <v>180</v>
      </c>
      <c r="B119" s="40">
        <v>5</v>
      </c>
      <c r="C119" s="40">
        <v>1</v>
      </c>
      <c r="D119" s="40">
        <v>1</v>
      </c>
      <c r="E119" s="40">
        <v>0</v>
      </c>
      <c r="F119" s="39">
        <v>7.3</v>
      </c>
      <c r="G119" s="39">
        <v>3.6</v>
      </c>
      <c r="H119" s="39">
        <v>5.4</v>
      </c>
      <c r="I119" s="39">
        <v>5.2</v>
      </c>
      <c r="J119" s="39">
        <v>6.1</v>
      </c>
      <c r="K119" s="39">
        <v>8</v>
      </c>
      <c r="L119" s="39">
        <v>2.8</v>
      </c>
      <c r="M119" s="39">
        <v>3.3</v>
      </c>
      <c r="N119" s="39">
        <v>2.9</v>
      </c>
      <c r="O119" s="39">
        <v>4.0999999999999996</v>
      </c>
      <c r="P119" s="39">
        <v>7.5</v>
      </c>
      <c r="Q119" s="40">
        <v>0</v>
      </c>
    </row>
    <row r="120" spans="1:17" ht="15" x14ac:dyDescent="0.2">
      <c r="A120" s="26" t="s">
        <v>181</v>
      </c>
      <c r="B120" s="40">
        <v>11</v>
      </c>
      <c r="C120" s="40">
        <v>0</v>
      </c>
      <c r="D120" s="40">
        <v>0</v>
      </c>
      <c r="E120" s="40">
        <v>1</v>
      </c>
      <c r="F120" s="39">
        <v>9</v>
      </c>
      <c r="G120" s="39">
        <v>4.0999999999999996</v>
      </c>
      <c r="H120" s="39">
        <v>3</v>
      </c>
      <c r="I120" s="39">
        <v>4.8</v>
      </c>
      <c r="J120" s="39">
        <v>5</v>
      </c>
      <c r="K120" s="39">
        <v>6</v>
      </c>
      <c r="L120" s="39">
        <v>3.3</v>
      </c>
      <c r="M120" s="39">
        <v>3.9</v>
      </c>
      <c r="N120" s="39">
        <v>3.1</v>
      </c>
      <c r="O120" s="39">
        <v>4.2</v>
      </c>
      <c r="P120" s="39">
        <v>8</v>
      </c>
      <c r="Q120" s="40">
        <v>1</v>
      </c>
    </row>
    <row r="121" spans="1:17" ht="15" x14ac:dyDescent="0.2">
      <c r="A121" s="26" t="s">
        <v>182</v>
      </c>
      <c r="B121" s="40">
        <v>6</v>
      </c>
      <c r="C121" s="40">
        <v>0</v>
      </c>
      <c r="D121" s="40">
        <v>1</v>
      </c>
      <c r="E121" s="40">
        <v>0</v>
      </c>
      <c r="F121" s="39">
        <v>8.1</v>
      </c>
      <c r="G121" s="39">
        <v>2.5</v>
      </c>
      <c r="H121" s="39">
        <v>4.0999999999999996</v>
      </c>
      <c r="I121" s="39">
        <v>5.0999999999999996</v>
      </c>
      <c r="J121" s="39">
        <v>3.8</v>
      </c>
      <c r="K121" s="39">
        <v>6.6</v>
      </c>
      <c r="L121" s="39">
        <v>2.6</v>
      </c>
      <c r="M121" s="39">
        <v>3.5</v>
      </c>
      <c r="N121" s="39">
        <v>3</v>
      </c>
      <c r="O121" s="39">
        <v>3.9</v>
      </c>
      <c r="P121" s="39">
        <v>7.1</v>
      </c>
      <c r="Q121" s="40">
        <v>0</v>
      </c>
    </row>
    <row r="122" spans="1:17" ht="15" x14ac:dyDescent="0.2">
      <c r="A122" s="26" t="s">
        <v>183</v>
      </c>
      <c r="B122" s="40">
        <v>9</v>
      </c>
      <c r="C122" s="40">
        <v>0</v>
      </c>
      <c r="D122" s="40">
        <v>1</v>
      </c>
      <c r="E122" s="40">
        <v>1</v>
      </c>
      <c r="F122" s="39">
        <v>7.4</v>
      </c>
      <c r="G122" s="39">
        <v>5.0999999999999996</v>
      </c>
      <c r="H122" s="39">
        <v>5</v>
      </c>
      <c r="I122" s="39">
        <v>7.2</v>
      </c>
      <c r="J122" s="39">
        <v>6.9</v>
      </c>
      <c r="K122" s="39">
        <v>9.6</v>
      </c>
      <c r="L122" s="39">
        <v>5.7</v>
      </c>
      <c r="M122" s="39">
        <v>6.5</v>
      </c>
      <c r="N122" s="39">
        <v>5.5</v>
      </c>
      <c r="O122" s="39">
        <v>7</v>
      </c>
      <c r="P122" s="39">
        <v>8.8000000000000007</v>
      </c>
      <c r="Q122" s="40">
        <v>1</v>
      </c>
    </row>
    <row r="123" spans="1:17" ht="15" x14ac:dyDescent="0.2">
      <c r="A123" s="26" t="s">
        <v>184</v>
      </c>
      <c r="B123" s="40">
        <v>9</v>
      </c>
      <c r="C123" s="40">
        <v>1</v>
      </c>
      <c r="D123" s="40">
        <v>1</v>
      </c>
      <c r="E123" s="40">
        <v>0</v>
      </c>
      <c r="F123" s="39">
        <v>7.9</v>
      </c>
      <c r="G123" s="39">
        <v>3</v>
      </c>
      <c r="H123" s="39">
        <v>4.3</v>
      </c>
      <c r="I123" s="39">
        <v>4.2</v>
      </c>
      <c r="J123" s="39">
        <v>4.8</v>
      </c>
      <c r="K123" s="39">
        <v>9.6999999999999993</v>
      </c>
      <c r="L123" s="39">
        <v>4.8</v>
      </c>
      <c r="M123" s="39">
        <v>5.4</v>
      </c>
      <c r="N123" s="39">
        <v>3.5</v>
      </c>
      <c r="O123" s="39">
        <v>6.2</v>
      </c>
      <c r="P123" s="39">
        <v>8</v>
      </c>
      <c r="Q123" s="40">
        <v>0</v>
      </c>
    </row>
    <row r="124" spans="1:17" ht="15" x14ac:dyDescent="0.2">
      <c r="A124" s="26" t="s">
        <v>185</v>
      </c>
      <c r="B124" s="40">
        <v>10</v>
      </c>
      <c r="C124" s="40">
        <v>0</v>
      </c>
      <c r="D124" s="40">
        <v>1</v>
      </c>
      <c r="E124" s="40">
        <v>0</v>
      </c>
      <c r="F124" s="39">
        <v>7.7</v>
      </c>
      <c r="G124" s="39">
        <v>2.2000000000000002</v>
      </c>
      <c r="H124" s="39">
        <v>2.4</v>
      </c>
      <c r="I124" s="39">
        <v>4.7</v>
      </c>
      <c r="J124" s="39">
        <v>3.4</v>
      </c>
      <c r="K124" s="39">
        <v>6.2</v>
      </c>
      <c r="L124" s="39">
        <v>3.2</v>
      </c>
      <c r="M124" s="39">
        <v>3.1</v>
      </c>
      <c r="N124" s="39">
        <v>2.6</v>
      </c>
      <c r="O124" s="39">
        <v>3.4</v>
      </c>
      <c r="P124" s="39">
        <v>7.7</v>
      </c>
      <c r="Q124" s="40">
        <v>0</v>
      </c>
    </row>
    <row r="125" spans="1:17" ht="15" x14ac:dyDescent="0.2">
      <c r="A125" s="26" t="s">
        <v>186</v>
      </c>
      <c r="B125" s="40">
        <v>5</v>
      </c>
      <c r="C125" s="40">
        <v>0</v>
      </c>
      <c r="D125" s="40">
        <v>1</v>
      </c>
      <c r="E125" s="40">
        <v>1</v>
      </c>
      <c r="F125" s="39">
        <v>9.4</v>
      </c>
      <c r="G125" s="39">
        <v>2.5</v>
      </c>
      <c r="H125" s="39">
        <v>3.2</v>
      </c>
      <c r="I125" s="39">
        <v>7.3</v>
      </c>
      <c r="J125" s="39">
        <v>4.5999999999999996</v>
      </c>
      <c r="K125" s="39">
        <v>6.3</v>
      </c>
      <c r="L125" s="39">
        <v>5.8</v>
      </c>
      <c r="M125" s="39">
        <v>4.5999999999999996</v>
      </c>
      <c r="N125" s="39">
        <v>4.5999999999999996</v>
      </c>
      <c r="O125" s="39">
        <v>7</v>
      </c>
      <c r="P125" s="39">
        <v>8.1999999999999993</v>
      </c>
      <c r="Q125" s="40">
        <v>1</v>
      </c>
    </row>
    <row r="126" spans="1:17" ht="15" x14ac:dyDescent="0.2">
      <c r="A126" s="26" t="s">
        <v>187</v>
      </c>
      <c r="B126" s="40">
        <v>7</v>
      </c>
      <c r="C126" s="40">
        <v>1</v>
      </c>
      <c r="D126" s="40">
        <v>1</v>
      </c>
      <c r="E126" s="40">
        <v>0</v>
      </c>
      <c r="F126" s="39">
        <v>7.2</v>
      </c>
      <c r="G126" s="39">
        <v>4.3</v>
      </c>
      <c r="H126" s="39">
        <v>3.9</v>
      </c>
      <c r="I126" s="39">
        <v>3.4</v>
      </c>
      <c r="J126" s="39">
        <v>4.7</v>
      </c>
      <c r="K126" s="39">
        <v>10</v>
      </c>
      <c r="L126" s="39">
        <v>3.2</v>
      </c>
      <c r="M126" s="39">
        <v>4.0999999999999996</v>
      </c>
      <c r="N126" s="39">
        <v>2.5</v>
      </c>
      <c r="O126" s="39">
        <v>4.2</v>
      </c>
      <c r="P126" s="39">
        <v>6.5</v>
      </c>
      <c r="Q126" s="40">
        <v>0</v>
      </c>
    </row>
    <row r="127" spans="1:17" ht="15" x14ac:dyDescent="0.2">
      <c r="A127" s="26" t="s">
        <v>188</v>
      </c>
      <c r="B127" s="40">
        <v>15</v>
      </c>
      <c r="C127" s="40">
        <v>0</v>
      </c>
      <c r="D127" s="40">
        <v>0</v>
      </c>
      <c r="E127" s="40">
        <v>1</v>
      </c>
      <c r="F127" s="39">
        <v>8.3000000000000007</v>
      </c>
      <c r="G127" s="39">
        <v>3.7</v>
      </c>
      <c r="H127" s="39">
        <v>5.3</v>
      </c>
      <c r="I127" s="39">
        <v>6.1</v>
      </c>
      <c r="J127" s="39">
        <v>6.1</v>
      </c>
      <c r="K127" s="39">
        <v>5.3</v>
      </c>
      <c r="L127" s="39">
        <v>4.0999999999999996</v>
      </c>
      <c r="M127" s="39">
        <v>2.9</v>
      </c>
      <c r="N127" s="39">
        <v>3.1</v>
      </c>
      <c r="O127" s="39">
        <v>4</v>
      </c>
      <c r="P127" s="39">
        <v>8.1</v>
      </c>
      <c r="Q127" s="40">
        <v>1</v>
      </c>
    </row>
    <row r="128" spans="1:17" ht="15" x14ac:dyDescent="0.2">
      <c r="A128" s="26" t="s">
        <v>189</v>
      </c>
      <c r="B128" s="40">
        <v>12</v>
      </c>
      <c r="C128" s="40">
        <v>1</v>
      </c>
      <c r="D128" s="40">
        <v>0</v>
      </c>
      <c r="E128" s="40">
        <v>0</v>
      </c>
      <c r="F128" s="39">
        <v>7.9</v>
      </c>
      <c r="G128" s="39">
        <v>3.9</v>
      </c>
      <c r="H128" s="39">
        <v>4.9000000000000004</v>
      </c>
      <c r="I128" s="39">
        <v>6.9</v>
      </c>
      <c r="J128" s="39">
        <v>5.8</v>
      </c>
      <c r="K128" s="39">
        <v>4.7</v>
      </c>
      <c r="L128" s="39">
        <v>4.5999999999999996</v>
      </c>
      <c r="M128" s="39">
        <v>4.2</v>
      </c>
      <c r="N128" s="39">
        <v>4.3</v>
      </c>
      <c r="O128" s="39">
        <v>6.6</v>
      </c>
      <c r="P128" s="39">
        <v>8.1</v>
      </c>
      <c r="Q128" s="40">
        <v>0</v>
      </c>
    </row>
    <row r="129" spans="1:17" ht="15" x14ac:dyDescent="0.2">
      <c r="A129" s="26" t="s">
        <v>190</v>
      </c>
      <c r="B129" s="40">
        <v>7</v>
      </c>
      <c r="C129" s="40">
        <v>1</v>
      </c>
      <c r="D129" s="40">
        <v>1</v>
      </c>
      <c r="E129" s="40">
        <v>0</v>
      </c>
      <c r="F129" s="39">
        <v>7.3</v>
      </c>
      <c r="G129" s="39">
        <v>3.6</v>
      </c>
      <c r="H129" s="39">
        <v>3.6</v>
      </c>
      <c r="I129" s="39">
        <v>5.2</v>
      </c>
      <c r="J129" s="39">
        <v>6.1</v>
      </c>
      <c r="K129" s="39">
        <v>8</v>
      </c>
      <c r="L129" s="39">
        <v>3.3</v>
      </c>
      <c r="M129" s="39">
        <v>3.3</v>
      </c>
      <c r="N129" s="39">
        <v>2.9</v>
      </c>
      <c r="O129" s="39">
        <v>4</v>
      </c>
      <c r="P129" s="39">
        <v>6.9</v>
      </c>
      <c r="Q129" s="40">
        <v>0</v>
      </c>
    </row>
    <row r="130" spans="1:17" ht="15" x14ac:dyDescent="0.2">
      <c r="A130" s="26" t="s">
        <v>191</v>
      </c>
      <c r="B130" s="40">
        <v>11</v>
      </c>
      <c r="C130" s="40">
        <v>1</v>
      </c>
      <c r="D130" s="40">
        <v>1</v>
      </c>
      <c r="E130" s="40">
        <v>1</v>
      </c>
      <c r="F130" s="39">
        <v>9.6</v>
      </c>
      <c r="G130" s="39">
        <v>5.7</v>
      </c>
      <c r="H130" s="39">
        <v>5.6</v>
      </c>
      <c r="I130" s="39">
        <v>8.1999999999999993</v>
      </c>
      <c r="J130" s="39">
        <v>7.8</v>
      </c>
      <c r="K130" s="39">
        <v>4.5</v>
      </c>
      <c r="L130" s="39">
        <v>4.4000000000000004</v>
      </c>
      <c r="M130" s="39">
        <v>3</v>
      </c>
      <c r="N130" s="39">
        <v>4.3</v>
      </c>
      <c r="O130" s="39">
        <v>6.2</v>
      </c>
      <c r="P130" s="39">
        <v>9.3000000000000007</v>
      </c>
      <c r="Q130" s="40">
        <v>1</v>
      </c>
    </row>
    <row r="131" spans="1:17" ht="15" x14ac:dyDescent="0.2">
      <c r="A131" s="26" t="s">
        <v>192</v>
      </c>
      <c r="B131" s="40">
        <v>4</v>
      </c>
      <c r="C131" s="40">
        <v>0</v>
      </c>
      <c r="D131" s="40">
        <v>0</v>
      </c>
      <c r="E131" s="40">
        <v>0</v>
      </c>
      <c r="F131" s="39">
        <v>8.3000000000000007</v>
      </c>
      <c r="G131" s="39">
        <v>2.8</v>
      </c>
      <c r="H131" s="39">
        <v>3</v>
      </c>
      <c r="I131" s="39">
        <v>5.7</v>
      </c>
      <c r="J131" s="39">
        <v>2.5</v>
      </c>
      <c r="K131" s="39">
        <v>5.2</v>
      </c>
      <c r="L131" s="39">
        <v>1.2</v>
      </c>
      <c r="M131" s="39">
        <v>2.5</v>
      </c>
      <c r="N131" s="39">
        <v>2.1</v>
      </c>
      <c r="O131" s="39">
        <v>2.6</v>
      </c>
      <c r="P131" s="39">
        <v>6.2</v>
      </c>
      <c r="Q131" s="40">
        <v>0</v>
      </c>
    </row>
    <row r="132" spans="1:17" ht="15" x14ac:dyDescent="0.2">
      <c r="A132" s="26" t="s">
        <v>193</v>
      </c>
      <c r="B132" s="40">
        <v>9</v>
      </c>
      <c r="C132" s="40">
        <v>0</v>
      </c>
      <c r="D132" s="40">
        <v>0</v>
      </c>
      <c r="E132" s="40">
        <v>1</v>
      </c>
      <c r="F132" s="39">
        <v>8.6</v>
      </c>
      <c r="G132" s="39">
        <v>3.6</v>
      </c>
      <c r="H132" s="39">
        <v>2.9</v>
      </c>
      <c r="I132" s="39">
        <v>7.3</v>
      </c>
      <c r="J132" s="39">
        <v>4.7</v>
      </c>
      <c r="K132" s="39">
        <v>3.7</v>
      </c>
      <c r="L132" s="39">
        <v>5</v>
      </c>
      <c r="M132" s="39">
        <v>3.4</v>
      </c>
      <c r="N132" s="39">
        <v>4</v>
      </c>
      <c r="O132" s="39">
        <v>6.1</v>
      </c>
      <c r="P132" s="39">
        <v>8</v>
      </c>
      <c r="Q132" s="40">
        <v>0</v>
      </c>
    </row>
    <row r="133" spans="1:17" ht="15" x14ac:dyDescent="0.2">
      <c r="A133" s="26" t="s">
        <v>194</v>
      </c>
      <c r="B133" s="40">
        <v>9</v>
      </c>
      <c r="C133" s="40">
        <v>1</v>
      </c>
      <c r="D133" s="40">
        <v>0</v>
      </c>
      <c r="E133" s="40">
        <v>0</v>
      </c>
      <c r="F133" s="39">
        <v>8</v>
      </c>
      <c r="G133" s="39">
        <v>2.5</v>
      </c>
      <c r="H133" s="39">
        <v>3.4</v>
      </c>
      <c r="I133" s="39">
        <v>7.7</v>
      </c>
      <c r="J133" s="39">
        <v>3</v>
      </c>
      <c r="K133" s="39">
        <v>5.2</v>
      </c>
      <c r="L133" s="39">
        <v>4.5999999999999996</v>
      </c>
      <c r="M133" s="39">
        <v>4.2</v>
      </c>
      <c r="N133" s="39">
        <v>4.7</v>
      </c>
      <c r="O133" s="39">
        <v>6.9</v>
      </c>
      <c r="P133" s="39">
        <v>7.1</v>
      </c>
      <c r="Q133" s="40">
        <v>0</v>
      </c>
    </row>
    <row r="134" spans="1:17" ht="15" x14ac:dyDescent="0.2">
      <c r="A134" s="26" t="s">
        <v>195</v>
      </c>
      <c r="B134" s="40">
        <v>2</v>
      </c>
      <c r="C134" s="40">
        <v>1</v>
      </c>
      <c r="D134" s="40">
        <v>1</v>
      </c>
      <c r="E134" s="40">
        <v>0</v>
      </c>
      <c r="F134" s="39">
        <v>6.4</v>
      </c>
      <c r="G134" s="39">
        <v>3.2</v>
      </c>
      <c r="H134" s="39">
        <v>2.2000000000000002</v>
      </c>
      <c r="I134" s="39">
        <v>2.9</v>
      </c>
      <c r="J134" s="39">
        <v>5</v>
      </c>
      <c r="K134" s="39">
        <v>8.4</v>
      </c>
      <c r="L134" s="39">
        <v>2.4</v>
      </c>
      <c r="M134" s="39">
        <v>3.7</v>
      </c>
      <c r="N134" s="39">
        <v>1.6</v>
      </c>
      <c r="O134" s="39">
        <v>3.6</v>
      </c>
      <c r="P134" s="39">
        <v>6.5</v>
      </c>
      <c r="Q134" s="40">
        <v>0</v>
      </c>
    </row>
    <row r="135" spans="1:17" ht="15" x14ac:dyDescent="0.2">
      <c r="A135" s="26" t="s">
        <v>196</v>
      </c>
      <c r="B135" s="40">
        <v>10</v>
      </c>
      <c r="C135" s="40">
        <v>0</v>
      </c>
      <c r="D135" s="40">
        <v>1</v>
      </c>
      <c r="E135" s="40">
        <v>0</v>
      </c>
      <c r="F135" s="39">
        <v>6.6</v>
      </c>
      <c r="G135" s="39">
        <v>3.8</v>
      </c>
      <c r="H135" s="39">
        <v>3.2</v>
      </c>
      <c r="I135" s="39">
        <v>5.3</v>
      </c>
      <c r="J135" s="39">
        <v>6.6</v>
      </c>
      <c r="K135" s="39">
        <v>8.1999999999999993</v>
      </c>
      <c r="L135" s="39">
        <v>4.3</v>
      </c>
      <c r="M135" s="39">
        <v>4.0999999999999996</v>
      </c>
      <c r="N135" s="39">
        <v>3.3</v>
      </c>
      <c r="O135" s="39">
        <v>6.3</v>
      </c>
      <c r="P135" s="39">
        <v>7.1</v>
      </c>
      <c r="Q135" s="40">
        <v>0</v>
      </c>
    </row>
    <row r="136" spans="1:17" ht="15" x14ac:dyDescent="0.2">
      <c r="A136" s="26" t="s">
        <v>197</v>
      </c>
      <c r="B136" s="40">
        <v>14</v>
      </c>
      <c r="C136" s="40">
        <v>0</v>
      </c>
      <c r="D136" s="40">
        <v>0</v>
      </c>
      <c r="E136" s="40">
        <v>1</v>
      </c>
      <c r="F136" s="39">
        <v>7.6</v>
      </c>
      <c r="G136" s="39">
        <v>2.5</v>
      </c>
      <c r="H136" s="39">
        <v>3.2</v>
      </c>
      <c r="I136" s="39">
        <v>7.1</v>
      </c>
      <c r="J136" s="39">
        <v>4.2</v>
      </c>
      <c r="K136" s="39">
        <v>5.8</v>
      </c>
      <c r="L136" s="39">
        <v>3.6</v>
      </c>
      <c r="M136" s="39">
        <v>3.8</v>
      </c>
      <c r="N136" s="39">
        <v>4.2</v>
      </c>
      <c r="O136" s="39">
        <v>6</v>
      </c>
      <c r="P136" s="39">
        <v>8.1999999999999993</v>
      </c>
      <c r="Q136" s="40">
        <v>1</v>
      </c>
    </row>
    <row r="137" spans="1:17" ht="15" x14ac:dyDescent="0.2">
      <c r="A137" s="26" t="s">
        <v>198</v>
      </c>
      <c r="B137" s="40">
        <v>1</v>
      </c>
      <c r="C137" s="40">
        <v>1</v>
      </c>
      <c r="D137" s="40">
        <v>0</v>
      </c>
      <c r="E137" s="40">
        <v>1</v>
      </c>
      <c r="F137" s="39">
        <v>9.4</v>
      </c>
      <c r="G137" s="39">
        <v>4.0999999999999996</v>
      </c>
      <c r="H137" s="39">
        <v>3.4</v>
      </c>
      <c r="I137" s="39">
        <v>7.8</v>
      </c>
      <c r="J137" s="39">
        <v>4.7</v>
      </c>
      <c r="K137" s="39">
        <v>7.6</v>
      </c>
      <c r="L137" s="39">
        <v>5.0999999999999996</v>
      </c>
      <c r="M137" s="39">
        <v>3.7</v>
      </c>
      <c r="N137" s="39">
        <v>4.4000000000000004</v>
      </c>
      <c r="O137" s="39">
        <v>5.6</v>
      </c>
      <c r="P137" s="39">
        <v>7</v>
      </c>
      <c r="Q137" s="40">
        <v>1</v>
      </c>
    </row>
    <row r="138" spans="1:17" ht="15" x14ac:dyDescent="0.2">
      <c r="A138" s="26" t="s">
        <v>199</v>
      </c>
      <c r="B138" s="40">
        <v>4</v>
      </c>
      <c r="C138" s="40">
        <v>0</v>
      </c>
      <c r="D138" s="40">
        <v>0</v>
      </c>
      <c r="E138" s="40">
        <v>0</v>
      </c>
      <c r="F138" s="39">
        <v>8.3000000000000007</v>
      </c>
      <c r="G138" s="39">
        <v>2.8</v>
      </c>
      <c r="H138" s="39">
        <v>3</v>
      </c>
      <c r="I138" s="39">
        <v>5.7</v>
      </c>
      <c r="J138" s="39">
        <v>2.5</v>
      </c>
      <c r="K138" s="39">
        <v>5.2</v>
      </c>
      <c r="L138" s="39">
        <v>1.8</v>
      </c>
      <c r="M138" s="39">
        <v>2.5</v>
      </c>
      <c r="N138" s="39">
        <v>2.1</v>
      </c>
      <c r="O138" s="39">
        <v>3.1</v>
      </c>
      <c r="P138" s="39">
        <v>6.7</v>
      </c>
      <c r="Q138" s="40">
        <v>0</v>
      </c>
    </row>
    <row r="139" spans="1:17" ht="15" x14ac:dyDescent="0.2">
      <c r="A139" s="26" t="s">
        <v>200</v>
      </c>
      <c r="B139" s="40">
        <v>13</v>
      </c>
      <c r="C139" s="40">
        <v>1</v>
      </c>
      <c r="D139" s="40">
        <v>1</v>
      </c>
      <c r="E139" s="40">
        <v>1</v>
      </c>
      <c r="F139" s="39">
        <v>7.8</v>
      </c>
      <c r="G139" s="39">
        <v>4.9000000000000004</v>
      </c>
      <c r="H139" s="39">
        <v>5.8</v>
      </c>
      <c r="I139" s="39">
        <v>5.3</v>
      </c>
      <c r="J139" s="39">
        <v>7.1</v>
      </c>
      <c r="K139" s="39">
        <v>7.9</v>
      </c>
      <c r="L139" s="39">
        <v>4.0999999999999996</v>
      </c>
      <c r="M139" s="39">
        <v>4.9000000000000004</v>
      </c>
      <c r="N139" s="39">
        <v>3.9</v>
      </c>
      <c r="O139" s="39">
        <v>5.7</v>
      </c>
      <c r="P139" s="39">
        <v>7.5</v>
      </c>
      <c r="Q139" s="40">
        <v>0</v>
      </c>
    </row>
    <row r="140" spans="1:17" ht="15" x14ac:dyDescent="0.2">
      <c r="A140" s="26" t="s">
        <v>201</v>
      </c>
      <c r="B140" s="40">
        <v>13</v>
      </c>
      <c r="C140" s="40">
        <v>1</v>
      </c>
      <c r="D140" s="40">
        <v>1</v>
      </c>
      <c r="E140" s="40">
        <v>0</v>
      </c>
      <c r="F140" s="39">
        <v>7.1</v>
      </c>
      <c r="G140" s="39">
        <v>4.2</v>
      </c>
      <c r="H140" s="39">
        <v>2.8</v>
      </c>
      <c r="I140" s="39">
        <v>3.3</v>
      </c>
      <c r="J140" s="39">
        <v>4.5</v>
      </c>
      <c r="K140" s="39">
        <v>9.9</v>
      </c>
      <c r="L140" s="39">
        <v>2.8</v>
      </c>
      <c r="M140" s="39">
        <v>4</v>
      </c>
      <c r="N140" s="39">
        <v>2.4</v>
      </c>
      <c r="O140" s="39">
        <v>3.3</v>
      </c>
      <c r="P140" s="39">
        <v>7.4</v>
      </c>
      <c r="Q140" s="40">
        <v>0</v>
      </c>
    </row>
    <row r="141" spans="1:17" ht="15" x14ac:dyDescent="0.2">
      <c r="A141" s="26" t="s">
        <v>202</v>
      </c>
      <c r="B141" s="40">
        <v>15</v>
      </c>
      <c r="C141" s="40">
        <v>0</v>
      </c>
      <c r="D141" s="40">
        <v>1</v>
      </c>
      <c r="E141" s="40">
        <v>1</v>
      </c>
      <c r="F141" s="39">
        <v>7.6</v>
      </c>
      <c r="G141" s="39">
        <v>3.6</v>
      </c>
      <c r="H141" s="39">
        <v>2.2000000000000002</v>
      </c>
      <c r="I141" s="39">
        <v>4.5999999999999996</v>
      </c>
      <c r="J141" s="39">
        <v>5</v>
      </c>
      <c r="K141" s="39">
        <v>7.4</v>
      </c>
      <c r="L141" s="39">
        <v>4.4000000000000004</v>
      </c>
      <c r="M141" s="39">
        <v>5.8</v>
      </c>
      <c r="N141" s="39">
        <v>3.9</v>
      </c>
      <c r="O141" s="39">
        <v>4.8</v>
      </c>
      <c r="P141" s="39">
        <v>7.4</v>
      </c>
      <c r="Q141" s="40">
        <v>0</v>
      </c>
    </row>
    <row r="142" spans="1:17" ht="15" x14ac:dyDescent="0.2">
      <c r="A142" s="26" t="s">
        <v>203</v>
      </c>
      <c r="B142" s="40">
        <v>12</v>
      </c>
      <c r="C142" s="40">
        <v>1</v>
      </c>
      <c r="D142" s="40">
        <v>1</v>
      </c>
      <c r="E142" s="40">
        <v>0</v>
      </c>
      <c r="F142" s="39">
        <v>5.6</v>
      </c>
      <c r="G142" s="39">
        <v>3.4</v>
      </c>
      <c r="H142" s="39">
        <v>5.2</v>
      </c>
      <c r="I142" s="39">
        <v>5.7</v>
      </c>
      <c r="J142" s="39">
        <v>5.6</v>
      </c>
      <c r="K142" s="39">
        <v>9.1</v>
      </c>
      <c r="L142" s="39">
        <v>4.5</v>
      </c>
      <c r="M142" s="39">
        <v>6</v>
      </c>
      <c r="N142" s="39">
        <v>4.5</v>
      </c>
      <c r="O142" s="39">
        <v>6.3</v>
      </c>
      <c r="P142" s="39">
        <v>7.9</v>
      </c>
      <c r="Q142" s="40">
        <v>0</v>
      </c>
    </row>
    <row r="143" spans="1:17" ht="15" x14ac:dyDescent="0.2">
      <c r="A143" s="26" t="s">
        <v>204</v>
      </c>
      <c r="B143" s="40">
        <v>3</v>
      </c>
      <c r="C143" s="40">
        <v>1</v>
      </c>
      <c r="D143" s="40">
        <v>0</v>
      </c>
      <c r="E143" s="40">
        <v>0</v>
      </c>
      <c r="F143" s="39">
        <v>9.9</v>
      </c>
      <c r="G143" s="39">
        <v>2.8</v>
      </c>
      <c r="H143" s="39">
        <v>1.5</v>
      </c>
      <c r="I143" s="39">
        <v>5.8</v>
      </c>
      <c r="J143" s="39">
        <v>3.5</v>
      </c>
      <c r="K143" s="39">
        <v>5.4</v>
      </c>
      <c r="L143" s="39">
        <v>4</v>
      </c>
      <c r="M143" s="39">
        <v>4.9000000000000004</v>
      </c>
      <c r="N143" s="39">
        <v>4</v>
      </c>
      <c r="O143" s="39">
        <v>5.8</v>
      </c>
      <c r="P143" s="39">
        <v>8</v>
      </c>
      <c r="Q143" s="40">
        <v>1</v>
      </c>
    </row>
    <row r="144" spans="1:17" ht="15" x14ac:dyDescent="0.2">
      <c r="A144" s="26" t="s">
        <v>205</v>
      </c>
      <c r="B144" s="40">
        <v>3</v>
      </c>
      <c r="C144" s="40">
        <v>0</v>
      </c>
      <c r="D144" s="40">
        <v>1</v>
      </c>
      <c r="E144" s="40">
        <v>1</v>
      </c>
      <c r="F144" s="39">
        <v>9.1999999999999993</v>
      </c>
      <c r="G144" s="39">
        <v>3.4</v>
      </c>
      <c r="H144" s="39">
        <v>4.9000000000000004</v>
      </c>
      <c r="I144" s="39">
        <v>7.4</v>
      </c>
      <c r="J144" s="39">
        <v>5.8</v>
      </c>
      <c r="K144" s="39">
        <v>4.5</v>
      </c>
      <c r="L144" s="39">
        <v>4.2</v>
      </c>
      <c r="M144" s="39">
        <v>4</v>
      </c>
      <c r="N144" s="39">
        <v>4.5</v>
      </c>
      <c r="O144" s="39">
        <v>6.9</v>
      </c>
      <c r="P144" s="39">
        <v>8</v>
      </c>
      <c r="Q144" s="40">
        <v>1</v>
      </c>
    </row>
    <row r="145" spans="1:17" ht="15" x14ac:dyDescent="0.2">
      <c r="A145" s="26" t="s">
        <v>206</v>
      </c>
      <c r="B145" s="40">
        <v>7</v>
      </c>
      <c r="C145" s="40">
        <v>1</v>
      </c>
      <c r="D145" s="40">
        <v>0</v>
      </c>
      <c r="E145" s="40">
        <v>0</v>
      </c>
      <c r="F145" s="39">
        <v>9.1</v>
      </c>
      <c r="G145" s="39">
        <v>3.8</v>
      </c>
      <c r="H145" s="39">
        <v>3.1</v>
      </c>
      <c r="I145" s="39">
        <v>7.5</v>
      </c>
      <c r="J145" s="39">
        <v>4.5</v>
      </c>
      <c r="K145" s="39">
        <v>7.3</v>
      </c>
      <c r="L145" s="39">
        <v>4.5</v>
      </c>
      <c r="M145" s="39">
        <v>3.4</v>
      </c>
      <c r="N145" s="39">
        <v>4.2</v>
      </c>
      <c r="O145" s="39">
        <v>5.0999999999999996</v>
      </c>
      <c r="P145" s="39">
        <v>8.4</v>
      </c>
      <c r="Q145" s="40">
        <v>0</v>
      </c>
    </row>
    <row r="146" spans="1:17" ht="15" x14ac:dyDescent="0.2">
      <c r="A146" s="26" t="s">
        <v>207</v>
      </c>
      <c r="B146" s="40">
        <v>7</v>
      </c>
      <c r="C146" s="40">
        <v>1</v>
      </c>
      <c r="D146" s="40">
        <v>0</v>
      </c>
      <c r="E146" s="40">
        <v>0</v>
      </c>
      <c r="F146" s="39">
        <v>9.9</v>
      </c>
      <c r="G146" s="39">
        <v>4.2</v>
      </c>
      <c r="H146" s="39">
        <v>3.4</v>
      </c>
      <c r="I146" s="39">
        <v>5.4</v>
      </c>
      <c r="J146" s="39">
        <v>4.5</v>
      </c>
      <c r="K146" s="39">
        <v>3.8</v>
      </c>
      <c r="L146" s="39">
        <v>3.8</v>
      </c>
      <c r="M146" s="39">
        <v>4</v>
      </c>
      <c r="N146" s="39">
        <v>3.5</v>
      </c>
      <c r="O146" s="39">
        <v>5.4</v>
      </c>
      <c r="P146" s="39">
        <v>8.8000000000000007</v>
      </c>
      <c r="Q146" s="40">
        <v>1</v>
      </c>
    </row>
    <row r="147" spans="1:17" ht="15" x14ac:dyDescent="0.2">
      <c r="A147" s="26" t="s">
        <v>208</v>
      </c>
      <c r="B147" s="40">
        <v>14</v>
      </c>
      <c r="C147" s="40">
        <v>1</v>
      </c>
      <c r="D147" s="40">
        <v>0</v>
      </c>
      <c r="E147" s="40">
        <v>1</v>
      </c>
      <c r="F147" s="39">
        <v>9.9</v>
      </c>
      <c r="G147" s="39">
        <v>4.2</v>
      </c>
      <c r="H147" s="39">
        <v>3.2</v>
      </c>
      <c r="I147" s="39">
        <v>5.4</v>
      </c>
      <c r="J147" s="39">
        <v>4.5</v>
      </c>
      <c r="K147" s="39">
        <v>3.8</v>
      </c>
      <c r="L147" s="39">
        <v>4.0999999999999996</v>
      </c>
      <c r="M147" s="39">
        <v>4</v>
      </c>
      <c r="N147" s="39">
        <v>3.5</v>
      </c>
      <c r="O147" s="39">
        <v>4.0999999999999996</v>
      </c>
      <c r="P147" s="39">
        <v>7.9</v>
      </c>
      <c r="Q147" s="40">
        <v>1</v>
      </c>
    </row>
    <row r="148" spans="1:17" ht="15" x14ac:dyDescent="0.2">
      <c r="A148" s="26" t="s">
        <v>209</v>
      </c>
      <c r="B148" s="40">
        <v>5</v>
      </c>
      <c r="C148" s="40">
        <v>0</v>
      </c>
      <c r="D148" s="40">
        <v>1</v>
      </c>
      <c r="E148" s="40">
        <v>0</v>
      </c>
      <c r="F148" s="39">
        <v>6.6</v>
      </c>
      <c r="G148" s="39">
        <v>3.8</v>
      </c>
      <c r="H148" s="39">
        <v>4.5</v>
      </c>
      <c r="I148" s="39">
        <v>5.3</v>
      </c>
      <c r="J148" s="39">
        <v>6.6</v>
      </c>
      <c r="K148" s="39">
        <v>8.1999999999999993</v>
      </c>
      <c r="L148" s="39">
        <v>4.5999999999999996</v>
      </c>
      <c r="M148" s="39">
        <v>4.0999999999999996</v>
      </c>
      <c r="N148" s="39">
        <v>3.3</v>
      </c>
      <c r="O148" s="39">
        <v>4.7</v>
      </c>
      <c r="P148" s="39">
        <v>6</v>
      </c>
      <c r="Q148" s="40">
        <v>0</v>
      </c>
    </row>
    <row r="149" spans="1:17" ht="15" x14ac:dyDescent="0.2">
      <c r="A149" s="26" t="s">
        <v>210</v>
      </c>
      <c r="B149" s="40">
        <v>15</v>
      </c>
      <c r="C149" s="40">
        <v>1</v>
      </c>
      <c r="D149" s="40">
        <v>0</v>
      </c>
      <c r="E149" s="40">
        <v>0</v>
      </c>
      <c r="F149" s="39">
        <v>9.1</v>
      </c>
      <c r="G149" s="39">
        <v>3.7</v>
      </c>
      <c r="H149" s="39">
        <v>4.0999999999999996</v>
      </c>
      <c r="I149" s="39">
        <v>6.3</v>
      </c>
      <c r="J149" s="39">
        <v>5.4</v>
      </c>
      <c r="K149" s="39">
        <v>7.3</v>
      </c>
      <c r="L149" s="39">
        <v>3.7</v>
      </c>
      <c r="M149" s="39">
        <v>3</v>
      </c>
      <c r="N149" s="39">
        <v>3.3</v>
      </c>
      <c r="O149" s="39">
        <v>4.7</v>
      </c>
      <c r="P149" s="39">
        <v>8.1999999999999993</v>
      </c>
      <c r="Q149" s="40">
        <v>0</v>
      </c>
    </row>
    <row r="150" spans="1:17" ht="15" x14ac:dyDescent="0.2">
      <c r="A150" s="26" t="s">
        <v>211</v>
      </c>
      <c r="B150" s="40">
        <v>7</v>
      </c>
      <c r="C150" s="40">
        <v>1</v>
      </c>
      <c r="D150" s="40">
        <v>1</v>
      </c>
      <c r="E150" s="40">
        <v>1</v>
      </c>
      <c r="F150" s="39">
        <v>5.0999999999999996</v>
      </c>
      <c r="G150" s="39">
        <v>5.0999999999999996</v>
      </c>
      <c r="H150" s="39">
        <v>5.8</v>
      </c>
      <c r="I150" s="39">
        <v>5.4</v>
      </c>
      <c r="J150" s="39">
        <v>7.8</v>
      </c>
      <c r="K150" s="39">
        <v>5.9</v>
      </c>
      <c r="L150" s="39">
        <v>5.0999999999999996</v>
      </c>
      <c r="M150" s="39">
        <v>6.3</v>
      </c>
      <c r="N150" s="39">
        <v>4.5</v>
      </c>
      <c r="O150" s="39">
        <v>6.2</v>
      </c>
      <c r="P150" s="39">
        <v>8.4</v>
      </c>
      <c r="Q150" s="40">
        <v>1</v>
      </c>
    </row>
    <row r="151" spans="1:17" ht="15" x14ac:dyDescent="0.2">
      <c r="A151" s="26" t="s">
        <v>212</v>
      </c>
      <c r="B151" s="40">
        <v>13</v>
      </c>
      <c r="C151" s="40">
        <v>0</v>
      </c>
      <c r="D151" s="40">
        <v>1</v>
      </c>
      <c r="E151" s="40">
        <v>0</v>
      </c>
      <c r="F151" s="39">
        <v>6</v>
      </c>
      <c r="G151" s="39">
        <v>4.0999999999999996</v>
      </c>
      <c r="H151" s="39">
        <v>4.8</v>
      </c>
      <c r="I151" s="39">
        <v>5.3</v>
      </c>
      <c r="J151" s="39">
        <v>5.3</v>
      </c>
      <c r="K151" s="39">
        <v>8</v>
      </c>
      <c r="L151" s="39">
        <v>4.3</v>
      </c>
      <c r="M151" s="39">
        <v>5.3</v>
      </c>
      <c r="N151" s="39">
        <v>4</v>
      </c>
      <c r="O151" s="39">
        <v>5.8</v>
      </c>
      <c r="P151" s="39">
        <v>7.4</v>
      </c>
      <c r="Q151" s="40">
        <v>0</v>
      </c>
    </row>
    <row r="152" spans="1:17" ht="15" x14ac:dyDescent="0.2">
      <c r="A152" s="26" t="s">
        <v>213</v>
      </c>
      <c r="B152" s="40">
        <v>8</v>
      </c>
      <c r="C152" s="40">
        <v>0</v>
      </c>
      <c r="D152" s="40">
        <v>1</v>
      </c>
      <c r="E152" s="40">
        <v>0</v>
      </c>
      <c r="F152" s="39">
        <v>8.9</v>
      </c>
      <c r="G152" s="39">
        <v>4.3</v>
      </c>
      <c r="H152" s="39">
        <v>4.3</v>
      </c>
      <c r="I152" s="39">
        <v>5.0999999999999996</v>
      </c>
      <c r="J152" s="39">
        <v>6.9</v>
      </c>
      <c r="K152" s="39">
        <v>8.1999999999999993</v>
      </c>
      <c r="L152" s="39">
        <v>5</v>
      </c>
      <c r="M152" s="39">
        <v>5.9</v>
      </c>
      <c r="N152" s="39">
        <v>4.2</v>
      </c>
      <c r="O152" s="39">
        <v>5.7</v>
      </c>
      <c r="P152" s="39">
        <v>8</v>
      </c>
      <c r="Q152" s="40">
        <v>0</v>
      </c>
    </row>
    <row r="153" spans="1:17" ht="15" x14ac:dyDescent="0.2">
      <c r="A153" s="26" t="s">
        <v>214</v>
      </c>
      <c r="B153" s="40">
        <v>5</v>
      </c>
      <c r="C153" s="40">
        <v>0</v>
      </c>
      <c r="D153" s="40">
        <v>1</v>
      </c>
      <c r="E153" s="40">
        <v>0</v>
      </c>
      <c r="F153" s="39">
        <v>6.2</v>
      </c>
      <c r="G153" s="39">
        <v>3.3</v>
      </c>
      <c r="H153" s="39">
        <v>4</v>
      </c>
      <c r="I153" s="39">
        <v>3.6</v>
      </c>
      <c r="J153" s="39">
        <v>5.0999999999999996</v>
      </c>
      <c r="K153" s="39">
        <v>6.9</v>
      </c>
      <c r="L153" s="39">
        <v>4</v>
      </c>
      <c r="M153" s="39">
        <v>6.3</v>
      </c>
      <c r="N153" s="39">
        <v>3.7</v>
      </c>
      <c r="O153" s="39">
        <v>5.4</v>
      </c>
      <c r="P153" s="39">
        <v>6.6</v>
      </c>
      <c r="Q153" s="40">
        <v>0</v>
      </c>
    </row>
    <row r="154" spans="1:17" ht="15" x14ac:dyDescent="0.2">
      <c r="A154" s="26" t="s">
        <v>215</v>
      </c>
      <c r="B154" s="40">
        <v>9</v>
      </c>
      <c r="C154" s="40">
        <v>1</v>
      </c>
      <c r="D154" s="40">
        <v>1</v>
      </c>
      <c r="E154" s="40">
        <v>0</v>
      </c>
      <c r="F154" s="39">
        <v>7.2</v>
      </c>
      <c r="G154" s="39">
        <v>4.3</v>
      </c>
      <c r="H154" s="39">
        <v>3.6</v>
      </c>
      <c r="I154" s="39">
        <v>3.4</v>
      </c>
      <c r="J154" s="39">
        <v>4.7</v>
      </c>
      <c r="K154" s="39">
        <v>10</v>
      </c>
      <c r="L154" s="39">
        <v>3</v>
      </c>
      <c r="M154" s="39">
        <v>4.0999999999999996</v>
      </c>
      <c r="N154" s="39">
        <v>2.5</v>
      </c>
      <c r="O154" s="39">
        <v>3.8</v>
      </c>
      <c r="P154" s="39">
        <v>7.6</v>
      </c>
      <c r="Q154" s="40">
        <v>0</v>
      </c>
    </row>
    <row r="155" spans="1:17" ht="15" x14ac:dyDescent="0.2">
      <c r="A155" s="26" t="s">
        <v>216</v>
      </c>
      <c r="B155" s="40">
        <v>6</v>
      </c>
      <c r="C155" s="40">
        <v>1</v>
      </c>
      <c r="D155" s="40">
        <v>0</v>
      </c>
      <c r="E155" s="40">
        <v>1</v>
      </c>
      <c r="F155" s="39">
        <v>8.8000000000000007</v>
      </c>
      <c r="G155" s="39">
        <v>3.5</v>
      </c>
      <c r="H155" s="39">
        <v>2.8</v>
      </c>
      <c r="I155" s="39">
        <v>8.1</v>
      </c>
      <c r="J155" s="39">
        <v>4.5</v>
      </c>
      <c r="K155" s="39">
        <v>6.7</v>
      </c>
      <c r="L155" s="39">
        <v>4.0999999999999996</v>
      </c>
      <c r="M155" s="39">
        <v>2.2999999999999998</v>
      </c>
      <c r="N155" s="39">
        <v>3.9</v>
      </c>
      <c r="O155" s="39">
        <v>5.4</v>
      </c>
      <c r="P155" s="39">
        <v>7.5</v>
      </c>
      <c r="Q155" s="40">
        <v>0</v>
      </c>
    </row>
    <row r="156" spans="1:17" ht="15" x14ac:dyDescent="0.2">
      <c r="A156" s="26" t="s">
        <v>217</v>
      </c>
      <c r="B156" s="40">
        <v>3</v>
      </c>
      <c r="C156" s="40">
        <v>0</v>
      </c>
      <c r="D156" s="40">
        <v>1</v>
      </c>
      <c r="E156" s="40">
        <v>0</v>
      </c>
      <c r="F156" s="39">
        <v>6.3</v>
      </c>
      <c r="G156" s="39">
        <v>5.0999999999999996</v>
      </c>
      <c r="H156" s="39">
        <v>3.7</v>
      </c>
      <c r="I156" s="39">
        <v>4.0999999999999996</v>
      </c>
      <c r="J156" s="39">
        <v>6.6</v>
      </c>
      <c r="K156" s="39">
        <v>8.4</v>
      </c>
      <c r="L156" s="39">
        <v>4.4000000000000004</v>
      </c>
      <c r="M156" s="39">
        <v>5.0999999999999996</v>
      </c>
      <c r="N156" s="39">
        <v>3.4</v>
      </c>
      <c r="O156" s="39">
        <v>5.3</v>
      </c>
      <c r="P156" s="39">
        <v>7.1</v>
      </c>
      <c r="Q156" s="40">
        <v>0</v>
      </c>
    </row>
    <row r="157" spans="1:17" ht="15" x14ac:dyDescent="0.2">
      <c r="A157" s="26" t="s">
        <v>218</v>
      </c>
      <c r="B157" s="40">
        <v>2</v>
      </c>
      <c r="C157" s="40">
        <v>0</v>
      </c>
      <c r="D157" s="40">
        <v>0</v>
      </c>
      <c r="E157" s="40">
        <v>0</v>
      </c>
      <c r="F157" s="39">
        <v>9.6999999999999993</v>
      </c>
      <c r="G157" s="39">
        <v>2.8</v>
      </c>
      <c r="H157" s="39">
        <v>3.7</v>
      </c>
      <c r="I157" s="39">
        <v>5.7</v>
      </c>
      <c r="J157" s="39">
        <v>4.7</v>
      </c>
      <c r="K157" s="39">
        <v>4.8</v>
      </c>
      <c r="L157" s="39">
        <v>4</v>
      </c>
      <c r="M157" s="39">
        <v>4.0999999999999996</v>
      </c>
      <c r="N157" s="39">
        <v>3.6</v>
      </c>
      <c r="O157" s="39">
        <v>5.8</v>
      </c>
      <c r="P157" s="39">
        <v>7.9</v>
      </c>
      <c r="Q157" s="40">
        <v>0</v>
      </c>
    </row>
    <row r="158" spans="1:17" ht="15" x14ac:dyDescent="0.2">
      <c r="A158" s="26" t="s">
        <v>219</v>
      </c>
      <c r="B158" s="40">
        <v>1</v>
      </c>
      <c r="C158" s="40">
        <v>0</v>
      </c>
      <c r="D158" s="40">
        <v>1</v>
      </c>
      <c r="E158" s="40">
        <v>0</v>
      </c>
      <c r="F158" s="39">
        <v>5</v>
      </c>
      <c r="G158" s="39">
        <v>3.6</v>
      </c>
      <c r="H158" s="39">
        <v>4.0999999999999996</v>
      </c>
      <c r="I158" s="39">
        <v>4.2</v>
      </c>
      <c r="J158" s="39">
        <v>4.9000000000000004</v>
      </c>
      <c r="K158" s="39">
        <v>8.1999999999999993</v>
      </c>
      <c r="L158" s="39">
        <v>3.7</v>
      </c>
      <c r="M158" s="39">
        <v>4.8</v>
      </c>
      <c r="N158" s="39">
        <v>3.1</v>
      </c>
      <c r="O158" s="39">
        <v>4.4000000000000004</v>
      </c>
      <c r="P158" s="39">
        <v>7.6</v>
      </c>
      <c r="Q158" s="40">
        <v>0</v>
      </c>
    </row>
    <row r="159" spans="1:17" ht="15" x14ac:dyDescent="0.2">
      <c r="A159" s="26" t="s">
        <v>220</v>
      </c>
      <c r="B159" s="40">
        <v>10</v>
      </c>
      <c r="C159" s="40">
        <v>0</v>
      </c>
      <c r="D159" s="40">
        <v>1</v>
      </c>
      <c r="E159" s="40">
        <v>1</v>
      </c>
      <c r="F159" s="39">
        <v>7.4</v>
      </c>
      <c r="G159" s="39">
        <v>3.4</v>
      </c>
      <c r="H159" s="39">
        <v>5.8</v>
      </c>
      <c r="I159" s="39">
        <v>4.4000000000000004</v>
      </c>
      <c r="J159" s="39">
        <v>4.8</v>
      </c>
      <c r="K159" s="39">
        <v>7.2</v>
      </c>
      <c r="L159" s="39">
        <v>4</v>
      </c>
      <c r="M159" s="39">
        <v>5.6</v>
      </c>
      <c r="N159" s="39">
        <v>3.7</v>
      </c>
      <c r="O159" s="39">
        <v>4.3</v>
      </c>
      <c r="P159" s="39">
        <v>7.1</v>
      </c>
      <c r="Q159" s="40">
        <v>0</v>
      </c>
    </row>
    <row r="160" spans="1:17" ht="15" x14ac:dyDescent="0.2">
      <c r="A160" s="26" t="s">
        <v>221</v>
      </c>
      <c r="B160" s="40">
        <v>5</v>
      </c>
      <c r="C160" s="40">
        <v>1</v>
      </c>
      <c r="D160" s="40">
        <v>1</v>
      </c>
      <c r="E160" s="40">
        <v>1</v>
      </c>
      <c r="F160" s="39">
        <v>5.5</v>
      </c>
      <c r="G160" s="39">
        <v>3.7</v>
      </c>
      <c r="H160" s="39">
        <v>4.5</v>
      </c>
      <c r="I160" s="39">
        <v>5.3</v>
      </c>
      <c r="J160" s="39">
        <v>4.9000000000000004</v>
      </c>
      <c r="K160" s="39">
        <v>6</v>
      </c>
      <c r="L160" s="39">
        <v>4.3</v>
      </c>
      <c r="M160" s="39">
        <v>5.9</v>
      </c>
      <c r="N160" s="39">
        <v>4.3</v>
      </c>
      <c r="O160" s="39">
        <v>5.7</v>
      </c>
      <c r="P160" s="39">
        <v>7.6</v>
      </c>
      <c r="Q160" s="40">
        <v>0</v>
      </c>
    </row>
    <row r="161" spans="1:17" ht="15" x14ac:dyDescent="0.2">
      <c r="A161" s="26" t="s">
        <v>222</v>
      </c>
      <c r="B161" s="40">
        <v>13</v>
      </c>
      <c r="C161" s="40">
        <v>1</v>
      </c>
      <c r="D161" s="40">
        <v>0</v>
      </c>
      <c r="E161" s="40">
        <v>1</v>
      </c>
      <c r="F161" s="39">
        <v>9.1</v>
      </c>
      <c r="G161" s="39">
        <v>3.6</v>
      </c>
      <c r="H161" s="39">
        <v>3</v>
      </c>
      <c r="I161" s="39">
        <v>6.2</v>
      </c>
      <c r="J161" s="39">
        <v>4.5999999999999996</v>
      </c>
      <c r="K161" s="39">
        <v>8.3000000000000007</v>
      </c>
      <c r="L161" s="39">
        <v>4.5999999999999996</v>
      </c>
      <c r="M161" s="39">
        <v>4.3</v>
      </c>
      <c r="N161" s="39">
        <v>3.9</v>
      </c>
      <c r="O161" s="39">
        <v>4.8</v>
      </c>
      <c r="P161" s="39">
        <v>8.1999999999999993</v>
      </c>
      <c r="Q161" s="40">
        <v>1</v>
      </c>
    </row>
    <row r="162" spans="1:17" ht="15" x14ac:dyDescent="0.2">
      <c r="A162" s="26" t="s">
        <v>223</v>
      </c>
      <c r="B162" s="40">
        <v>5</v>
      </c>
      <c r="C162" s="40">
        <v>1</v>
      </c>
      <c r="D162" s="40">
        <v>1</v>
      </c>
      <c r="E162" s="40">
        <v>0</v>
      </c>
      <c r="F162" s="39">
        <v>6.7</v>
      </c>
      <c r="G162" s="39">
        <v>3.7</v>
      </c>
      <c r="H162" s="39">
        <v>5.0999999999999996</v>
      </c>
      <c r="I162" s="39">
        <v>5.0999999999999996</v>
      </c>
      <c r="J162" s="39">
        <v>4.9000000000000004</v>
      </c>
      <c r="K162" s="39">
        <v>9.1999999999999993</v>
      </c>
      <c r="L162" s="39">
        <v>3.7</v>
      </c>
      <c r="M162" s="39">
        <v>4.5</v>
      </c>
      <c r="N162" s="39">
        <v>3.4</v>
      </c>
      <c r="O162" s="39">
        <v>4.9000000000000004</v>
      </c>
      <c r="P162" s="39">
        <v>6.9</v>
      </c>
      <c r="Q162" s="40">
        <v>0</v>
      </c>
    </row>
    <row r="163" spans="1:17" ht="15" x14ac:dyDescent="0.2">
      <c r="A163" s="26" t="s">
        <v>224</v>
      </c>
      <c r="B163" s="40">
        <v>11</v>
      </c>
      <c r="C163" s="40">
        <v>0</v>
      </c>
      <c r="D163" s="40">
        <v>1</v>
      </c>
      <c r="E163" s="40">
        <v>1</v>
      </c>
      <c r="F163" s="39">
        <v>6.3</v>
      </c>
      <c r="G163" s="39">
        <v>4.5</v>
      </c>
      <c r="H163" s="39">
        <v>4.9000000000000004</v>
      </c>
      <c r="I163" s="39">
        <v>6.8</v>
      </c>
      <c r="J163" s="39">
        <v>5.9</v>
      </c>
      <c r="K163" s="39">
        <v>8.8000000000000007</v>
      </c>
      <c r="L163" s="39">
        <v>6.4</v>
      </c>
      <c r="M163" s="39">
        <v>6.2</v>
      </c>
      <c r="N163" s="39">
        <v>5.2</v>
      </c>
      <c r="O163" s="39">
        <v>6.4</v>
      </c>
      <c r="P163" s="39">
        <v>8.1</v>
      </c>
      <c r="Q163" s="40">
        <v>1</v>
      </c>
    </row>
    <row r="164" spans="1:17" ht="15" x14ac:dyDescent="0.2">
      <c r="A164" s="26" t="s">
        <v>225</v>
      </c>
      <c r="B164" s="40">
        <v>13</v>
      </c>
      <c r="C164" s="40">
        <v>0</v>
      </c>
      <c r="D164" s="40">
        <v>0</v>
      </c>
      <c r="E164" s="40">
        <v>1</v>
      </c>
      <c r="F164" s="39">
        <v>8.3000000000000007</v>
      </c>
      <c r="G164" s="39">
        <v>3.7</v>
      </c>
      <c r="H164" s="39">
        <v>5.7</v>
      </c>
      <c r="I164" s="39">
        <v>6.1</v>
      </c>
      <c r="J164" s="39">
        <v>6.1</v>
      </c>
      <c r="K164" s="39">
        <v>5.3</v>
      </c>
      <c r="L164" s="39">
        <v>3.6</v>
      </c>
      <c r="M164" s="39">
        <v>2.9</v>
      </c>
      <c r="N164" s="39">
        <v>3.1</v>
      </c>
      <c r="O164" s="39">
        <v>4.9000000000000004</v>
      </c>
      <c r="P164" s="39">
        <v>7.6</v>
      </c>
      <c r="Q164" s="40">
        <v>1</v>
      </c>
    </row>
    <row r="165" spans="1:17" ht="15" x14ac:dyDescent="0.2">
      <c r="A165" s="26" t="s">
        <v>226</v>
      </c>
      <c r="B165" s="40">
        <v>12</v>
      </c>
      <c r="C165" s="40">
        <v>0</v>
      </c>
      <c r="D165" s="40">
        <v>0</v>
      </c>
      <c r="E165" s="40">
        <v>1</v>
      </c>
      <c r="F165" s="39">
        <v>8.1999999999999993</v>
      </c>
      <c r="G165" s="39">
        <v>3.6</v>
      </c>
      <c r="H165" s="39">
        <v>4.7</v>
      </c>
      <c r="I165" s="39">
        <v>6</v>
      </c>
      <c r="J165" s="39">
        <v>6</v>
      </c>
      <c r="K165" s="39">
        <v>5.2</v>
      </c>
      <c r="L165" s="39">
        <v>4.7</v>
      </c>
      <c r="M165" s="39">
        <v>2.8</v>
      </c>
      <c r="N165" s="39">
        <v>3</v>
      </c>
      <c r="O165" s="39">
        <v>4</v>
      </c>
      <c r="P165" s="39">
        <v>8.4</v>
      </c>
      <c r="Q165" s="40">
        <v>1</v>
      </c>
    </row>
    <row r="166" spans="1:17" ht="15" x14ac:dyDescent="0.2">
      <c r="A166" s="26" t="s">
        <v>227</v>
      </c>
      <c r="B166" s="40">
        <v>11</v>
      </c>
      <c r="C166" s="40">
        <v>0</v>
      </c>
      <c r="D166" s="40">
        <v>0</v>
      </c>
      <c r="E166" s="40">
        <v>1</v>
      </c>
      <c r="F166" s="39">
        <v>8.1999999999999993</v>
      </c>
      <c r="G166" s="39">
        <v>3.6</v>
      </c>
      <c r="H166" s="39">
        <v>5.8</v>
      </c>
      <c r="I166" s="39">
        <v>6</v>
      </c>
      <c r="J166" s="39">
        <v>6</v>
      </c>
      <c r="K166" s="39">
        <v>5.2</v>
      </c>
      <c r="L166" s="39">
        <v>4</v>
      </c>
      <c r="M166" s="39">
        <v>2.8</v>
      </c>
      <c r="N166" s="39">
        <v>3</v>
      </c>
      <c r="O166" s="39">
        <v>4</v>
      </c>
      <c r="P166" s="39">
        <v>7.4</v>
      </c>
      <c r="Q166" s="40">
        <v>0</v>
      </c>
    </row>
    <row r="167" spans="1:17" ht="15" x14ac:dyDescent="0.2">
      <c r="A167" s="26" t="s">
        <v>228</v>
      </c>
      <c r="B167" s="40">
        <v>10</v>
      </c>
      <c r="C167" s="40">
        <v>0</v>
      </c>
      <c r="D167" s="40">
        <v>0</v>
      </c>
      <c r="E167" s="40">
        <v>1</v>
      </c>
      <c r="F167" s="39">
        <v>9</v>
      </c>
      <c r="G167" s="39">
        <v>4.0999999999999996</v>
      </c>
      <c r="H167" s="39">
        <v>3.3</v>
      </c>
      <c r="I167" s="39">
        <v>4.8</v>
      </c>
      <c r="J167" s="39">
        <v>5</v>
      </c>
      <c r="K167" s="39">
        <v>6</v>
      </c>
      <c r="L167" s="39">
        <v>4.3</v>
      </c>
      <c r="M167" s="39">
        <v>3.9</v>
      </c>
      <c r="N167" s="39">
        <v>3.1</v>
      </c>
      <c r="O167" s="39">
        <v>4.4000000000000004</v>
      </c>
      <c r="P167" s="39">
        <v>7.9</v>
      </c>
      <c r="Q167" s="40">
        <v>0</v>
      </c>
    </row>
    <row r="168" spans="1:17" ht="15" x14ac:dyDescent="0.2">
      <c r="A168" s="26" t="s">
        <v>229</v>
      </c>
      <c r="B168" s="40">
        <v>1</v>
      </c>
      <c r="C168" s="40">
        <v>1</v>
      </c>
      <c r="D168" s="40">
        <v>1</v>
      </c>
      <c r="E168" s="40">
        <v>0</v>
      </c>
      <c r="F168" s="39">
        <v>7.1</v>
      </c>
      <c r="G168" s="39">
        <v>3.4</v>
      </c>
      <c r="H168" s="39">
        <v>3.8</v>
      </c>
      <c r="I168" s="39">
        <v>5</v>
      </c>
      <c r="J168" s="39">
        <v>5.9</v>
      </c>
      <c r="K168" s="39">
        <v>7.8</v>
      </c>
      <c r="L168" s="39">
        <v>3.6</v>
      </c>
      <c r="M168" s="39">
        <v>3.1</v>
      </c>
      <c r="N168" s="39">
        <v>2.7</v>
      </c>
      <c r="O168" s="39">
        <v>3.7</v>
      </c>
      <c r="P168" s="39">
        <v>7.2</v>
      </c>
      <c r="Q168" s="40">
        <v>0</v>
      </c>
    </row>
    <row r="169" spans="1:17" ht="15" x14ac:dyDescent="0.2">
      <c r="A169" s="26" t="s">
        <v>230</v>
      </c>
      <c r="B169" s="40">
        <v>10</v>
      </c>
      <c r="C169" s="40">
        <v>1</v>
      </c>
      <c r="D169" s="40">
        <v>1</v>
      </c>
      <c r="E169" s="40">
        <v>0</v>
      </c>
      <c r="F169" s="39">
        <v>6.9</v>
      </c>
      <c r="G169" s="39">
        <v>3.7</v>
      </c>
      <c r="H169" s="39">
        <v>3.3</v>
      </c>
      <c r="I169" s="39">
        <v>2.2999999999999998</v>
      </c>
      <c r="J169" s="39">
        <v>5.4</v>
      </c>
      <c r="K169" s="39">
        <v>8.9</v>
      </c>
      <c r="L169" s="39">
        <v>2.7</v>
      </c>
      <c r="M169" s="39">
        <v>4.2</v>
      </c>
      <c r="N169" s="39">
        <v>2</v>
      </c>
      <c r="O169" s="39">
        <v>3.4</v>
      </c>
      <c r="P169" s="39">
        <v>7.6</v>
      </c>
      <c r="Q169" s="40">
        <v>0</v>
      </c>
    </row>
    <row r="170" spans="1:17" ht="15" x14ac:dyDescent="0.2">
      <c r="A170" s="26" t="s">
        <v>231</v>
      </c>
      <c r="B170" s="40">
        <v>12</v>
      </c>
      <c r="C170" s="40">
        <v>0</v>
      </c>
      <c r="D170" s="40">
        <v>0</v>
      </c>
      <c r="E170" s="40">
        <v>1</v>
      </c>
      <c r="F170" s="39">
        <v>8.6</v>
      </c>
      <c r="G170" s="39">
        <v>2.9</v>
      </c>
      <c r="H170" s="39">
        <v>2.8</v>
      </c>
      <c r="I170" s="39">
        <v>5.6</v>
      </c>
      <c r="J170" s="39">
        <v>4</v>
      </c>
      <c r="K170" s="39">
        <v>6.3</v>
      </c>
      <c r="L170" s="39">
        <v>4</v>
      </c>
      <c r="M170" s="39">
        <v>3</v>
      </c>
      <c r="N170" s="39">
        <v>3</v>
      </c>
      <c r="O170" s="39">
        <v>4</v>
      </c>
      <c r="P170" s="39">
        <v>6.7</v>
      </c>
      <c r="Q170" s="40">
        <v>0</v>
      </c>
    </row>
    <row r="171" spans="1:17" ht="15" x14ac:dyDescent="0.2">
      <c r="A171" s="26" t="s">
        <v>232</v>
      </c>
      <c r="B171" s="40">
        <v>9</v>
      </c>
      <c r="C171" s="40">
        <v>0</v>
      </c>
      <c r="D171" s="40">
        <v>1</v>
      </c>
      <c r="E171" s="40">
        <v>0</v>
      </c>
      <c r="F171" s="39">
        <v>6.7</v>
      </c>
      <c r="G171" s="39">
        <v>4</v>
      </c>
      <c r="H171" s="39">
        <v>4.2</v>
      </c>
      <c r="I171" s="39">
        <v>5.4</v>
      </c>
      <c r="J171" s="39">
        <v>6.8</v>
      </c>
      <c r="K171" s="39">
        <v>8.4</v>
      </c>
      <c r="L171" s="39">
        <v>3.8</v>
      </c>
      <c r="M171" s="39">
        <v>4.3</v>
      </c>
      <c r="N171" s="39">
        <v>3.5</v>
      </c>
      <c r="O171" s="39">
        <v>4.3</v>
      </c>
      <c r="P171" s="39">
        <v>7.4</v>
      </c>
      <c r="Q171" s="40">
        <v>1</v>
      </c>
    </row>
    <row r="172" spans="1:17" ht="15" x14ac:dyDescent="0.2">
      <c r="A172" s="26" t="s">
        <v>233</v>
      </c>
      <c r="B172" s="40">
        <v>8</v>
      </c>
      <c r="C172" s="40">
        <v>1</v>
      </c>
      <c r="D172" s="40">
        <v>1</v>
      </c>
      <c r="E172" s="40">
        <v>0</v>
      </c>
      <c r="F172" s="39">
        <v>7</v>
      </c>
      <c r="G172" s="39">
        <v>3.3</v>
      </c>
      <c r="H172" s="39">
        <v>4</v>
      </c>
      <c r="I172" s="39">
        <v>4.8</v>
      </c>
      <c r="J172" s="39">
        <v>4.2</v>
      </c>
      <c r="K172" s="39">
        <v>9</v>
      </c>
      <c r="L172" s="39">
        <v>3.3</v>
      </c>
      <c r="M172" s="39">
        <v>5.2</v>
      </c>
      <c r="N172" s="39">
        <v>3.7</v>
      </c>
      <c r="O172" s="39">
        <v>5.6</v>
      </c>
      <c r="P172" s="39">
        <v>6.2</v>
      </c>
      <c r="Q172" s="40">
        <v>1</v>
      </c>
    </row>
    <row r="173" spans="1:17" ht="15" x14ac:dyDescent="0.2">
      <c r="A173" s="26" t="s">
        <v>234</v>
      </c>
      <c r="B173" s="40">
        <v>1</v>
      </c>
      <c r="C173" s="40">
        <v>1</v>
      </c>
      <c r="D173" s="40">
        <v>0</v>
      </c>
      <c r="E173" s="40">
        <v>0</v>
      </c>
      <c r="F173" s="39">
        <v>9.6999999999999993</v>
      </c>
      <c r="G173" s="39">
        <v>2.6</v>
      </c>
      <c r="H173" s="39">
        <v>2.1</v>
      </c>
      <c r="I173" s="39">
        <v>5.6</v>
      </c>
      <c r="J173" s="39">
        <v>3.3</v>
      </c>
      <c r="K173" s="39">
        <v>5.2</v>
      </c>
      <c r="L173" s="39">
        <v>4.5</v>
      </c>
      <c r="M173" s="39">
        <v>4.7</v>
      </c>
      <c r="N173" s="39">
        <v>3.8</v>
      </c>
      <c r="O173" s="39">
        <v>5.8</v>
      </c>
      <c r="P173" s="39">
        <v>7.5</v>
      </c>
      <c r="Q173" s="40">
        <v>1</v>
      </c>
    </row>
    <row r="174" spans="1:17" ht="15" x14ac:dyDescent="0.2">
      <c r="A174" s="26" t="s">
        <v>235</v>
      </c>
      <c r="B174" s="40">
        <v>4</v>
      </c>
      <c r="C174" s="40">
        <v>0</v>
      </c>
      <c r="D174" s="40">
        <v>0</v>
      </c>
      <c r="E174" s="40">
        <v>1</v>
      </c>
      <c r="F174" s="39">
        <v>9.9</v>
      </c>
      <c r="G174" s="39">
        <v>3.7</v>
      </c>
      <c r="H174" s="39">
        <v>4.5999999999999996</v>
      </c>
      <c r="I174" s="39">
        <v>7</v>
      </c>
      <c r="J174" s="39">
        <v>6.7</v>
      </c>
      <c r="K174" s="39">
        <v>6.8</v>
      </c>
      <c r="L174" s="39">
        <v>5</v>
      </c>
      <c r="M174" s="39">
        <v>3.4</v>
      </c>
      <c r="N174" s="39">
        <v>3.9</v>
      </c>
      <c r="O174" s="39">
        <v>5.3</v>
      </c>
      <c r="P174" s="39">
        <v>7.4</v>
      </c>
      <c r="Q174" s="40">
        <v>1</v>
      </c>
    </row>
    <row r="175" spans="1:17" ht="15" x14ac:dyDescent="0.2">
      <c r="A175" s="26" t="s">
        <v>236</v>
      </c>
      <c r="B175" s="40">
        <v>1</v>
      </c>
      <c r="C175" s="40">
        <v>1</v>
      </c>
      <c r="D175" s="40">
        <v>0</v>
      </c>
      <c r="E175" s="40">
        <v>1</v>
      </c>
      <c r="F175" s="39">
        <v>8.6</v>
      </c>
      <c r="G175" s="39">
        <v>4.8</v>
      </c>
      <c r="H175" s="39">
        <v>3.3</v>
      </c>
      <c r="I175" s="39">
        <v>6</v>
      </c>
      <c r="J175" s="39">
        <v>5.7</v>
      </c>
      <c r="K175" s="39">
        <v>6.7</v>
      </c>
      <c r="L175" s="39">
        <v>4.8</v>
      </c>
      <c r="M175" s="39">
        <v>3.6</v>
      </c>
      <c r="N175" s="39">
        <v>3.6</v>
      </c>
      <c r="O175" s="39">
        <v>4.2</v>
      </c>
      <c r="P175" s="39">
        <v>7.9</v>
      </c>
      <c r="Q175" s="40">
        <v>0</v>
      </c>
    </row>
    <row r="176" spans="1:17" ht="15" x14ac:dyDescent="0.2">
      <c r="A176" s="26" t="s">
        <v>237</v>
      </c>
      <c r="B176" s="40">
        <v>8</v>
      </c>
      <c r="C176" s="40">
        <v>0</v>
      </c>
      <c r="D176" s="40">
        <v>1</v>
      </c>
      <c r="E176" s="40">
        <v>0</v>
      </c>
      <c r="F176" s="39">
        <v>6.3</v>
      </c>
      <c r="G176" s="39">
        <v>5.0999999999999996</v>
      </c>
      <c r="H176" s="39">
        <v>5.5</v>
      </c>
      <c r="I176" s="39">
        <v>4.0999999999999996</v>
      </c>
      <c r="J176" s="39">
        <v>6.6</v>
      </c>
      <c r="K176" s="39">
        <v>8.4</v>
      </c>
      <c r="L176" s="39">
        <v>2.8</v>
      </c>
      <c r="M176" s="39">
        <v>5.0999999999999996</v>
      </c>
      <c r="N176" s="39">
        <v>3.4</v>
      </c>
      <c r="O176" s="39">
        <v>4.7</v>
      </c>
      <c r="P176" s="39">
        <v>6.5</v>
      </c>
      <c r="Q176" s="40">
        <v>0</v>
      </c>
    </row>
    <row r="177" spans="1:17" ht="15" x14ac:dyDescent="0.2">
      <c r="A177" s="26" t="s">
        <v>238</v>
      </c>
      <c r="B177" s="40">
        <v>11</v>
      </c>
      <c r="C177" s="40">
        <v>0</v>
      </c>
      <c r="D177" s="40">
        <v>1</v>
      </c>
      <c r="E177" s="40">
        <v>1</v>
      </c>
      <c r="F177" s="39">
        <v>9.9</v>
      </c>
      <c r="G177" s="39">
        <v>3.7</v>
      </c>
      <c r="H177" s="39">
        <v>6.1</v>
      </c>
      <c r="I177" s="39">
        <v>7</v>
      </c>
      <c r="J177" s="39">
        <v>6.7</v>
      </c>
      <c r="K177" s="39">
        <v>6.8</v>
      </c>
      <c r="L177" s="39">
        <v>4.3</v>
      </c>
      <c r="M177" s="39">
        <v>3.4</v>
      </c>
      <c r="N177" s="39">
        <v>3.9</v>
      </c>
      <c r="O177" s="39">
        <v>4.2</v>
      </c>
      <c r="P177" s="39">
        <v>8.6</v>
      </c>
      <c r="Q177" s="40">
        <v>1</v>
      </c>
    </row>
    <row r="178" spans="1:17" ht="15" x14ac:dyDescent="0.2">
      <c r="A178" s="26" t="s">
        <v>239</v>
      </c>
      <c r="B178" s="40">
        <v>7</v>
      </c>
      <c r="C178" s="40">
        <v>0</v>
      </c>
      <c r="D178" s="40">
        <v>0</v>
      </c>
      <c r="E178" s="40">
        <v>1</v>
      </c>
      <c r="F178" s="39">
        <v>9.3000000000000007</v>
      </c>
      <c r="G178" s="39">
        <v>2.4</v>
      </c>
      <c r="H178" s="39">
        <v>2.6</v>
      </c>
      <c r="I178" s="39">
        <v>7.2</v>
      </c>
      <c r="J178" s="39">
        <v>4.5</v>
      </c>
      <c r="K178" s="39">
        <v>6.2</v>
      </c>
      <c r="L178" s="39">
        <v>4</v>
      </c>
      <c r="M178" s="39">
        <v>4.4000000000000004</v>
      </c>
      <c r="N178" s="39">
        <v>4.5</v>
      </c>
      <c r="O178" s="39">
        <v>5.8</v>
      </c>
      <c r="P178" s="39">
        <v>8.6</v>
      </c>
      <c r="Q178" s="40">
        <v>1</v>
      </c>
    </row>
    <row r="179" spans="1:17" ht="15" x14ac:dyDescent="0.2">
      <c r="A179" s="26" t="s">
        <v>240</v>
      </c>
      <c r="B179" s="40">
        <v>12</v>
      </c>
      <c r="C179" s="40">
        <v>1</v>
      </c>
      <c r="D179" s="40">
        <v>0</v>
      </c>
      <c r="E179" s="40">
        <v>1</v>
      </c>
      <c r="F179" s="39">
        <v>9.6999999999999993</v>
      </c>
      <c r="G179" s="39">
        <v>5</v>
      </c>
      <c r="H179" s="39">
        <v>5.2</v>
      </c>
      <c r="I179" s="39">
        <v>7.5</v>
      </c>
      <c r="J179" s="39">
        <v>6.1</v>
      </c>
      <c r="K179" s="39">
        <v>6.7</v>
      </c>
      <c r="L179" s="39">
        <v>4.9000000000000004</v>
      </c>
      <c r="M179" s="39">
        <v>3.4</v>
      </c>
      <c r="N179" s="39">
        <v>4.0999999999999996</v>
      </c>
      <c r="O179" s="39">
        <v>5.8</v>
      </c>
      <c r="P179" s="39">
        <v>8</v>
      </c>
      <c r="Q179" s="40">
        <v>1</v>
      </c>
    </row>
    <row r="180" spans="1:17" ht="15" x14ac:dyDescent="0.2">
      <c r="A180" s="26" t="s">
        <v>241</v>
      </c>
      <c r="B180" s="40">
        <v>14</v>
      </c>
      <c r="C180" s="40">
        <v>1</v>
      </c>
      <c r="D180" s="40">
        <v>0</v>
      </c>
      <c r="E180" s="40">
        <v>0</v>
      </c>
      <c r="F180" s="39">
        <v>9.6999999999999993</v>
      </c>
      <c r="G180" s="39">
        <v>2.6</v>
      </c>
      <c r="H180" s="39">
        <v>2.4</v>
      </c>
      <c r="I180" s="39">
        <v>5.6</v>
      </c>
      <c r="J180" s="39">
        <v>3.3</v>
      </c>
      <c r="K180" s="39">
        <v>5.2</v>
      </c>
      <c r="L180" s="39">
        <v>4.5999999999999996</v>
      </c>
      <c r="M180" s="39">
        <v>4.7</v>
      </c>
      <c r="N180" s="39">
        <v>3.8</v>
      </c>
      <c r="O180" s="39">
        <v>5.3</v>
      </c>
      <c r="P180" s="39">
        <v>8.1</v>
      </c>
      <c r="Q180" s="40">
        <v>0</v>
      </c>
    </row>
    <row r="181" spans="1:17" ht="15" x14ac:dyDescent="0.2">
      <c r="A181" s="26" t="s">
        <v>242</v>
      </c>
      <c r="B181" s="40">
        <v>5</v>
      </c>
      <c r="C181" s="40">
        <v>1</v>
      </c>
      <c r="D181" s="40">
        <v>0</v>
      </c>
      <c r="E181" s="40">
        <v>1</v>
      </c>
      <c r="F181" s="39">
        <v>9.6</v>
      </c>
      <c r="G181" s="39">
        <v>5.7</v>
      </c>
      <c r="H181" s="39">
        <v>6.9</v>
      </c>
      <c r="I181" s="39">
        <v>8.3000000000000007</v>
      </c>
      <c r="J181" s="39">
        <v>7.8</v>
      </c>
      <c r="K181" s="39">
        <v>4.5</v>
      </c>
      <c r="L181" s="39">
        <v>4</v>
      </c>
      <c r="M181" s="39">
        <v>3</v>
      </c>
      <c r="N181" s="39">
        <v>4.3</v>
      </c>
      <c r="O181" s="39">
        <v>6.1</v>
      </c>
      <c r="P181" s="39">
        <v>8.1999999999999993</v>
      </c>
      <c r="Q181" s="40">
        <v>1</v>
      </c>
    </row>
    <row r="182" spans="1:17" ht="15" x14ac:dyDescent="0.2">
      <c r="A182" s="26" t="s">
        <v>243</v>
      </c>
      <c r="B182" s="40">
        <v>10</v>
      </c>
      <c r="C182" s="40">
        <v>0</v>
      </c>
      <c r="D182" s="40">
        <v>0</v>
      </c>
      <c r="E182" s="40">
        <v>1</v>
      </c>
      <c r="F182" s="39">
        <v>7.6</v>
      </c>
      <c r="G182" s="39">
        <v>2.5</v>
      </c>
      <c r="H182" s="39">
        <v>3.8</v>
      </c>
      <c r="I182" s="39">
        <v>7.1</v>
      </c>
      <c r="J182" s="39">
        <v>4.2</v>
      </c>
      <c r="K182" s="39">
        <v>5.8</v>
      </c>
      <c r="L182" s="39">
        <v>4.4000000000000004</v>
      </c>
      <c r="M182" s="39">
        <v>3.8</v>
      </c>
      <c r="N182" s="39">
        <v>4.2</v>
      </c>
      <c r="O182" s="39">
        <v>6.3</v>
      </c>
      <c r="P182" s="39">
        <v>7.2</v>
      </c>
      <c r="Q182" s="40">
        <v>1</v>
      </c>
    </row>
    <row r="183" spans="1:17" ht="15" x14ac:dyDescent="0.2">
      <c r="A183" s="26" t="s">
        <v>244</v>
      </c>
      <c r="B183" s="40">
        <v>7</v>
      </c>
      <c r="C183" s="40">
        <v>1</v>
      </c>
      <c r="D183" s="40">
        <v>0</v>
      </c>
      <c r="E183" s="40">
        <v>0</v>
      </c>
      <c r="F183" s="39">
        <v>9.4</v>
      </c>
      <c r="G183" s="39">
        <v>4.0999999999999996</v>
      </c>
      <c r="H183" s="39">
        <v>4.8</v>
      </c>
      <c r="I183" s="39">
        <v>7.8</v>
      </c>
      <c r="J183" s="39">
        <v>4.7</v>
      </c>
      <c r="K183" s="39">
        <v>7.6</v>
      </c>
      <c r="L183" s="39">
        <v>4.7</v>
      </c>
      <c r="M183" s="39">
        <v>3.7</v>
      </c>
      <c r="N183" s="39">
        <v>4.4000000000000004</v>
      </c>
      <c r="O183" s="39">
        <v>6.4</v>
      </c>
      <c r="P183" s="39">
        <v>8.4</v>
      </c>
      <c r="Q183" s="40">
        <v>1</v>
      </c>
    </row>
    <row r="184" spans="1:17" ht="15" x14ac:dyDescent="0.2">
      <c r="A184" s="26" t="s">
        <v>245</v>
      </c>
      <c r="B184" s="40">
        <v>15</v>
      </c>
      <c r="C184" s="40">
        <v>1</v>
      </c>
      <c r="D184" s="40">
        <v>1</v>
      </c>
      <c r="E184" s="40">
        <v>1</v>
      </c>
      <c r="F184" s="39">
        <v>9.6</v>
      </c>
      <c r="G184" s="39">
        <v>5.7</v>
      </c>
      <c r="H184" s="39">
        <v>5.0999999999999996</v>
      </c>
      <c r="I184" s="39">
        <v>8.1999999999999993</v>
      </c>
      <c r="J184" s="39">
        <v>7.8</v>
      </c>
      <c r="K184" s="39">
        <v>4.5</v>
      </c>
      <c r="L184" s="39">
        <v>4.5999999999999996</v>
      </c>
      <c r="M184" s="39">
        <v>3</v>
      </c>
      <c r="N184" s="39">
        <v>4.3</v>
      </c>
      <c r="O184" s="39">
        <v>6.7</v>
      </c>
      <c r="P184" s="39">
        <v>9.4</v>
      </c>
      <c r="Q184" s="40">
        <v>1</v>
      </c>
    </row>
    <row r="185" spans="1:17" ht="15" x14ac:dyDescent="0.2">
      <c r="A185" s="26" t="s">
        <v>246</v>
      </c>
      <c r="B185" s="40">
        <v>14</v>
      </c>
      <c r="C185" s="40">
        <v>0</v>
      </c>
      <c r="D185" s="40">
        <v>1</v>
      </c>
      <c r="E185" s="40">
        <v>1</v>
      </c>
      <c r="F185" s="39">
        <v>9.3000000000000007</v>
      </c>
      <c r="G185" s="39">
        <v>5.0999999999999996</v>
      </c>
      <c r="H185" s="39">
        <v>5.6</v>
      </c>
      <c r="I185" s="39">
        <v>6.6</v>
      </c>
      <c r="J185" s="39">
        <v>6.3</v>
      </c>
      <c r="K185" s="39">
        <v>7.4</v>
      </c>
      <c r="L185" s="39">
        <v>4.4000000000000004</v>
      </c>
      <c r="M185" s="39">
        <v>4.5999999999999996</v>
      </c>
      <c r="N185" s="39">
        <v>4.3</v>
      </c>
      <c r="O185" s="39">
        <v>5.8</v>
      </c>
      <c r="P185" s="39">
        <v>9.4</v>
      </c>
      <c r="Q185" s="40">
        <v>1</v>
      </c>
    </row>
    <row r="186" spans="1:17" ht="15" x14ac:dyDescent="0.2">
      <c r="A186" s="26" t="s">
        <v>247</v>
      </c>
      <c r="B186" s="40">
        <v>4</v>
      </c>
      <c r="C186" s="40">
        <v>0</v>
      </c>
      <c r="D186" s="40">
        <v>0</v>
      </c>
      <c r="E186" s="40">
        <v>0</v>
      </c>
      <c r="F186" s="39">
        <v>9.6999999999999993</v>
      </c>
      <c r="G186" s="39">
        <v>2.8</v>
      </c>
      <c r="H186" s="39">
        <v>3.8</v>
      </c>
      <c r="I186" s="39">
        <v>5.7</v>
      </c>
      <c r="J186" s="39">
        <v>4.7</v>
      </c>
      <c r="K186" s="39">
        <v>4.8</v>
      </c>
      <c r="L186" s="39">
        <v>4.7</v>
      </c>
      <c r="M186" s="39">
        <v>4.0999999999999996</v>
      </c>
      <c r="N186" s="39">
        <v>3.6</v>
      </c>
      <c r="O186" s="39">
        <v>5.0999999999999996</v>
      </c>
      <c r="P186" s="39">
        <v>7.5</v>
      </c>
      <c r="Q186" s="40">
        <v>0</v>
      </c>
    </row>
    <row r="187" spans="1:17" ht="15" x14ac:dyDescent="0.2">
      <c r="A187" s="26" t="s">
        <v>248</v>
      </c>
      <c r="B187" s="40">
        <v>1</v>
      </c>
      <c r="C187" s="40">
        <v>1</v>
      </c>
      <c r="D187" s="40">
        <v>0</v>
      </c>
      <c r="E187" s="40">
        <v>1</v>
      </c>
      <c r="F187" s="39">
        <v>9.1</v>
      </c>
      <c r="G187" s="39">
        <v>3.8</v>
      </c>
      <c r="H187" s="39">
        <v>3</v>
      </c>
      <c r="I187" s="39">
        <v>7.5</v>
      </c>
      <c r="J187" s="39">
        <v>4.5</v>
      </c>
      <c r="K187" s="39">
        <v>7.3</v>
      </c>
      <c r="L187" s="39">
        <v>6</v>
      </c>
      <c r="M187" s="39">
        <v>3.4</v>
      </c>
      <c r="N187" s="39">
        <v>4.2</v>
      </c>
      <c r="O187" s="39">
        <v>6.3</v>
      </c>
      <c r="P187" s="39">
        <v>6.6</v>
      </c>
      <c r="Q187" s="40">
        <v>0</v>
      </c>
    </row>
    <row r="188" spans="1:17" ht="15" x14ac:dyDescent="0.2">
      <c r="A188" s="26" t="s">
        <v>249</v>
      </c>
      <c r="B188" s="40">
        <v>2</v>
      </c>
      <c r="C188" s="40">
        <v>1</v>
      </c>
      <c r="D188" s="40">
        <v>1</v>
      </c>
      <c r="E188" s="40">
        <v>0</v>
      </c>
      <c r="F188" s="39">
        <v>6.5</v>
      </c>
      <c r="G188" s="39">
        <v>2.8</v>
      </c>
      <c r="H188" s="39">
        <v>2.5</v>
      </c>
      <c r="I188" s="39">
        <v>4.3</v>
      </c>
      <c r="J188" s="39">
        <v>3.7</v>
      </c>
      <c r="K188" s="39">
        <v>8.5</v>
      </c>
      <c r="L188" s="39">
        <v>4.3</v>
      </c>
      <c r="M188" s="39">
        <v>4.7</v>
      </c>
      <c r="N188" s="39">
        <v>3.3</v>
      </c>
      <c r="O188" s="39">
        <v>3.3</v>
      </c>
      <c r="P188" s="39">
        <v>4.3</v>
      </c>
      <c r="Q188" s="40">
        <v>0</v>
      </c>
    </row>
    <row r="189" spans="1:17" ht="15" x14ac:dyDescent="0.2">
      <c r="A189" s="26" t="s">
        <v>250</v>
      </c>
      <c r="B189" s="40">
        <v>2</v>
      </c>
      <c r="C189" s="40">
        <v>0</v>
      </c>
      <c r="D189" s="40">
        <v>1</v>
      </c>
      <c r="E189" s="40">
        <v>0</v>
      </c>
      <c r="F189" s="39">
        <v>6.6</v>
      </c>
      <c r="G189" s="39">
        <v>3.6</v>
      </c>
      <c r="H189" s="39">
        <v>1.7</v>
      </c>
      <c r="I189" s="39">
        <v>4.7</v>
      </c>
      <c r="J189" s="39">
        <v>4.8</v>
      </c>
      <c r="K189" s="39">
        <v>7.2</v>
      </c>
      <c r="L189" s="39">
        <v>3.2</v>
      </c>
      <c r="M189" s="39">
        <v>3.6</v>
      </c>
      <c r="N189" s="39">
        <v>2.8</v>
      </c>
      <c r="O189" s="39">
        <v>4</v>
      </c>
      <c r="P189" s="39">
        <v>6.6</v>
      </c>
      <c r="Q189" s="40">
        <v>1</v>
      </c>
    </row>
    <row r="190" spans="1:17" ht="15" x14ac:dyDescent="0.2">
      <c r="A190" s="26" t="s">
        <v>251</v>
      </c>
      <c r="B190" s="40">
        <v>13</v>
      </c>
      <c r="C190" s="40">
        <v>1</v>
      </c>
      <c r="D190" s="40">
        <v>1</v>
      </c>
      <c r="E190" s="40">
        <v>0</v>
      </c>
      <c r="F190" s="39">
        <v>5.8</v>
      </c>
      <c r="G190" s="39">
        <v>3.6</v>
      </c>
      <c r="H190" s="39">
        <v>5.0999999999999996</v>
      </c>
      <c r="I190" s="39">
        <v>5.9</v>
      </c>
      <c r="J190" s="39">
        <v>5.8</v>
      </c>
      <c r="K190" s="39">
        <v>9.3000000000000007</v>
      </c>
      <c r="L190" s="39">
        <v>5.9</v>
      </c>
      <c r="M190" s="39">
        <v>6.1</v>
      </c>
      <c r="N190" s="39">
        <v>4.5999999999999996</v>
      </c>
      <c r="O190" s="39">
        <v>6.6</v>
      </c>
      <c r="P190" s="39">
        <v>7.4</v>
      </c>
      <c r="Q190" s="40">
        <v>0</v>
      </c>
    </row>
    <row r="191" spans="1:17" ht="15" x14ac:dyDescent="0.2">
      <c r="A191" s="26" t="s">
        <v>252</v>
      </c>
      <c r="B191" s="40">
        <v>11</v>
      </c>
      <c r="C191" s="40">
        <v>0</v>
      </c>
      <c r="D191" s="40">
        <v>0</v>
      </c>
      <c r="E191" s="40">
        <v>1</v>
      </c>
      <c r="F191" s="39">
        <v>8.6999999999999993</v>
      </c>
      <c r="G191" s="39">
        <v>3.7</v>
      </c>
      <c r="H191" s="39">
        <v>4.2</v>
      </c>
      <c r="I191" s="39">
        <v>7.4</v>
      </c>
      <c r="J191" s="39">
        <v>4.8</v>
      </c>
      <c r="K191" s="39">
        <v>3.8</v>
      </c>
      <c r="L191" s="39">
        <v>5.5</v>
      </c>
      <c r="M191" s="39">
        <v>3.5</v>
      </c>
      <c r="N191" s="39">
        <v>4.2</v>
      </c>
      <c r="O191" s="39">
        <v>5.6</v>
      </c>
      <c r="P191" s="39">
        <v>7.1</v>
      </c>
      <c r="Q191" s="40">
        <v>0</v>
      </c>
    </row>
    <row r="192" spans="1:17" ht="15" x14ac:dyDescent="0.2">
      <c r="A192" s="26" t="s">
        <v>253</v>
      </c>
      <c r="B192" s="40">
        <v>2</v>
      </c>
      <c r="C192" s="40">
        <v>0</v>
      </c>
      <c r="D192" s="40">
        <v>0</v>
      </c>
      <c r="E192" s="40">
        <v>1</v>
      </c>
      <c r="F192" s="39">
        <v>8.8000000000000007</v>
      </c>
      <c r="G192" s="39">
        <v>3.9</v>
      </c>
      <c r="H192" s="39">
        <v>3.4</v>
      </c>
      <c r="I192" s="39">
        <v>4.7</v>
      </c>
      <c r="J192" s="39">
        <v>4.8</v>
      </c>
      <c r="K192" s="39">
        <v>5.8</v>
      </c>
      <c r="L192" s="39">
        <v>3.8</v>
      </c>
      <c r="M192" s="39">
        <v>3.7</v>
      </c>
      <c r="N192" s="39">
        <v>2.9</v>
      </c>
      <c r="O192" s="39">
        <v>4.2</v>
      </c>
      <c r="P192" s="39">
        <v>6.7</v>
      </c>
      <c r="Q192" s="40">
        <v>1</v>
      </c>
    </row>
    <row r="193" spans="1:17" ht="15" x14ac:dyDescent="0.2">
      <c r="A193" s="26" t="s">
        <v>254</v>
      </c>
      <c r="B193" s="40">
        <v>8</v>
      </c>
      <c r="C193" s="40">
        <v>0</v>
      </c>
      <c r="D193" s="40">
        <v>1</v>
      </c>
      <c r="E193" s="40">
        <v>0</v>
      </c>
      <c r="F193" s="39">
        <v>6.4</v>
      </c>
      <c r="G193" s="39">
        <v>4.5</v>
      </c>
      <c r="H193" s="39">
        <v>4</v>
      </c>
      <c r="I193" s="39">
        <v>5.7</v>
      </c>
      <c r="J193" s="39">
        <v>5.7</v>
      </c>
      <c r="K193" s="39">
        <v>8.4</v>
      </c>
      <c r="L193" s="39">
        <v>4</v>
      </c>
      <c r="M193" s="39">
        <v>5.8</v>
      </c>
      <c r="N193" s="39">
        <v>4.4000000000000004</v>
      </c>
      <c r="O193" s="39">
        <v>5.8</v>
      </c>
      <c r="P193" s="39">
        <v>6.7</v>
      </c>
      <c r="Q193" s="40">
        <v>0</v>
      </c>
    </row>
    <row r="194" spans="1:17" ht="15" x14ac:dyDescent="0.2">
      <c r="A194" s="26" t="s">
        <v>255</v>
      </c>
      <c r="B194" s="40">
        <v>13</v>
      </c>
      <c r="C194" s="40">
        <v>0</v>
      </c>
      <c r="D194" s="40">
        <v>1</v>
      </c>
      <c r="E194" s="40">
        <v>0</v>
      </c>
      <c r="F194" s="39">
        <v>6.7</v>
      </c>
      <c r="G194" s="39">
        <v>3.6</v>
      </c>
      <c r="H194" s="39">
        <v>3.3</v>
      </c>
      <c r="I194" s="39">
        <v>4.7</v>
      </c>
      <c r="J194" s="39">
        <v>4.8</v>
      </c>
      <c r="K194" s="39">
        <v>7.2</v>
      </c>
      <c r="L194" s="39">
        <v>2.9</v>
      </c>
      <c r="M194" s="39">
        <v>3.6</v>
      </c>
      <c r="N194" s="39">
        <v>2.8</v>
      </c>
      <c r="O194" s="39">
        <v>3.2</v>
      </c>
      <c r="P194" s="39">
        <v>7.2</v>
      </c>
      <c r="Q194" s="40">
        <v>0</v>
      </c>
    </row>
    <row r="195" spans="1:17" ht="15" x14ac:dyDescent="0.2">
      <c r="A195" s="26" t="s">
        <v>256</v>
      </c>
      <c r="B195" s="40">
        <v>1</v>
      </c>
      <c r="C195" s="40">
        <v>0</v>
      </c>
      <c r="D195" s="40">
        <v>1</v>
      </c>
      <c r="E195" s="40">
        <v>0</v>
      </c>
      <c r="F195" s="39">
        <v>5.2</v>
      </c>
      <c r="G195" s="39">
        <v>3.8</v>
      </c>
      <c r="H195" s="39">
        <v>3.3</v>
      </c>
      <c r="I195" s="39">
        <v>4.3</v>
      </c>
      <c r="J195" s="39">
        <v>5</v>
      </c>
      <c r="K195" s="39">
        <v>8.4</v>
      </c>
      <c r="L195" s="39">
        <v>4.3</v>
      </c>
      <c r="M195" s="39">
        <v>4.9000000000000004</v>
      </c>
      <c r="N195" s="39">
        <v>3.3</v>
      </c>
      <c r="O195" s="39">
        <v>4.7</v>
      </c>
      <c r="P195" s="39">
        <v>7.1</v>
      </c>
      <c r="Q195" s="40">
        <v>0</v>
      </c>
    </row>
    <row r="196" spans="1:17" ht="15" x14ac:dyDescent="0.2">
      <c r="A196" s="26" t="s">
        <v>257</v>
      </c>
      <c r="B196" s="40">
        <v>3</v>
      </c>
      <c r="C196" s="40">
        <v>1</v>
      </c>
      <c r="D196" s="40">
        <v>1</v>
      </c>
      <c r="E196" s="40">
        <v>0</v>
      </c>
      <c r="F196" s="39">
        <v>6.4</v>
      </c>
      <c r="G196" s="39">
        <v>3.3</v>
      </c>
      <c r="H196" s="39">
        <v>5.3</v>
      </c>
      <c r="I196" s="39">
        <v>4.7</v>
      </c>
      <c r="J196" s="39">
        <v>4.5</v>
      </c>
      <c r="K196" s="39">
        <v>8.8000000000000007</v>
      </c>
      <c r="L196" s="39">
        <v>3.6</v>
      </c>
      <c r="M196" s="39">
        <v>4.0999999999999996</v>
      </c>
      <c r="N196" s="39">
        <v>3</v>
      </c>
      <c r="O196" s="39">
        <v>4</v>
      </c>
      <c r="P196" s="39">
        <v>6</v>
      </c>
      <c r="Q196" s="40">
        <v>0</v>
      </c>
    </row>
    <row r="197" spans="1:17" ht="15" x14ac:dyDescent="0.2">
      <c r="A197" s="26" t="s">
        <v>258</v>
      </c>
      <c r="B197" s="40">
        <v>10</v>
      </c>
      <c r="C197" s="40">
        <v>1</v>
      </c>
      <c r="D197" s="40">
        <v>0</v>
      </c>
      <c r="E197" s="40">
        <v>0</v>
      </c>
      <c r="F197" s="39">
        <v>7.6</v>
      </c>
      <c r="G197" s="39">
        <v>3.6</v>
      </c>
      <c r="H197" s="39">
        <v>4.8</v>
      </c>
      <c r="I197" s="39">
        <v>6.6</v>
      </c>
      <c r="J197" s="39">
        <v>5.4</v>
      </c>
      <c r="K197" s="39">
        <v>4.4000000000000004</v>
      </c>
      <c r="L197" s="39">
        <v>4.4000000000000004</v>
      </c>
      <c r="M197" s="39">
        <v>3.9</v>
      </c>
      <c r="N197" s="39">
        <v>4</v>
      </c>
      <c r="O197" s="39">
        <v>5.2</v>
      </c>
      <c r="P197" s="39">
        <v>8.4</v>
      </c>
      <c r="Q197" s="40">
        <v>0</v>
      </c>
    </row>
    <row r="198" spans="1:17" ht="15" x14ac:dyDescent="0.2">
      <c r="A198" s="26" t="s">
        <v>259</v>
      </c>
      <c r="B198" s="40">
        <v>8</v>
      </c>
      <c r="C198" s="40">
        <v>1</v>
      </c>
      <c r="D198" s="40">
        <v>1</v>
      </c>
      <c r="E198" s="40">
        <v>0</v>
      </c>
      <c r="F198" s="39">
        <v>5.9</v>
      </c>
      <c r="G198" s="39">
        <v>4</v>
      </c>
      <c r="H198" s="39">
        <v>3.3</v>
      </c>
      <c r="I198" s="39">
        <v>5.9</v>
      </c>
      <c r="J198" s="39">
        <v>6.2</v>
      </c>
      <c r="K198" s="39">
        <v>8.4</v>
      </c>
      <c r="L198" s="39">
        <v>6</v>
      </c>
      <c r="M198" s="39">
        <v>7.5</v>
      </c>
      <c r="N198" s="39">
        <v>5.4</v>
      </c>
      <c r="O198" s="39">
        <v>6</v>
      </c>
      <c r="P198" s="39">
        <v>8.6</v>
      </c>
      <c r="Q198" s="40">
        <v>1</v>
      </c>
    </row>
    <row r="199" spans="1:17" ht="15" x14ac:dyDescent="0.2">
      <c r="A199" s="26" t="s">
        <v>260</v>
      </c>
      <c r="B199" s="40">
        <v>9</v>
      </c>
      <c r="C199" s="40">
        <v>1</v>
      </c>
      <c r="D199" s="40">
        <v>1</v>
      </c>
      <c r="E199" s="40">
        <v>1</v>
      </c>
      <c r="F199" s="39">
        <v>9.6999999999999993</v>
      </c>
      <c r="G199" s="39">
        <v>5</v>
      </c>
      <c r="H199" s="39">
        <v>5.3</v>
      </c>
      <c r="I199" s="39">
        <v>7.6</v>
      </c>
      <c r="J199" s="39">
        <v>6.1</v>
      </c>
      <c r="K199" s="39">
        <v>6.8</v>
      </c>
      <c r="L199" s="39">
        <v>4.4000000000000004</v>
      </c>
      <c r="M199" s="39">
        <v>3.5</v>
      </c>
      <c r="N199" s="39">
        <v>4.2</v>
      </c>
      <c r="O199" s="39">
        <v>6.3</v>
      </c>
      <c r="P199" s="39">
        <v>7.9</v>
      </c>
      <c r="Q199" s="40">
        <v>1</v>
      </c>
    </row>
    <row r="200" spans="1:17" ht="15" x14ac:dyDescent="0.2">
      <c r="A200" s="26" t="s">
        <v>261</v>
      </c>
      <c r="B200" s="40">
        <v>6</v>
      </c>
      <c r="C200" s="40">
        <v>1</v>
      </c>
      <c r="D200" s="40">
        <v>1</v>
      </c>
      <c r="E200" s="40">
        <v>1</v>
      </c>
      <c r="F200" s="39">
        <v>5.5</v>
      </c>
      <c r="G200" s="39">
        <v>5.5</v>
      </c>
      <c r="H200" s="39">
        <v>6.5</v>
      </c>
      <c r="I200" s="39">
        <v>5.7</v>
      </c>
      <c r="J200" s="39">
        <v>8.1999999999999993</v>
      </c>
      <c r="K200" s="39">
        <v>6.3</v>
      </c>
      <c r="L200" s="39">
        <v>5.9</v>
      </c>
      <c r="M200" s="39">
        <v>6.7</v>
      </c>
      <c r="N200" s="39">
        <v>4.9000000000000004</v>
      </c>
      <c r="O200" s="39">
        <v>6.6</v>
      </c>
      <c r="P200" s="39">
        <v>7.6</v>
      </c>
      <c r="Q200" s="40">
        <v>1</v>
      </c>
    </row>
    <row r="201" spans="1:17" ht="15" x14ac:dyDescent="0.2">
      <c r="A201" s="26" t="s">
        <v>262</v>
      </c>
      <c r="B201" s="40">
        <v>4</v>
      </c>
      <c r="C201" s="40">
        <v>1</v>
      </c>
      <c r="D201" s="40">
        <v>1</v>
      </c>
      <c r="E201" s="40">
        <v>1</v>
      </c>
      <c r="F201" s="39">
        <v>9.6999999999999993</v>
      </c>
      <c r="G201" s="39">
        <v>5</v>
      </c>
      <c r="H201" s="39">
        <v>5.3</v>
      </c>
      <c r="I201" s="39">
        <v>7.6</v>
      </c>
      <c r="J201" s="39">
        <v>6.1</v>
      </c>
      <c r="K201" s="39">
        <v>6.8</v>
      </c>
      <c r="L201" s="39">
        <v>4.3</v>
      </c>
      <c r="M201" s="39">
        <v>3.5</v>
      </c>
      <c r="N201" s="39">
        <v>4.2</v>
      </c>
      <c r="O201" s="39">
        <v>5.9</v>
      </c>
      <c r="P201" s="39">
        <v>8.5</v>
      </c>
      <c r="Q201" s="40">
        <v>1</v>
      </c>
    </row>
    <row r="202" spans="1:17" ht="15" x14ac:dyDescent="0.2">
      <c r="B202" s="29"/>
      <c r="Q202" s="27"/>
    </row>
    <row r="203" spans="1:17" ht="15" x14ac:dyDescent="0.2">
      <c r="B203" s="29"/>
      <c r="Q203" s="27"/>
    </row>
    <row r="204" spans="1:17" ht="15" x14ac:dyDescent="0.2">
      <c r="B204" s="29"/>
      <c r="Q204" s="27"/>
    </row>
    <row r="205" spans="1:17" ht="15" x14ac:dyDescent="0.2">
      <c r="B205" s="29"/>
      <c r="Q205" s="27"/>
    </row>
    <row r="206" spans="1:17" ht="15" x14ac:dyDescent="0.2">
      <c r="B206" s="29"/>
      <c r="Q206" s="27"/>
    </row>
    <row r="207" spans="1:17" ht="15" x14ac:dyDescent="0.2">
      <c r="Q207" s="27"/>
    </row>
    <row r="208" spans="1:17" ht="15" x14ac:dyDescent="0.2">
      <c r="Q208" s="27"/>
    </row>
    <row r="209" spans="17:17" ht="15" x14ac:dyDescent="0.2">
      <c r="Q209" s="27"/>
    </row>
    <row r="210" spans="17:17" ht="15" x14ac:dyDescent="0.2">
      <c r="Q210" s="27"/>
    </row>
    <row r="211" spans="17:17" ht="15" x14ac:dyDescent="0.2">
      <c r="Q211" s="27"/>
    </row>
    <row r="212" spans="17:17" ht="15" x14ac:dyDescent="0.2">
      <c r="Q212" s="27"/>
    </row>
    <row r="213" spans="17:17" ht="15" x14ac:dyDescent="0.2">
      <c r="Q213" s="27"/>
    </row>
    <row r="214" spans="17:17" ht="15" x14ac:dyDescent="0.2">
      <c r="Q214" s="27"/>
    </row>
    <row r="215" spans="17:17" ht="15" x14ac:dyDescent="0.2">
      <c r="Q215" s="27"/>
    </row>
    <row r="216" spans="17:17" ht="15" x14ac:dyDescent="0.2">
      <c r="Q216" s="27"/>
    </row>
    <row r="217" spans="17:17" ht="15" x14ac:dyDescent="0.2">
      <c r="Q217" s="27"/>
    </row>
    <row r="218" spans="17:17" ht="15" x14ac:dyDescent="0.2">
      <c r="Q218" s="27"/>
    </row>
    <row r="219" spans="17:17" ht="15" x14ac:dyDescent="0.2">
      <c r="Q219" s="27"/>
    </row>
    <row r="220" spans="17:17" ht="15" x14ac:dyDescent="0.2">
      <c r="Q220" s="27"/>
    </row>
    <row r="221" spans="17:17" ht="15" x14ac:dyDescent="0.2">
      <c r="Q221" s="27"/>
    </row>
    <row r="222" spans="17:17" ht="15" x14ac:dyDescent="0.2">
      <c r="Q222" s="27"/>
    </row>
    <row r="223" spans="17:17" ht="15" x14ac:dyDescent="0.2">
      <c r="Q223" s="27"/>
    </row>
    <row r="224" spans="17:17" ht="15" x14ac:dyDescent="0.2">
      <c r="Q224" s="27"/>
    </row>
    <row r="225" spans="17:17" ht="15" x14ac:dyDescent="0.2">
      <c r="Q225" s="27"/>
    </row>
    <row r="226" spans="17:17" ht="15" x14ac:dyDescent="0.2">
      <c r="Q226" s="27"/>
    </row>
    <row r="227" spans="17:17" ht="15" x14ac:dyDescent="0.2">
      <c r="Q227" s="27"/>
    </row>
    <row r="228" spans="17:17" ht="15" x14ac:dyDescent="0.2">
      <c r="Q228" s="27"/>
    </row>
    <row r="229" spans="17:17" ht="15" x14ac:dyDescent="0.2">
      <c r="Q229" s="27"/>
    </row>
    <row r="230" spans="17:17" ht="15" x14ac:dyDescent="0.2">
      <c r="Q230" s="27"/>
    </row>
    <row r="231" spans="17:17" ht="15" x14ac:dyDescent="0.2">
      <c r="Q231" s="27"/>
    </row>
    <row r="232" spans="17:17" ht="15" x14ac:dyDescent="0.2">
      <c r="Q232" s="27"/>
    </row>
    <row r="233" spans="17:17" ht="15" x14ac:dyDescent="0.2">
      <c r="Q233" s="27"/>
    </row>
    <row r="234" spans="17:17" ht="15" x14ac:dyDescent="0.2">
      <c r="Q234" s="27"/>
    </row>
    <row r="235" spans="17:17" ht="15" x14ac:dyDescent="0.2">
      <c r="Q235" s="27"/>
    </row>
    <row r="236" spans="17:17" ht="15" x14ac:dyDescent="0.2">
      <c r="Q236" s="27"/>
    </row>
    <row r="237" spans="17:17" ht="15" x14ac:dyDescent="0.2">
      <c r="Q237" s="27"/>
    </row>
    <row r="238" spans="17:17" ht="15" x14ac:dyDescent="0.2">
      <c r="Q238" s="27"/>
    </row>
    <row r="239" spans="17:17" ht="15" x14ac:dyDescent="0.2">
      <c r="Q239" s="27"/>
    </row>
    <row r="240" spans="17:17" ht="15" x14ac:dyDescent="0.2">
      <c r="Q240" s="27"/>
    </row>
    <row r="241" spans="17:17" ht="15" x14ac:dyDescent="0.2">
      <c r="Q241" s="27"/>
    </row>
    <row r="242" spans="17:17" ht="15" x14ac:dyDescent="0.2">
      <c r="Q242" s="27"/>
    </row>
    <row r="243" spans="17:17" ht="15" x14ac:dyDescent="0.2">
      <c r="Q243" s="27"/>
    </row>
    <row r="244" spans="17:17" ht="15" x14ac:dyDescent="0.2">
      <c r="Q244" s="27"/>
    </row>
    <row r="245" spans="17:17" ht="15" x14ac:dyDescent="0.2">
      <c r="Q245" s="2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4"/>
  <sheetViews>
    <sheetView topLeftCell="A13" zoomScale="66" zoomScaleNormal="66" workbookViewId="0">
      <selection activeCell="G12" sqref="G12"/>
    </sheetView>
  </sheetViews>
  <sheetFormatPr defaultColWidth="8.85546875" defaultRowHeight="12.75" x14ac:dyDescent="0.2"/>
  <cols>
    <col min="3" max="3" width="30" bestFit="1" customWidth="1"/>
  </cols>
  <sheetData>
    <row r="1" spans="1:3" ht="25.5" customHeight="1" x14ac:dyDescent="0.2">
      <c r="A1" s="21" t="s">
        <v>20</v>
      </c>
      <c r="B1" s="21" t="s">
        <v>19</v>
      </c>
      <c r="C1" s="21" t="s">
        <v>292</v>
      </c>
    </row>
    <row r="2" spans="1:3" ht="15" x14ac:dyDescent="0.2">
      <c r="A2" s="16">
        <v>2010</v>
      </c>
      <c r="B2" s="29" t="s">
        <v>18</v>
      </c>
      <c r="C2" s="22">
        <v>1299.5999999999997</v>
      </c>
    </row>
    <row r="3" spans="1:3" ht="15" x14ac:dyDescent="0.2">
      <c r="A3" s="16"/>
      <c r="B3" s="16" t="s">
        <v>15</v>
      </c>
      <c r="C3" s="22">
        <v>988.06666666666695</v>
      </c>
    </row>
    <row r="4" spans="1:3" ht="15" x14ac:dyDescent="0.2">
      <c r="A4" s="16"/>
      <c r="B4" s="16" t="s">
        <v>16</v>
      </c>
      <c r="C4" s="22">
        <v>1044.5</v>
      </c>
    </row>
    <row r="5" spans="1:3" ht="15" x14ac:dyDescent="0.2">
      <c r="A5" s="16">
        <v>2011</v>
      </c>
      <c r="B5" s="16" t="s">
        <v>17</v>
      </c>
      <c r="C5" s="22">
        <v>1090.56666666667</v>
      </c>
    </row>
    <row r="6" spans="1:3" ht="15" x14ac:dyDescent="0.2">
      <c r="A6" s="16"/>
      <c r="B6" s="16" t="s">
        <v>18</v>
      </c>
      <c r="C6" s="22">
        <v>1365.4333333333332</v>
      </c>
    </row>
    <row r="7" spans="1:3" ht="15" x14ac:dyDescent="0.2">
      <c r="A7" s="16"/>
      <c r="B7" s="16" t="s">
        <v>15</v>
      </c>
      <c r="C7" s="22">
        <v>1006</v>
      </c>
    </row>
    <row r="8" spans="1:3" ht="15" x14ac:dyDescent="0.2">
      <c r="A8" s="16"/>
      <c r="B8" s="16" t="s">
        <v>16</v>
      </c>
      <c r="C8" s="22">
        <v>1136.4333333333332</v>
      </c>
    </row>
    <row r="9" spans="1:3" ht="15" x14ac:dyDescent="0.2">
      <c r="A9" s="16">
        <v>2012</v>
      </c>
      <c r="B9" s="16" t="s">
        <v>17</v>
      </c>
      <c r="C9" s="22">
        <v>1101.4000000000003</v>
      </c>
    </row>
    <row r="10" spans="1:3" ht="15" x14ac:dyDescent="0.2">
      <c r="A10" s="16"/>
      <c r="B10" s="16" t="s">
        <v>18</v>
      </c>
      <c r="C10" s="22">
        <v>1457.9666666666665</v>
      </c>
    </row>
    <row r="11" spans="1:3" ht="15" x14ac:dyDescent="0.2">
      <c r="A11" s="16"/>
      <c r="B11" s="16" t="s">
        <v>15</v>
      </c>
      <c r="C11" s="22">
        <v>1122.1666666666667</v>
      </c>
    </row>
    <row r="12" spans="1:3" ht="15" x14ac:dyDescent="0.2">
      <c r="A12" s="16"/>
      <c r="B12" s="16" t="s">
        <v>16</v>
      </c>
      <c r="C12" s="22">
        <v>1332.8666666666668</v>
      </c>
    </row>
    <row r="13" spans="1:3" ht="15" x14ac:dyDescent="0.2">
      <c r="A13" s="16">
        <v>2013</v>
      </c>
      <c r="B13" s="16" t="s">
        <v>17</v>
      </c>
      <c r="C13" s="22">
        <v>1348.3666666666668</v>
      </c>
    </row>
    <row r="14" spans="1:3" ht="15" x14ac:dyDescent="0.2">
      <c r="A14" s="16"/>
      <c r="B14" s="16" t="s">
        <v>18</v>
      </c>
      <c r="C14" s="22">
        <v>1716.7666666666664</v>
      </c>
    </row>
    <row r="15" spans="1:3" ht="15" x14ac:dyDescent="0.2">
      <c r="A15" s="16"/>
      <c r="B15" s="16" t="s">
        <v>15</v>
      </c>
      <c r="C15" s="22">
        <v>1199.4666666666665</v>
      </c>
    </row>
    <row r="16" spans="1:3" ht="15" x14ac:dyDescent="0.2">
      <c r="A16" s="16"/>
      <c r="B16" s="16" t="s">
        <v>16</v>
      </c>
      <c r="C16" s="22">
        <v>1394.4000000000003</v>
      </c>
    </row>
    <row r="17" spans="1:3" ht="15" x14ac:dyDescent="0.2">
      <c r="A17" s="16">
        <v>2014</v>
      </c>
      <c r="B17" s="16" t="s">
        <v>17</v>
      </c>
      <c r="C17" s="22">
        <v>1376.1666666666667</v>
      </c>
    </row>
    <row r="18" spans="1:3" ht="15" x14ac:dyDescent="0.2">
      <c r="A18" s="16"/>
      <c r="B18" s="16" t="s">
        <v>18</v>
      </c>
      <c r="C18" s="22">
        <v>1626.9</v>
      </c>
    </row>
    <row r="19" spans="1:3" ht="15" x14ac:dyDescent="0.2">
      <c r="A19" s="16"/>
      <c r="B19" s="16" t="s">
        <v>15</v>
      </c>
      <c r="C19" s="22">
        <v>1170.9333333333332</v>
      </c>
    </row>
    <row r="20" spans="1:3" ht="15" x14ac:dyDescent="0.2">
      <c r="A20" s="16"/>
      <c r="B20" s="16" t="s">
        <v>16</v>
      </c>
      <c r="C20" s="22">
        <v>1340.7</v>
      </c>
    </row>
    <row r="21" spans="1:3" ht="15" x14ac:dyDescent="0.2">
      <c r="A21" s="16">
        <v>2015</v>
      </c>
      <c r="B21" s="16" t="s">
        <v>17</v>
      </c>
      <c r="C21" s="22">
        <v>1410.5999999999997</v>
      </c>
    </row>
    <row r="22" spans="1:3" ht="15" x14ac:dyDescent="0.2">
      <c r="A22" s="16"/>
      <c r="B22" s="16" t="s">
        <v>18</v>
      </c>
      <c r="C22" s="22">
        <v>1745.6666666666665</v>
      </c>
    </row>
    <row r="23" spans="1:3" ht="15" x14ac:dyDescent="0.2">
      <c r="A23" s="16"/>
      <c r="B23" s="16" t="s">
        <v>15</v>
      </c>
      <c r="C23" s="22">
        <v>1334.8333333333333</v>
      </c>
    </row>
    <row r="24" spans="1:3" ht="15" x14ac:dyDescent="0.2">
      <c r="A24" s="16"/>
      <c r="B24" s="16" t="s">
        <v>16</v>
      </c>
      <c r="C24" s="22">
        <v>1388.5</v>
      </c>
    </row>
    <row r="25" spans="1:3" ht="15" x14ac:dyDescent="0.2">
      <c r="A25" s="16">
        <v>2016</v>
      </c>
      <c r="B25" s="16" t="s">
        <v>17</v>
      </c>
      <c r="C25" s="22">
        <v>1401.3</v>
      </c>
    </row>
    <row r="26" spans="1:3" ht="15" x14ac:dyDescent="0.2">
      <c r="A26" s="16"/>
      <c r="B26" s="16" t="s">
        <v>18</v>
      </c>
      <c r="C26" s="22">
        <v>1798.3666666666663</v>
      </c>
    </row>
    <row r="27" spans="1:3" ht="15" x14ac:dyDescent="0.2">
      <c r="A27" s="16"/>
      <c r="B27" s="16" t="s">
        <v>15</v>
      </c>
      <c r="C27" s="22">
        <v>1416.0666666666668</v>
      </c>
    </row>
    <row r="28" spans="1:3" ht="15" x14ac:dyDescent="0.2">
      <c r="A28" s="16"/>
      <c r="B28" s="16" t="s">
        <v>16</v>
      </c>
      <c r="C28" s="22">
        <v>1573.1666666666667</v>
      </c>
    </row>
    <row r="29" spans="1:3" ht="15" x14ac:dyDescent="0.2">
      <c r="A29" s="16">
        <v>2017</v>
      </c>
      <c r="B29" s="16" t="s">
        <v>17</v>
      </c>
      <c r="C29" s="22">
        <v>1618.5999999999997</v>
      </c>
    </row>
    <row r="30" spans="1:3" ht="15" x14ac:dyDescent="0.2">
      <c r="A30" s="16"/>
      <c r="B30" s="16" t="s">
        <v>18</v>
      </c>
      <c r="C30" s="22">
        <v>1953.8666666666663</v>
      </c>
    </row>
    <row r="31" spans="1:3" ht="15" x14ac:dyDescent="0.2">
      <c r="A31" s="16"/>
      <c r="B31" s="16" t="s">
        <v>15</v>
      </c>
      <c r="C31" s="22">
        <v>1528.4000000000003</v>
      </c>
    </row>
    <row r="32" spans="1:3" ht="15" x14ac:dyDescent="0.2">
      <c r="A32" s="16"/>
      <c r="B32" s="16" t="s">
        <v>16</v>
      </c>
      <c r="C32" s="22">
        <v>1624.5</v>
      </c>
    </row>
    <row r="33" spans="1:3" ht="15" x14ac:dyDescent="0.2">
      <c r="A33" s="29">
        <v>2018</v>
      </c>
      <c r="B33" s="16" t="s">
        <v>17</v>
      </c>
      <c r="C33" s="22">
        <v>1599.4666666666665</v>
      </c>
    </row>
    <row r="34" spans="1:3" ht="15" x14ac:dyDescent="0.2">
      <c r="A34" s="16"/>
      <c r="B34" s="16" t="s">
        <v>18</v>
      </c>
      <c r="C34" s="22">
        <v>1871.7333333333336</v>
      </c>
    </row>
    <row r="35" spans="1:3" ht="15" x14ac:dyDescent="0.2">
      <c r="A35" s="16"/>
      <c r="B35" s="16" t="s">
        <v>15</v>
      </c>
      <c r="C35" s="22">
        <v>1428.3</v>
      </c>
    </row>
    <row r="36" spans="1:3" ht="15" x14ac:dyDescent="0.2">
      <c r="A36" s="16"/>
      <c r="B36" s="16" t="s">
        <v>16</v>
      </c>
      <c r="C36" s="22">
        <v>1519.5999999999997</v>
      </c>
    </row>
    <row r="37" spans="1:3" ht="15" x14ac:dyDescent="0.2">
      <c r="A37" s="16">
        <v>2019</v>
      </c>
      <c r="B37" s="16" t="s">
        <v>17</v>
      </c>
      <c r="C37" s="22">
        <v>1638.0999999999997</v>
      </c>
    </row>
    <row r="38" spans="1:3" ht="15" x14ac:dyDescent="0.25">
      <c r="A38" s="20"/>
      <c r="B38" s="16" t="s">
        <v>18</v>
      </c>
      <c r="C38" s="22">
        <v>1947.4333333333329</v>
      </c>
    </row>
    <row r="39" spans="1:3" ht="15" x14ac:dyDescent="0.25">
      <c r="A39" s="20"/>
      <c r="B39" s="16" t="s">
        <v>15</v>
      </c>
      <c r="C39" s="22">
        <v>1527.9049279391074</v>
      </c>
    </row>
    <row r="40" spans="1:3" ht="15" x14ac:dyDescent="0.2">
      <c r="B40" s="16" t="s">
        <v>16</v>
      </c>
      <c r="C40" s="22">
        <v>1684.1594717580938</v>
      </c>
    </row>
    <row r="41" spans="1:3" ht="15" x14ac:dyDescent="0.25">
      <c r="A41" s="20"/>
      <c r="B41" s="16"/>
    </row>
    <row r="42" spans="1:3" ht="15" x14ac:dyDescent="0.2">
      <c r="B42" s="16"/>
    </row>
    <row r="43" spans="1:3" ht="15" x14ac:dyDescent="0.2">
      <c r="B43" s="16"/>
    </row>
    <row r="44" spans="1:3" ht="15" x14ac:dyDescent="0.2">
      <c r="A44" s="27"/>
      <c r="B44" s="2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01"/>
  <sheetViews>
    <sheetView tabSelected="1" zoomScale="98" zoomScaleNormal="98" workbookViewId="0">
      <selection activeCell="H1" sqref="H1"/>
    </sheetView>
  </sheetViews>
  <sheetFormatPr defaultColWidth="8.85546875" defaultRowHeight="12.75" x14ac:dyDescent="0.2"/>
  <cols>
    <col min="1" max="1" width="9.5703125" bestFit="1" customWidth="1"/>
    <col min="4" max="4" width="17.7109375" customWidth="1"/>
    <col min="5" max="5" width="14.42578125" bestFit="1" customWidth="1"/>
    <col min="6" max="6" width="16.5703125" bestFit="1" customWidth="1"/>
    <col min="14" max="14" width="14.140625" bestFit="1" customWidth="1"/>
    <col min="15" max="15" width="18.28515625" bestFit="1" customWidth="1"/>
    <col min="16" max="16" width="3.7109375" bestFit="1" customWidth="1"/>
    <col min="17" max="17" width="11.7109375" bestFit="1" customWidth="1"/>
  </cols>
  <sheetData>
    <row r="1" spans="1:15" x14ac:dyDescent="0.2">
      <c r="A1" s="44" t="s">
        <v>275</v>
      </c>
      <c r="B1" s="44" t="s">
        <v>301</v>
      </c>
      <c r="D1" s="45" t="s">
        <v>301</v>
      </c>
      <c r="E1" s="45" t="s">
        <v>303</v>
      </c>
      <c r="F1" s="45" t="s">
        <v>304</v>
      </c>
      <c r="L1" s="44" t="s">
        <v>297</v>
      </c>
      <c r="N1" s="48" t="s">
        <v>305</v>
      </c>
      <c r="O1" s="46" t="s">
        <v>289</v>
      </c>
    </row>
    <row r="2" spans="1:15" x14ac:dyDescent="0.2">
      <c r="A2" s="47">
        <v>8.4</v>
      </c>
      <c r="B2" s="47">
        <v>2</v>
      </c>
      <c r="D2" s="41">
        <v>2</v>
      </c>
      <c r="E2" s="42">
        <v>0</v>
      </c>
      <c r="F2" s="43">
        <v>0</v>
      </c>
      <c r="L2" s="47">
        <v>1</v>
      </c>
      <c r="N2" s="106" t="s">
        <v>308</v>
      </c>
      <c r="O2" s="158">
        <v>0.505</v>
      </c>
    </row>
    <row r="3" spans="1:15" x14ac:dyDescent="0.2">
      <c r="A3" s="47">
        <v>7.5</v>
      </c>
      <c r="B3" s="47">
        <v>4</v>
      </c>
      <c r="D3" s="41">
        <v>4</v>
      </c>
      <c r="E3" s="42">
        <v>0</v>
      </c>
      <c r="F3" s="43">
        <v>0</v>
      </c>
      <c r="L3" s="47">
        <v>0</v>
      </c>
      <c r="N3" s="106" t="s">
        <v>307</v>
      </c>
      <c r="O3" s="158">
        <v>0.495</v>
      </c>
    </row>
    <row r="4" spans="1:15" x14ac:dyDescent="0.2">
      <c r="A4" s="47">
        <v>9</v>
      </c>
      <c r="B4" s="47">
        <v>6</v>
      </c>
      <c r="D4" s="41">
        <v>6</v>
      </c>
      <c r="E4" s="42">
        <v>8</v>
      </c>
      <c r="F4" s="43">
        <v>0.04</v>
      </c>
      <c r="L4" s="47">
        <v>1</v>
      </c>
      <c r="N4" s="49" t="s">
        <v>306</v>
      </c>
      <c r="O4" s="159">
        <v>1</v>
      </c>
    </row>
    <row r="5" spans="1:15" x14ac:dyDescent="0.2">
      <c r="A5" s="47">
        <v>7.2</v>
      </c>
      <c r="B5" s="47">
        <v>8</v>
      </c>
      <c r="D5" s="41">
        <v>8</v>
      </c>
      <c r="E5" s="42">
        <v>127</v>
      </c>
      <c r="F5" s="43">
        <v>0.67500000000000004</v>
      </c>
      <c r="L5" s="47">
        <v>0</v>
      </c>
    </row>
    <row r="6" spans="1:15" x14ac:dyDescent="0.2">
      <c r="A6" s="47">
        <v>9</v>
      </c>
      <c r="B6" s="47">
        <v>10</v>
      </c>
      <c r="D6" s="41">
        <v>10</v>
      </c>
      <c r="E6" s="42">
        <v>65</v>
      </c>
      <c r="F6" s="43">
        <v>1</v>
      </c>
      <c r="L6" s="47">
        <v>0</v>
      </c>
    </row>
    <row r="7" spans="1:15" x14ac:dyDescent="0.2">
      <c r="A7" s="47">
        <v>6.1</v>
      </c>
      <c r="D7" s="42" t="s">
        <v>302</v>
      </c>
      <c r="E7" s="42">
        <v>0</v>
      </c>
      <c r="F7" s="43">
        <v>1</v>
      </c>
      <c r="L7" s="47">
        <v>0</v>
      </c>
    </row>
    <row r="8" spans="1:15" x14ac:dyDescent="0.2">
      <c r="A8" s="47">
        <v>7.2</v>
      </c>
      <c r="L8" s="47">
        <v>1</v>
      </c>
    </row>
    <row r="9" spans="1:15" x14ac:dyDescent="0.2">
      <c r="A9" s="47">
        <v>7.7</v>
      </c>
      <c r="L9" s="47">
        <v>0</v>
      </c>
    </row>
    <row r="10" spans="1:15" x14ac:dyDescent="0.2">
      <c r="A10" s="47">
        <v>8.1999999999999993</v>
      </c>
      <c r="D10" s="156" t="s">
        <v>275</v>
      </c>
      <c r="E10" s="156"/>
      <c r="L10" s="47">
        <v>1</v>
      </c>
    </row>
    <row r="11" spans="1:15" x14ac:dyDescent="0.2">
      <c r="A11" s="47">
        <v>6.7</v>
      </c>
      <c r="D11" s="42"/>
      <c r="E11" s="42"/>
      <c r="L11" s="47">
        <v>0</v>
      </c>
    </row>
    <row r="12" spans="1:15" x14ac:dyDescent="0.2">
      <c r="A12" s="47">
        <v>8.4</v>
      </c>
      <c r="D12" s="42" t="s">
        <v>424</v>
      </c>
      <c r="E12" s="157">
        <v>7.6650000000000045</v>
      </c>
      <c r="L12" s="47">
        <v>1</v>
      </c>
    </row>
    <row r="13" spans="1:15" x14ac:dyDescent="0.2">
      <c r="A13" s="47">
        <v>6.6</v>
      </c>
      <c r="D13" s="42" t="s">
        <v>314</v>
      </c>
      <c r="E13" s="42">
        <v>6.3161076685246925E-2</v>
      </c>
      <c r="L13" s="47">
        <v>0</v>
      </c>
    </row>
    <row r="14" spans="1:15" x14ac:dyDescent="0.2">
      <c r="A14" s="47">
        <v>7.9</v>
      </c>
      <c r="D14" s="42" t="s">
        <v>425</v>
      </c>
      <c r="E14" s="157">
        <v>7.6</v>
      </c>
      <c r="L14" s="47">
        <v>1</v>
      </c>
    </row>
    <row r="15" spans="1:15" x14ac:dyDescent="0.2">
      <c r="A15" s="47">
        <v>8.1999999999999993</v>
      </c>
      <c r="D15" s="42" t="s">
        <v>426</v>
      </c>
      <c r="E15" s="42">
        <v>7.2</v>
      </c>
      <c r="L15" s="47">
        <v>0</v>
      </c>
    </row>
    <row r="16" spans="1:15" x14ac:dyDescent="0.2">
      <c r="A16" s="47">
        <v>7.6</v>
      </c>
      <c r="D16" s="42" t="s">
        <v>427</v>
      </c>
      <c r="E16" s="42">
        <v>0.89323251262363301</v>
      </c>
      <c r="L16" s="47">
        <v>1</v>
      </c>
    </row>
    <row r="17" spans="1:12" x14ac:dyDescent="0.2">
      <c r="A17" s="47">
        <v>7.1</v>
      </c>
      <c r="D17" s="42" t="s">
        <v>428</v>
      </c>
      <c r="E17" s="42">
        <v>0.79786432160792864</v>
      </c>
      <c r="L17" s="47">
        <v>0</v>
      </c>
    </row>
    <row r="18" spans="1:12" x14ac:dyDescent="0.2">
      <c r="A18" s="47">
        <v>7.2</v>
      </c>
      <c r="D18" s="42" t="s">
        <v>429</v>
      </c>
      <c r="E18" s="42">
        <v>0.58403770501204333</v>
      </c>
      <c r="L18" s="47">
        <v>1</v>
      </c>
    </row>
    <row r="19" spans="1:12" x14ac:dyDescent="0.2">
      <c r="A19" s="47">
        <v>8.1999999999999993</v>
      </c>
      <c r="D19" s="42" t="s">
        <v>430</v>
      </c>
      <c r="E19" s="157">
        <v>-0.20634663334500886</v>
      </c>
      <c r="L19" s="47">
        <v>0</v>
      </c>
    </row>
    <row r="20" spans="1:12" x14ac:dyDescent="0.2">
      <c r="A20" s="47">
        <v>7.9</v>
      </c>
      <c r="D20" s="42" t="s">
        <v>431</v>
      </c>
      <c r="E20" s="42">
        <v>5.6000000000000005</v>
      </c>
      <c r="L20" s="47">
        <v>1</v>
      </c>
    </row>
    <row r="21" spans="1:12" x14ac:dyDescent="0.2">
      <c r="A21" s="47">
        <v>8.8000000000000007</v>
      </c>
      <c r="D21" s="42" t="s">
        <v>432</v>
      </c>
      <c r="E21" s="157">
        <v>4.3</v>
      </c>
      <c r="L21" s="47">
        <v>1</v>
      </c>
    </row>
    <row r="22" spans="1:12" x14ac:dyDescent="0.2">
      <c r="A22" s="47">
        <v>7</v>
      </c>
      <c r="D22" s="42" t="s">
        <v>433</v>
      </c>
      <c r="E22" s="157">
        <v>9.9</v>
      </c>
      <c r="L22" s="47">
        <v>0</v>
      </c>
    </row>
    <row r="23" spans="1:12" x14ac:dyDescent="0.2">
      <c r="A23" s="155">
        <v>9.9</v>
      </c>
      <c r="D23" s="42" t="s">
        <v>434</v>
      </c>
      <c r="E23" s="42">
        <v>1533.0000000000009</v>
      </c>
      <c r="L23" s="47">
        <v>1</v>
      </c>
    </row>
    <row r="24" spans="1:12" x14ac:dyDescent="0.2">
      <c r="A24" s="47">
        <v>8.1</v>
      </c>
      <c r="D24" s="42" t="s">
        <v>435</v>
      </c>
      <c r="E24" s="42">
        <v>200</v>
      </c>
      <c r="L24" s="47">
        <v>1</v>
      </c>
    </row>
    <row r="25" spans="1:12" x14ac:dyDescent="0.2">
      <c r="A25" s="47">
        <v>8</v>
      </c>
      <c r="D25" s="42" t="s">
        <v>17</v>
      </c>
      <c r="E25" s="47">
        <f>_xlfn.QUARTILE.EXC(A2:A201,1)</f>
        <v>7.1</v>
      </c>
      <c r="L25" s="47">
        <v>1</v>
      </c>
    </row>
    <row r="26" spans="1:12" x14ac:dyDescent="0.2">
      <c r="A26" s="47">
        <v>5.5</v>
      </c>
      <c r="D26" s="42" t="s">
        <v>15</v>
      </c>
      <c r="E26" s="47">
        <f>_xlfn.QUARTILE.EXC(A2:A201,3)</f>
        <v>8.1999999999999993</v>
      </c>
      <c r="L26" s="47">
        <v>0</v>
      </c>
    </row>
    <row r="27" spans="1:12" x14ac:dyDescent="0.2">
      <c r="A27" s="47">
        <v>7</v>
      </c>
      <c r="D27" s="42" t="s">
        <v>436</v>
      </c>
      <c r="E27" s="118">
        <f>E26-E25</f>
        <v>1.0999999999999996</v>
      </c>
      <c r="L27" s="47">
        <v>0</v>
      </c>
    </row>
    <row r="28" spans="1:12" x14ac:dyDescent="0.2">
      <c r="A28" s="47">
        <v>7</v>
      </c>
      <c r="D28" s="42" t="s">
        <v>437</v>
      </c>
      <c r="E28" s="118">
        <f>E25-(1.5*E27)</f>
        <v>5.45</v>
      </c>
      <c r="L28" s="47">
        <v>1</v>
      </c>
    </row>
    <row r="29" spans="1:12" x14ac:dyDescent="0.2">
      <c r="A29" s="47">
        <v>5.6</v>
      </c>
      <c r="D29" s="42" t="s">
        <v>438</v>
      </c>
      <c r="E29" s="118">
        <f>E26+(1.5*E27)</f>
        <v>9.8499999999999979</v>
      </c>
      <c r="L29" s="47">
        <v>0</v>
      </c>
    </row>
    <row r="30" spans="1:12" x14ac:dyDescent="0.2">
      <c r="A30" s="47">
        <v>7.2</v>
      </c>
      <c r="L30" s="47">
        <v>0</v>
      </c>
    </row>
    <row r="31" spans="1:12" x14ac:dyDescent="0.2">
      <c r="A31" s="47">
        <v>6.2</v>
      </c>
      <c r="L31" s="47">
        <v>0</v>
      </c>
    </row>
    <row r="32" spans="1:12" x14ac:dyDescent="0.2">
      <c r="A32" s="47">
        <v>7.1</v>
      </c>
      <c r="L32" s="47">
        <v>0</v>
      </c>
    </row>
    <row r="33" spans="1:12" x14ac:dyDescent="0.2">
      <c r="A33" s="47">
        <v>6.2</v>
      </c>
      <c r="L33" s="47">
        <v>0</v>
      </c>
    </row>
    <row r="34" spans="1:12" x14ac:dyDescent="0.2">
      <c r="A34" s="47">
        <v>7.6</v>
      </c>
      <c r="L34" s="47">
        <v>0</v>
      </c>
    </row>
    <row r="35" spans="1:12" x14ac:dyDescent="0.2">
      <c r="A35" s="47">
        <v>9</v>
      </c>
      <c r="L35" s="47">
        <v>1</v>
      </c>
    </row>
    <row r="36" spans="1:12" x14ac:dyDescent="0.2">
      <c r="A36" s="47">
        <v>6.7</v>
      </c>
      <c r="L36" s="47">
        <v>0</v>
      </c>
    </row>
    <row r="37" spans="1:12" x14ac:dyDescent="0.2">
      <c r="A37" s="47">
        <v>7.1</v>
      </c>
      <c r="L37" s="47">
        <v>0</v>
      </c>
    </row>
    <row r="38" spans="1:12" x14ac:dyDescent="0.2">
      <c r="A38" s="47">
        <v>7.2</v>
      </c>
      <c r="L38" s="47">
        <v>1</v>
      </c>
    </row>
    <row r="39" spans="1:12" x14ac:dyDescent="0.2">
      <c r="A39" s="155">
        <v>9.9</v>
      </c>
      <c r="L39" s="47">
        <v>1</v>
      </c>
    </row>
    <row r="40" spans="1:12" x14ac:dyDescent="0.2">
      <c r="A40" s="47">
        <v>7.6</v>
      </c>
      <c r="L40" s="47">
        <v>0</v>
      </c>
    </row>
    <row r="41" spans="1:12" x14ac:dyDescent="0.2">
      <c r="A41" s="47">
        <v>5.8</v>
      </c>
      <c r="L41" s="47">
        <v>0</v>
      </c>
    </row>
    <row r="42" spans="1:12" x14ac:dyDescent="0.2">
      <c r="A42" s="47">
        <v>8.4</v>
      </c>
      <c r="L42" s="47">
        <v>1</v>
      </c>
    </row>
    <row r="43" spans="1:12" x14ac:dyDescent="0.2">
      <c r="A43" s="47">
        <v>7.9</v>
      </c>
      <c r="L43" s="47">
        <v>1</v>
      </c>
    </row>
    <row r="44" spans="1:12" x14ac:dyDescent="0.2">
      <c r="A44" s="47">
        <v>7.6</v>
      </c>
      <c r="L44" s="47">
        <v>1</v>
      </c>
    </row>
    <row r="45" spans="1:12" x14ac:dyDescent="0.2">
      <c r="A45" s="47">
        <v>8.4</v>
      </c>
      <c r="L45" s="47">
        <v>1</v>
      </c>
    </row>
    <row r="46" spans="1:12" x14ac:dyDescent="0.2">
      <c r="A46" s="47">
        <v>6.5</v>
      </c>
      <c r="L46" s="47">
        <v>0</v>
      </c>
    </row>
    <row r="47" spans="1:12" x14ac:dyDescent="0.2">
      <c r="A47" s="47">
        <v>7.7</v>
      </c>
      <c r="L47" s="47">
        <v>1</v>
      </c>
    </row>
    <row r="48" spans="1:12" x14ac:dyDescent="0.2">
      <c r="A48" s="47">
        <v>8</v>
      </c>
      <c r="L48" s="47">
        <v>1</v>
      </c>
    </row>
    <row r="49" spans="1:12" x14ac:dyDescent="0.2">
      <c r="A49" s="47">
        <v>7.1</v>
      </c>
      <c r="L49" s="47">
        <v>1</v>
      </c>
    </row>
    <row r="50" spans="1:12" x14ac:dyDescent="0.2">
      <c r="A50" s="47">
        <v>8.5</v>
      </c>
      <c r="L50" s="47">
        <v>1</v>
      </c>
    </row>
    <row r="51" spans="1:12" x14ac:dyDescent="0.2">
      <c r="A51" s="47">
        <v>7.6</v>
      </c>
      <c r="L51" s="47">
        <v>1</v>
      </c>
    </row>
    <row r="52" spans="1:12" x14ac:dyDescent="0.2">
      <c r="A52" s="47">
        <v>7.2</v>
      </c>
      <c r="L52" s="47">
        <v>1</v>
      </c>
    </row>
    <row r="53" spans="1:12" x14ac:dyDescent="0.2">
      <c r="A53" s="47">
        <v>8.1999999999999993</v>
      </c>
      <c r="L53" s="47">
        <v>1</v>
      </c>
    </row>
    <row r="54" spans="1:12" x14ac:dyDescent="0.2">
      <c r="A54" s="47">
        <v>9</v>
      </c>
      <c r="L54" s="47">
        <v>1</v>
      </c>
    </row>
    <row r="55" spans="1:12" x14ac:dyDescent="0.2">
      <c r="A55" s="47">
        <v>7.2</v>
      </c>
      <c r="L55" s="47">
        <v>1</v>
      </c>
    </row>
    <row r="56" spans="1:12" x14ac:dyDescent="0.2">
      <c r="A56" s="47">
        <v>8.1</v>
      </c>
      <c r="L56" s="47">
        <v>1</v>
      </c>
    </row>
    <row r="57" spans="1:12" x14ac:dyDescent="0.2">
      <c r="A57" s="47">
        <v>8.9</v>
      </c>
      <c r="L57" s="47">
        <v>1</v>
      </c>
    </row>
    <row r="58" spans="1:12" x14ac:dyDescent="0.2">
      <c r="A58" s="47">
        <v>8.8000000000000007</v>
      </c>
      <c r="L58" s="47">
        <v>1</v>
      </c>
    </row>
    <row r="59" spans="1:12" x14ac:dyDescent="0.2">
      <c r="A59" s="47">
        <v>7.5</v>
      </c>
      <c r="L59" s="47">
        <v>1</v>
      </c>
    </row>
    <row r="60" spans="1:12" x14ac:dyDescent="0.2">
      <c r="A60" s="47">
        <v>7</v>
      </c>
      <c r="L60" s="47">
        <v>0</v>
      </c>
    </row>
    <row r="61" spans="1:12" x14ac:dyDescent="0.2">
      <c r="A61" s="47">
        <v>8.5</v>
      </c>
      <c r="L61" s="47">
        <v>1</v>
      </c>
    </row>
    <row r="62" spans="1:12" x14ac:dyDescent="0.2">
      <c r="A62" s="47">
        <v>7.2</v>
      </c>
      <c r="L62" s="47">
        <v>0</v>
      </c>
    </row>
    <row r="63" spans="1:12" x14ac:dyDescent="0.2">
      <c r="A63" s="47">
        <v>8.8000000000000007</v>
      </c>
      <c r="L63" s="47">
        <v>1</v>
      </c>
    </row>
    <row r="64" spans="1:12" x14ac:dyDescent="0.2">
      <c r="A64" s="47">
        <v>8</v>
      </c>
      <c r="L64" s="47">
        <v>0</v>
      </c>
    </row>
    <row r="65" spans="1:12" x14ac:dyDescent="0.2">
      <c r="A65" s="47">
        <v>8.1</v>
      </c>
      <c r="L65" s="47">
        <v>0</v>
      </c>
    </row>
    <row r="66" spans="1:12" x14ac:dyDescent="0.2">
      <c r="A66" s="47">
        <v>7.1</v>
      </c>
      <c r="L66" s="47">
        <v>0</v>
      </c>
    </row>
    <row r="67" spans="1:12" x14ac:dyDescent="0.2">
      <c r="A67" s="47">
        <v>9</v>
      </c>
      <c r="L67" s="47">
        <v>0</v>
      </c>
    </row>
    <row r="68" spans="1:12" x14ac:dyDescent="0.2">
      <c r="A68" s="47">
        <v>6.2</v>
      </c>
      <c r="L68" s="47">
        <v>0</v>
      </c>
    </row>
    <row r="69" spans="1:12" x14ac:dyDescent="0.2">
      <c r="A69" s="47">
        <v>8.1999999999999993</v>
      </c>
      <c r="L69" s="47">
        <v>0</v>
      </c>
    </row>
    <row r="70" spans="1:12" x14ac:dyDescent="0.2">
      <c r="A70" s="47">
        <v>5.8</v>
      </c>
      <c r="L70" s="47">
        <v>0</v>
      </c>
    </row>
    <row r="71" spans="1:12" x14ac:dyDescent="0.2">
      <c r="A71" s="47">
        <v>8</v>
      </c>
      <c r="L71" s="47">
        <v>0</v>
      </c>
    </row>
    <row r="72" spans="1:12" x14ac:dyDescent="0.2">
      <c r="A72" s="47">
        <v>7.7</v>
      </c>
      <c r="L72" s="47">
        <v>1</v>
      </c>
    </row>
    <row r="73" spans="1:12" x14ac:dyDescent="0.2">
      <c r="A73" s="47">
        <v>7</v>
      </c>
      <c r="L73" s="47">
        <v>0</v>
      </c>
    </row>
    <row r="74" spans="1:12" x14ac:dyDescent="0.2">
      <c r="A74" s="47">
        <v>7.9</v>
      </c>
      <c r="L74" s="47">
        <v>0</v>
      </c>
    </row>
    <row r="75" spans="1:12" x14ac:dyDescent="0.2">
      <c r="A75" s="47">
        <v>9.8000000000000007</v>
      </c>
      <c r="L75" s="47">
        <v>1</v>
      </c>
    </row>
    <row r="76" spans="1:12" x14ac:dyDescent="0.2">
      <c r="A76" s="47">
        <v>8.4</v>
      </c>
      <c r="L76" s="47">
        <v>1</v>
      </c>
    </row>
    <row r="77" spans="1:12" x14ac:dyDescent="0.2">
      <c r="A77" s="47">
        <v>8.9</v>
      </c>
      <c r="L77" s="47">
        <v>0</v>
      </c>
    </row>
    <row r="78" spans="1:12" x14ac:dyDescent="0.2">
      <c r="A78" s="47">
        <v>7.5</v>
      </c>
      <c r="L78" s="47">
        <v>0</v>
      </c>
    </row>
    <row r="79" spans="1:12" x14ac:dyDescent="0.2">
      <c r="A79" s="47">
        <v>8</v>
      </c>
      <c r="L79" s="47">
        <v>1</v>
      </c>
    </row>
    <row r="80" spans="1:12" x14ac:dyDescent="0.2">
      <c r="A80" s="47">
        <v>8.1</v>
      </c>
      <c r="L80" s="47">
        <v>1</v>
      </c>
    </row>
    <row r="81" spans="1:12" x14ac:dyDescent="0.2">
      <c r="A81" s="47">
        <v>7.6</v>
      </c>
      <c r="L81" s="47">
        <v>0</v>
      </c>
    </row>
    <row r="82" spans="1:12" x14ac:dyDescent="0.2">
      <c r="A82" s="47">
        <v>8.8000000000000007</v>
      </c>
      <c r="L82" s="47">
        <v>1</v>
      </c>
    </row>
    <row r="83" spans="1:12" x14ac:dyDescent="0.2">
      <c r="A83" s="47">
        <v>8</v>
      </c>
      <c r="L83" s="47">
        <v>1</v>
      </c>
    </row>
    <row r="84" spans="1:12" x14ac:dyDescent="0.2">
      <c r="A84" s="47">
        <v>8.5</v>
      </c>
      <c r="L84" s="47">
        <v>0</v>
      </c>
    </row>
    <row r="85" spans="1:12" x14ac:dyDescent="0.2">
      <c r="A85" s="47">
        <v>6.5</v>
      </c>
      <c r="L85" s="47">
        <v>0</v>
      </c>
    </row>
    <row r="86" spans="1:12" x14ac:dyDescent="0.2">
      <c r="A86" s="47">
        <v>7.7</v>
      </c>
      <c r="L86" s="47">
        <v>1</v>
      </c>
    </row>
    <row r="87" spans="1:12" x14ac:dyDescent="0.2">
      <c r="A87" s="47">
        <v>7.2</v>
      </c>
      <c r="L87" s="47">
        <v>0</v>
      </c>
    </row>
    <row r="88" spans="1:12" x14ac:dyDescent="0.2">
      <c r="A88" s="47">
        <v>6</v>
      </c>
      <c r="L88" s="47">
        <v>0</v>
      </c>
    </row>
    <row r="89" spans="1:12" x14ac:dyDescent="0.2">
      <c r="A89" s="47">
        <v>8.1999999999999993</v>
      </c>
      <c r="L89" s="47">
        <v>1</v>
      </c>
    </row>
    <row r="90" spans="1:12" x14ac:dyDescent="0.2">
      <c r="A90" s="47">
        <v>7.4</v>
      </c>
      <c r="L90" s="47">
        <v>0</v>
      </c>
    </row>
    <row r="91" spans="1:12" x14ac:dyDescent="0.2">
      <c r="A91" s="47">
        <v>9.3000000000000007</v>
      </c>
      <c r="L91" s="47">
        <v>1</v>
      </c>
    </row>
    <row r="92" spans="1:12" x14ac:dyDescent="0.2">
      <c r="A92" s="47">
        <v>7.9</v>
      </c>
      <c r="L92" s="47">
        <v>1</v>
      </c>
    </row>
    <row r="93" spans="1:12" x14ac:dyDescent="0.2">
      <c r="A93" s="47">
        <v>6.5</v>
      </c>
      <c r="L93" s="47">
        <v>0</v>
      </c>
    </row>
    <row r="94" spans="1:12" x14ac:dyDescent="0.2">
      <c r="A94" s="47">
        <v>8.6</v>
      </c>
      <c r="L94" s="47">
        <v>1</v>
      </c>
    </row>
    <row r="95" spans="1:12" x14ac:dyDescent="0.2">
      <c r="A95" s="47">
        <v>8.9</v>
      </c>
      <c r="L95" s="47">
        <v>1</v>
      </c>
    </row>
    <row r="96" spans="1:12" x14ac:dyDescent="0.2">
      <c r="A96" s="47">
        <v>8.4</v>
      </c>
      <c r="L96" s="47">
        <v>1</v>
      </c>
    </row>
    <row r="97" spans="1:12" x14ac:dyDescent="0.2">
      <c r="A97" s="47">
        <v>8.1</v>
      </c>
      <c r="L97" s="47">
        <v>1</v>
      </c>
    </row>
    <row r="98" spans="1:12" x14ac:dyDescent="0.2">
      <c r="A98" s="47">
        <v>7.2</v>
      </c>
      <c r="L98" s="47">
        <v>0</v>
      </c>
    </row>
    <row r="99" spans="1:12" x14ac:dyDescent="0.2">
      <c r="A99" s="47">
        <v>7.7</v>
      </c>
      <c r="L99" s="47">
        <v>1</v>
      </c>
    </row>
    <row r="100" spans="1:12" x14ac:dyDescent="0.2">
      <c r="A100" s="47">
        <v>7.4</v>
      </c>
      <c r="L100" s="47">
        <v>1</v>
      </c>
    </row>
    <row r="101" spans="1:12" x14ac:dyDescent="0.2">
      <c r="A101" s="47">
        <v>7</v>
      </c>
      <c r="L101" s="47">
        <v>1</v>
      </c>
    </row>
    <row r="102" spans="1:12" x14ac:dyDescent="0.2">
      <c r="A102" s="47">
        <v>6.1</v>
      </c>
      <c r="L102" s="47">
        <v>0</v>
      </c>
    </row>
    <row r="103" spans="1:12" x14ac:dyDescent="0.2">
      <c r="A103" s="47">
        <v>7.1</v>
      </c>
      <c r="L103" s="47">
        <v>1</v>
      </c>
    </row>
    <row r="104" spans="1:12" x14ac:dyDescent="0.2">
      <c r="A104" s="47">
        <v>7.6</v>
      </c>
      <c r="L104" s="47">
        <v>1</v>
      </c>
    </row>
    <row r="105" spans="1:12" x14ac:dyDescent="0.2">
      <c r="A105" s="47">
        <v>9</v>
      </c>
      <c r="L105" s="47">
        <v>1</v>
      </c>
    </row>
    <row r="106" spans="1:12" x14ac:dyDescent="0.2">
      <c r="A106" s="47">
        <v>8.9</v>
      </c>
      <c r="L106" s="47">
        <v>1</v>
      </c>
    </row>
    <row r="107" spans="1:12" x14ac:dyDescent="0.2">
      <c r="A107" s="47">
        <v>7.5</v>
      </c>
      <c r="L107" s="47">
        <v>1</v>
      </c>
    </row>
    <row r="108" spans="1:12" x14ac:dyDescent="0.2">
      <c r="A108" s="47">
        <v>9.3000000000000007</v>
      </c>
      <c r="L108" s="47">
        <v>1</v>
      </c>
    </row>
    <row r="109" spans="1:12" x14ac:dyDescent="0.2">
      <c r="A109" s="47">
        <v>8</v>
      </c>
      <c r="L109" s="47">
        <v>1</v>
      </c>
    </row>
    <row r="110" spans="1:12" x14ac:dyDescent="0.2">
      <c r="A110" s="47">
        <v>7.6</v>
      </c>
      <c r="L110" s="47">
        <v>1</v>
      </c>
    </row>
    <row r="111" spans="1:12" x14ac:dyDescent="0.2">
      <c r="A111" s="47">
        <v>7.1</v>
      </c>
      <c r="L111" s="47">
        <v>0</v>
      </c>
    </row>
    <row r="112" spans="1:12" x14ac:dyDescent="0.2">
      <c r="A112" s="47">
        <v>8.1</v>
      </c>
      <c r="L112" s="47">
        <v>1</v>
      </c>
    </row>
    <row r="113" spans="1:12" x14ac:dyDescent="0.2">
      <c r="A113" s="47">
        <v>7.9</v>
      </c>
      <c r="L113" s="47">
        <v>0</v>
      </c>
    </row>
    <row r="114" spans="1:12" x14ac:dyDescent="0.2">
      <c r="A114" s="47">
        <v>7.2</v>
      </c>
      <c r="L114" s="47">
        <v>1</v>
      </c>
    </row>
    <row r="115" spans="1:12" x14ac:dyDescent="0.2">
      <c r="A115" s="47">
        <v>7.7</v>
      </c>
      <c r="L115" s="47">
        <v>1</v>
      </c>
    </row>
    <row r="116" spans="1:12" x14ac:dyDescent="0.2">
      <c r="A116" s="47">
        <v>7.9</v>
      </c>
      <c r="L116" s="47">
        <v>1</v>
      </c>
    </row>
    <row r="117" spans="1:12" x14ac:dyDescent="0.2">
      <c r="A117" s="47">
        <v>6.9</v>
      </c>
      <c r="L117" s="47">
        <v>0</v>
      </c>
    </row>
    <row r="118" spans="1:12" x14ac:dyDescent="0.2">
      <c r="A118" s="47">
        <v>9.5</v>
      </c>
      <c r="L118" s="47">
        <v>1</v>
      </c>
    </row>
    <row r="119" spans="1:12" x14ac:dyDescent="0.2">
      <c r="A119" s="47">
        <v>7.5</v>
      </c>
      <c r="L119" s="47">
        <v>0</v>
      </c>
    </row>
    <row r="120" spans="1:12" x14ac:dyDescent="0.2">
      <c r="A120" s="47">
        <v>8</v>
      </c>
      <c r="L120" s="47">
        <v>1</v>
      </c>
    </row>
    <row r="121" spans="1:12" x14ac:dyDescent="0.2">
      <c r="A121" s="47">
        <v>7.1</v>
      </c>
      <c r="L121" s="47">
        <v>0</v>
      </c>
    </row>
    <row r="122" spans="1:12" x14ac:dyDescent="0.2">
      <c r="A122" s="47">
        <v>8.8000000000000007</v>
      </c>
      <c r="L122" s="47">
        <v>1</v>
      </c>
    </row>
    <row r="123" spans="1:12" x14ac:dyDescent="0.2">
      <c r="A123" s="47">
        <v>8</v>
      </c>
      <c r="L123" s="47">
        <v>0</v>
      </c>
    </row>
    <row r="124" spans="1:12" x14ac:dyDescent="0.2">
      <c r="A124" s="47">
        <v>7.7</v>
      </c>
      <c r="L124" s="47">
        <v>0</v>
      </c>
    </row>
    <row r="125" spans="1:12" x14ac:dyDescent="0.2">
      <c r="A125" s="47">
        <v>8.1999999999999993</v>
      </c>
      <c r="L125" s="47">
        <v>1</v>
      </c>
    </row>
    <row r="126" spans="1:12" x14ac:dyDescent="0.2">
      <c r="A126" s="47">
        <v>6.5</v>
      </c>
      <c r="L126" s="47">
        <v>0</v>
      </c>
    </row>
    <row r="127" spans="1:12" x14ac:dyDescent="0.2">
      <c r="A127" s="47">
        <v>8.1</v>
      </c>
      <c r="L127" s="47">
        <v>1</v>
      </c>
    </row>
    <row r="128" spans="1:12" x14ac:dyDescent="0.2">
      <c r="A128" s="47">
        <v>8.1</v>
      </c>
      <c r="L128" s="47">
        <v>0</v>
      </c>
    </row>
    <row r="129" spans="1:12" x14ac:dyDescent="0.2">
      <c r="A129" s="47">
        <v>6.9</v>
      </c>
      <c r="L129" s="47">
        <v>0</v>
      </c>
    </row>
    <row r="130" spans="1:12" x14ac:dyDescent="0.2">
      <c r="A130" s="47">
        <v>9.3000000000000007</v>
      </c>
      <c r="L130" s="47">
        <v>1</v>
      </c>
    </row>
    <row r="131" spans="1:12" x14ac:dyDescent="0.2">
      <c r="A131" s="47">
        <v>6.2</v>
      </c>
      <c r="L131" s="47">
        <v>0</v>
      </c>
    </row>
    <row r="132" spans="1:12" x14ac:dyDescent="0.2">
      <c r="A132" s="47">
        <v>8</v>
      </c>
      <c r="L132" s="47">
        <v>0</v>
      </c>
    </row>
    <row r="133" spans="1:12" x14ac:dyDescent="0.2">
      <c r="A133" s="47">
        <v>7.1</v>
      </c>
      <c r="L133" s="47">
        <v>0</v>
      </c>
    </row>
    <row r="134" spans="1:12" x14ac:dyDescent="0.2">
      <c r="A134" s="47">
        <v>6.5</v>
      </c>
      <c r="L134" s="47">
        <v>0</v>
      </c>
    </row>
    <row r="135" spans="1:12" x14ac:dyDescent="0.2">
      <c r="A135" s="47">
        <v>7.1</v>
      </c>
      <c r="L135" s="47">
        <v>0</v>
      </c>
    </row>
    <row r="136" spans="1:12" x14ac:dyDescent="0.2">
      <c r="A136" s="47">
        <v>8.1999999999999993</v>
      </c>
      <c r="L136" s="47">
        <v>1</v>
      </c>
    </row>
    <row r="137" spans="1:12" x14ac:dyDescent="0.2">
      <c r="A137" s="47">
        <v>7</v>
      </c>
      <c r="L137" s="47">
        <v>1</v>
      </c>
    </row>
    <row r="138" spans="1:12" x14ac:dyDescent="0.2">
      <c r="A138" s="47">
        <v>6.7</v>
      </c>
      <c r="L138" s="47">
        <v>0</v>
      </c>
    </row>
    <row r="139" spans="1:12" x14ac:dyDescent="0.2">
      <c r="A139" s="47">
        <v>7.5</v>
      </c>
      <c r="L139" s="47">
        <v>0</v>
      </c>
    </row>
    <row r="140" spans="1:12" x14ac:dyDescent="0.2">
      <c r="A140" s="47">
        <v>7.4</v>
      </c>
      <c r="L140" s="47">
        <v>0</v>
      </c>
    </row>
    <row r="141" spans="1:12" x14ac:dyDescent="0.2">
      <c r="A141" s="47">
        <v>7.4</v>
      </c>
      <c r="L141" s="47">
        <v>0</v>
      </c>
    </row>
    <row r="142" spans="1:12" x14ac:dyDescent="0.2">
      <c r="A142" s="47">
        <v>7.9</v>
      </c>
      <c r="L142" s="47">
        <v>0</v>
      </c>
    </row>
    <row r="143" spans="1:12" x14ac:dyDescent="0.2">
      <c r="A143" s="47">
        <v>8</v>
      </c>
      <c r="L143" s="47">
        <v>1</v>
      </c>
    </row>
    <row r="144" spans="1:12" x14ac:dyDescent="0.2">
      <c r="A144" s="47">
        <v>8</v>
      </c>
      <c r="L144" s="47">
        <v>1</v>
      </c>
    </row>
    <row r="145" spans="1:12" x14ac:dyDescent="0.2">
      <c r="A145" s="47">
        <v>8.4</v>
      </c>
      <c r="L145" s="47">
        <v>0</v>
      </c>
    </row>
    <row r="146" spans="1:12" x14ac:dyDescent="0.2">
      <c r="A146" s="47">
        <v>8.8000000000000007</v>
      </c>
      <c r="L146" s="47">
        <v>1</v>
      </c>
    </row>
    <row r="147" spans="1:12" x14ac:dyDescent="0.2">
      <c r="A147" s="47">
        <v>7.9</v>
      </c>
      <c r="L147" s="47">
        <v>1</v>
      </c>
    </row>
    <row r="148" spans="1:12" x14ac:dyDescent="0.2">
      <c r="A148" s="47">
        <v>6</v>
      </c>
      <c r="L148" s="47">
        <v>0</v>
      </c>
    </row>
    <row r="149" spans="1:12" x14ac:dyDescent="0.2">
      <c r="A149" s="47">
        <v>8.1999999999999993</v>
      </c>
      <c r="L149" s="47">
        <v>0</v>
      </c>
    </row>
    <row r="150" spans="1:12" x14ac:dyDescent="0.2">
      <c r="A150" s="47">
        <v>8.4</v>
      </c>
      <c r="L150" s="47">
        <v>1</v>
      </c>
    </row>
    <row r="151" spans="1:12" x14ac:dyDescent="0.2">
      <c r="A151" s="47">
        <v>7.4</v>
      </c>
      <c r="L151" s="47">
        <v>0</v>
      </c>
    </row>
    <row r="152" spans="1:12" x14ac:dyDescent="0.2">
      <c r="A152" s="47">
        <v>8</v>
      </c>
      <c r="L152" s="47">
        <v>0</v>
      </c>
    </row>
    <row r="153" spans="1:12" x14ac:dyDescent="0.2">
      <c r="A153" s="47">
        <v>6.6</v>
      </c>
      <c r="L153" s="47">
        <v>0</v>
      </c>
    </row>
    <row r="154" spans="1:12" x14ac:dyDescent="0.2">
      <c r="A154" s="47">
        <v>7.6</v>
      </c>
      <c r="L154" s="47">
        <v>0</v>
      </c>
    </row>
    <row r="155" spans="1:12" x14ac:dyDescent="0.2">
      <c r="A155" s="47">
        <v>7.5</v>
      </c>
      <c r="L155" s="47">
        <v>0</v>
      </c>
    </row>
    <row r="156" spans="1:12" x14ac:dyDescent="0.2">
      <c r="A156" s="47">
        <v>7.1</v>
      </c>
      <c r="L156" s="47">
        <v>0</v>
      </c>
    </row>
    <row r="157" spans="1:12" x14ac:dyDescent="0.2">
      <c r="A157" s="47">
        <v>7.9</v>
      </c>
      <c r="L157" s="47">
        <v>0</v>
      </c>
    </row>
    <row r="158" spans="1:12" x14ac:dyDescent="0.2">
      <c r="A158" s="47">
        <v>7.6</v>
      </c>
      <c r="L158" s="47">
        <v>0</v>
      </c>
    </row>
    <row r="159" spans="1:12" x14ac:dyDescent="0.2">
      <c r="A159" s="47">
        <v>7.1</v>
      </c>
      <c r="L159" s="47">
        <v>0</v>
      </c>
    </row>
    <row r="160" spans="1:12" x14ac:dyDescent="0.2">
      <c r="A160" s="47">
        <v>7.6</v>
      </c>
      <c r="L160" s="47">
        <v>0</v>
      </c>
    </row>
    <row r="161" spans="1:12" x14ac:dyDescent="0.2">
      <c r="A161" s="47">
        <v>8.1999999999999993</v>
      </c>
      <c r="L161" s="47">
        <v>1</v>
      </c>
    </row>
    <row r="162" spans="1:12" x14ac:dyDescent="0.2">
      <c r="A162" s="47">
        <v>6.9</v>
      </c>
      <c r="L162" s="47">
        <v>0</v>
      </c>
    </row>
    <row r="163" spans="1:12" x14ac:dyDescent="0.2">
      <c r="A163" s="47">
        <v>8.1</v>
      </c>
      <c r="L163" s="47">
        <v>1</v>
      </c>
    </row>
    <row r="164" spans="1:12" x14ac:dyDescent="0.2">
      <c r="A164" s="47">
        <v>7.6</v>
      </c>
      <c r="L164" s="47">
        <v>1</v>
      </c>
    </row>
    <row r="165" spans="1:12" x14ac:dyDescent="0.2">
      <c r="A165" s="47">
        <v>8.4</v>
      </c>
      <c r="L165" s="47">
        <v>1</v>
      </c>
    </row>
    <row r="166" spans="1:12" x14ac:dyDescent="0.2">
      <c r="A166" s="47">
        <v>7.4</v>
      </c>
      <c r="L166" s="47">
        <v>0</v>
      </c>
    </row>
    <row r="167" spans="1:12" x14ac:dyDescent="0.2">
      <c r="A167" s="47">
        <v>7.9</v>
      </c>
      <c r="L167" s="47">
        <v>0</v>
      </c>
    </row>
    <row r="168" spans="1:12" x14ac:dyDescent="0.2">
      <c r="A168" s="47">
        <v>7.2</v>
      </c>
      <c r="L168" s="47">
        <v>0</v>
      </c>
    </row>
    <row r="169" spans="1:12" x14ac:dyDescent="0.2">
      <c r="A169" s="47">
        <v>7.6</v>
      </c>
      <c r="L169" s="47">
        <v>0</v>
      </c>
    </row>
    <row r="170" spans="1:12" x14ac:dyDescent="0.2">
      <c r="A170" s="47">
        <v>6.7</v>
      </c>
      <c r="L170" s="47">
        <v>0</v>
      </c>
    </row>
    <row r="171" spans="1:12" x14ac:dyDescent="0.2">
      <c r="A171" s="47">
        <v>7.4</v>
      </c>
      <c r="L171" s="47">
        <v>1</v>
      </c>
    </row>
    <row r="172" spans="1:12" x14ac:dyDescent="0.2">
      <c r="A172" s="47">
        <v>6.2</v>
      </c>
      <c r="L172" s="47">
        <v>1</v>
      </c>
    </row>
    <row r="173" spans="1:12" x14ac:dyDescent="0.2">
      <c r="A173" s="47">
        <v>7.5</v>
      </c>
      <c r="L173" s="47">
        <v>1</v>
      </c>
    </row>
    <row r="174" spans="1:12" x14ac:dyDescent="0.2">
      <c r="A174" s="47">
        <v>7.4</v>
      </c>
      <c r="L174" s="47">
        <v>1</v>
      </c>
    </row>
    <row r="175" spans="1:12" x14ac:dyDescent="0.2">
      <c r="A175" s="47">
        <v>7.9</v>
      </c>
      <c r="L175" s="47">
        <v>0</v>
      </c>
    </row>
    <row r="176" spans="1:12" x14ac:dyDescent="0.2">
      <c r="A176" s="47">
        <v>6.5</v>
      </c>
      <c r="L176" s="47">
        <v>0</v>
      </c>
    </row>
    <row r="177" spans="1:12" x14ac:dyDescent="0.2">
      <c r="A177" s="47">
        <v>8.6</v>
      </c>
      <c r="L177" s="47">
        <v>1</v>
      </c>
    </row>
    <row r="178" spans="1:12" x14ac:dyDescent="0.2">
      <c r="A178" s="47">
        <v>8.6</v>
      </c>
      <c r="L178" s="47">
        <v>1</v>
      </c>
    </row>
    <row r="179" spans="1:12" x14ac:dyDescent="0.2">
      <c r="A179" s="47">
        <v>8</v>
      </c>
      <c r="L179" s="47">
        <v>1</v>
      </c>
    </row>
    <row r="180" spans="1:12" x14ac:dyDescent="0.2">
      <c r="A180" s="47">
        <v>8.1</v>
      </c>
      <c r="L180" s="47">
        <v>0</v>
      </c>
    </row>
    <row r="181" spans="1:12" x14ac:dyDescent="0.2">
      <c r="A181" s="47">
        <v>8.1999999999999993</v>
      </c>
      <c r="L181" s="47">
        <v>1</v>
      </c>
    </row>
    <row r="182" spans="1:12" x14ac:dyDescent="0.2">
      <c r="A182" s="47">
        <v>7.2</v>
      </c>
      <c r="L182" s="47">
        <v>1</v>
      </c>
    </row>
    <row r="183" spans="1:12" x14ac:dyDescent="0.2">
      <c r="A183" s="47">
        <v>8.4</v>
      </c>
      <c r="L183" s="47">
        <v>1</v>
      </c>
    </row>
    <row r="184" spans="1:12" x14ac:dyDescent="0.2">
      <c r="A184" s="47">
        <v>9.4</v>
      </c>
      <c r="L184" s="47">
        <v>1</v>
      </c>
    </row>
    <row r="185" spans="1:12" x14ac:dyDescent="0.2">
      <c r="A185" s="47">
        <v>9.4</v>
      </c>
      <c r="L185" s="47">
        <v>1</v>
      </c>
    </row>
    <row r="186" spans="1:12" x14ac:dyDescent="0.2">
      <c r="A186" s="47">
        <v>7.5</v>
      </c>
      <c r="L186" s="47">
        <v>0</v>
      </c>
    </row>
    <row r="187" spans="1:12" x14ac:dyDescent="0.2">
      <c r="A187" s="47">
        <v>6.6</v>
      </c>
      <c r="L187" s="47">
        <v>0</v>
      </c>
    </row>
    <row r="188" spans="1:12" x14ac:dyDescent="0.2">
      <c r="A188" s="47">
        <v>4.3</v>
      </c>
      <c r="L188" s="47">
        <v>0</v>
      </c>
    </row>
    <row r="189" spans="1:12" x14ac:dyDescent="0.2">
      <c r="A189" s="47">
        <v>6.6</v>
      </c>
      <c r="L189" s="47">
        <v>1</v>
      </c>
    </row>
    <row r="190" spans="1:12" x14ac:dyDescent="0.2">
      <c r="A190" s="47">
        <v>7.4</v>
      </c>
      <c r="L190" s="47">
        <v>0</v>
      </c>
    </row>
    <row r="191" spans="1:12" x14ac:dyDescent="0.2">
      <c r="A191" s="47">
        <v>7.1</v>
      </c>
      <c r="L191" s="47">
        <v>0</v>
      </c>
    </row>
    <row r="192" spans="1:12" x14ac:dyDescent="0.2">
      <c r="A192" s="47">
        <v>6.7</v>
      </c>
      <c r="L192" s="47">
        <v>1</v>
      </c>
    </row>
    <row r="193" spans="1:12" x14ac:dyDescent="0.2">
      <c r="A193" s="47">
        <v>6.7</v>
      </c>
      <c r="L193" s="47">
        <v>0</v>
      </c>
    </row>
    <row r="194" spans="1:12" x14ac:dyDescent="0.2">
      <c r="A194" s="47">
        <v>7.2</v>
      </c>
      <c r="L194" s="47">
        <v>0</v>
      </c>
    </row>
    <row r="195" spans="1:12" x14ac:dyDescent="0.2">
      <c r="A195" s="47">
        <v>7.1</v>
      </c>
      <c r="L195" s="47">
        <v>0</v>
      </c>
    </row>
    <row r="196" spans="1:12" x14ac:dyDescent="0.2">
      <c r="A196" s="47">
        <v>6</v>
      </c>
      <c r="L196" s="47">
        <v>0</v>
      </c>
    </row>
    <row r="197" spans="1:12" x14ac:dyDescent="0.2">
      <c r="A197" s="47">
        <v>8.4</v>
      </c>
      <c r="L197" s="47">
        <v>0</v>
      </c>
    </row>
    <row r="198" spans="1:12" x14ac:dyDescent="0.2">
      <c r="A198" s="47">
        <v>8.6</v>
      </c>
      <c r="L198" s="47">
        <v>1</v>
      </c>
    </row>
    <row r="199" spans="1:12" x14ac:dyDescent="0.2">
      <c r="A199" s="47">
        <v>7.9</v>
      </c>
      <c r="L199" s="47">
        <v>1</v>
      </c>
    </row>
    <row r="200" spans="1:12" x14ac:dyDescent="0.2">
      <c r="A200" s="47">
        <v>7.6</v>
      </c>
      <c r="L200" s="47">
        <v>1</v>
      </c>
    </row>
    <row r="201" spans="1:12" x14ac:dyDescent="0.2">
      <c r="A201" s="47">
        <v>8.5</v>
      </c>
      <c r="L201" s="47">
        <v>1</v>
      </c>
    </row>
  </sheetData>
  <sortState xmlns:xlrd2="http://schemas.microsoft.com/office/spreadsheetml/2017/richdata2" ref="D2:D6">
    <sortCondition ref="D2"/>
  </sortState>
  <mergeCells count="1">
    <mergeCell ref="D10:E10"/>
  </mergeCells>
  <pageMargins left="0.7" right="0.7" top="0.75" bottom="0.75" header="0.3" footer="0.3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I201"/>
  <sheetViews>
    <sheetView topLeftCell="L26" zoomScale="60" zoomScaleNormal="60" workbookViewId="0">
      <selection activeCell="Z22" sqref="Z22"/>
    </sheetView>
  </sheetViews>
  <sheetFormatPr defaultColWidth="8.85546875" defaultRowHeight="12.75" x14ac:dyDescent="0.2"/>
  <cols>
    <col min="2" max="2" width="7.5703125" bestFit="1" customWidth="1"/>
    <col min="3" max="3" width="9.7109375" customWidth="1"/>
    <col min="5" max="5" width="11.5703125" customWidth="1"/>
    <col min="7" max="7" width="12.7109375" bestFit="1" customWidth="1"/>
    <col min="8" max="8" width="6.7109375" customWidth="1"/>
    <col min="9" max="9" width="9.85546875" bestFit="1" customWidth="1"/>
    <col min="10" max="10" width="13.28515625" bestFit="1" customWidth="1"/>
    <col min="11" max="11" width="13.85546875" bestFit="1" customWidth="1"/>
    <col min="12" max="12" width="15.140625" bestFit="1" customWidth="1"/>
    <col min="13" max="13" width="9.85546875" bestFit="1" customWidth="1"/>
    <col min="14" max="14" width="16.140625" bestFit="1" customWidth="1"/>
    <col min="15" max="15" width="14.140625" bestFit="1" customWidth="1"/>
    <col min="17" max="17" width="10.140625" bestFit="1" customWidth="1"/>
    <col min="19" max="19" width="15.140625" bestFit="1" customWidth="1"/>
    <col min="21" max="21" width="9.85546875" customWidth="1"/>
    <col min="23" max="23" width="12.5703125" bestFit="1" customWidth="1"/>
    <col min="25" max="25" width="13.140625" bestFit="1" customWidth="1"/>
    <col min="26" max="26" width="8.42578125" customWidth="1"/>
    <col min="27" max="27" width="9.85546875" customWidth="1"/>
    <col min="28" max="28" width="12.5703125" bestFit="1" customWidth="1"/>
    <col min="29" max="29" width="12.7109375" customWidth="1"/>
    <col min="30" max="30" width="15.85546875" bestFit="1" customWidth="1"/>
    <col min="31" max="31" width="10.28515625" bestFit="1" customWidth="1"/>
    <col min="32" max="32" width="16.42578125" bestFit="1" customWidth="1"/>
    <col min="33" max="33" width="14" customWidth="1"/>
    <col min="34" max="34" width="8.5703125" bestFit="1" customWidth="1"/>
    <col min="35" max="35" width="10.5703125" bestFit="1" customWidth="1"/>
  </cols>
  <sheetData>
    <row r="1" spans="2:35" x14ac:dyDescent="0.2">
      <c r="B1" s="44" t="s">
        <v>263</v>
      </c>
      <c r="C1" s="44" t="s">
        <v>48</v>
      </c>
      <c r="D1" s="44" t="s">
        <v>2</v>
      </c>
      <c r="E1" s="44" t="s">
        <v>49</v>
      </c>
      <c r="F1" s="44" t="s">
        <v>51</v>
      </c>
      <c r="G1" s="44" t="s">
        <v>54</v>
      </c>
      <c r="H1" s="44" t="s">
        <v>7</v>
      </c>
      <c r="I1" s="44" t="s">
        <v>293</v>
      </c>
      <c r="J1" s="44" t="s">
        <v>57</v>
      </c>
      <c r="K1" s="44" t="s">
        <v>59</v>
      </c>
      <c r="L1" s="44" t="s">
        <v>264</v>
      </c>
      <c r="M1" s="44" t="s">
        <v>60</v>
      </c>
      <c r="N1" s="44" t="s">
        <v>268</v>
      </c>
      <c r="O1" s="44" t="s">
        <v>269</v>
      </c>
      <c r="P1" s="44" t="s">
        <v>297</v>
      </c>
      <c r="Q1" s="44" t="s">
        <v>275</v>
      </c>
      <c r="R1" s="28"/>
    </row>
    <row r="2" spans="2:35" x14ac:dyDescent="0.2">
      <c r="B2" s="47">
        <v>3</v>
      </c>
      <c r="C2" s="47">
        <v>0</v>
      </c>
      <c r="D2" s="47">
        <v>1</v>
      </c>
      <c r="E2" s="47">
        <v>1</v>
      </c>
      <c r="F2" s="47">
        <v>8.5</v>
      </c>
      <c r="G2" s="47">
        <v>3.9</v>
      </c>
      <c r="H2" s="47">
        <v>4.8</v>
      </c>
      <c r="I2" s="47">
        <v>4.9000000000000004</v>
      </c>
      <c r="J2" s="47">
        <v>6</v>
      </c>
      <c r="K2" s="47">
        <v>6.8</v>
      </c>
      <c r="L2" s="47">
        <v>5</v>
      </c>
      <c r="M2" s="47">
        <v>5.0999999999999996</v>
      </c>
      <c r="N2" s="47">
        <v>3.7</v>
      </c>
      <c r="O2" s="47">
        <v>5.9</v>
      </c>
      <c r="P2" s="47">
        <v>1</v>
      </c>
      <c r="Q2" s="47">
        <v>8.4</v>
      </c>
      <c r="R2" s="28"/>
      <c r="S2" s="52"/>
      <c r="T2" s="59" t="s">
        <v>263</v>
      </c>
      <c r="U2" s="59" t="s">
        <v>48</v>
      </c>
      <c r="V2" s="59" t="s">
        <v>2</v>
      </c>
      <c r="W2" s="59" t="s">
        <v>49</v>
      </c>
      <c r="X2" s="59" t="s">
        <v>51</v>
      </c>
      <c r="Y2" s="59" t="s">
        <v>54</v>
      </c>
      <c r="Z2" s="59" t="s">
        <v>7</v>
      </c>
      <c r="AA2" s="59" t="s">
        <v>293</v>
      </c>
      <c r="AB2" s="59" t="s">
        <v>57</v>
      </c>
      <c r="AC2" s="59" t="s">
        <v>59</v>
      </c>
      <c r="AD2" s="59" t="s">
        <v>264</v>
      </c>
      <c r="AE2" s="59" t="s">
        <v>60</v>
      </c>
      <c r="AF2" s="64" t="s">
        <v>268</v>
      </c>
      <c r="AG2" s="59" t="s">
        <v>269</v>
      </c>
      <c r="AH2" s="59" t="s">
        <v>297</v>
      </c>
      <c r="AI2" s="62" t="s">
        <v>275</v>
      </c>
    </row>
    <row r="3" spans="2:35" x14ac:dyDescent="0.2">
      <c r="B3" s="47">
        <v>13</v>
      </c>
      <c r="C3" s="47">
        <v>1</v>
      </c>
      <c r="D3" s="47">
        <v>0</v>
      </c>
      <c r="E3" s="47">
        <v>0</v>
      </c>
      <c r="F3" s="47">
        <v>8.1999999999999993</v>
      </c>
      <c r="G3" s="47">
        <v>2.7</v>
      </c>
      <c r="H3" s="47">
        <v>3.4</v>
      </c>
      <c r="I3" s="47">
        <v>7.9</v>
      </c>
      <c r="J3" s="47">
        <v>3.1</v>
      </c>
      <c r="K3" s="47">
        <v>5.3</v>
      </c>
      <c r="L3" s="47">
        <v>3.9</v>
      </c>
      <c r="M3" s="47">
        <v>4.3</v>
      </c>
      <c r="N3" s="47">
        <v>4.9000000000000004</v>
      </c>
      <c r="O3" s="47">
        <v>7.2</v>
      </c>
      <c r="P3" s="47">
        <v>0</v>
      </c>
      <c r="Q3" s="47">
        <v>7.5</v>
      </c>
      <c r="R3" s="28"/>
      <c r="S3" s="60" t="s">
        <v>263</v>
      </c>
      <c r="T3" s="53">
        <v>1</v>
      </c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</row>
    <row r="4" spans="2:35" x14ac:dyDescent="0.2">
      <c r="B4" s="47">
        <v>12</v>
      </c>
      <c r="C4" s="47">
        <v>0</v>
      </c>
      <c r="D4" s="47">
        <v>1</v>
      </c>
      <c r="E4" s="47">
        <v>1</v>
      </c>
      <c r="F4" s="47">
        <v>9.1999999999999993</v>
      </c>
      <c r="G4" s="47">
        <v>3.4</v>
      </c>
      <c r="H4" s="47">
        <v>5.4</v>
      </c>
      <c r="I4" s="47">
        <v>7.4</v>
      </c>
      <c r="J4" s="47">
        <v>5.8</v>
      </c>
      <c r="K4" s="47">
        <v>4.5</v>
      </c>
      <c r="L4" s="47">
        <v>5.4</v>
      </c>
      <c r="M4" s="47">
        <v>4</v>
      </c>
      <c r="N4" s="47">
        <v>4.5</v>
      </c>
      <c r="O4" s="47">
        <v>5.6</v>
      </c>
      <c r="P4" s="47">
        <v>1</v>
      </c>
      <c r="Q4" s="47">
        <v>9</v>
      </c>
      <c r="R4" s="28"/>
      <c r="S4" s="60" t="s">
        <v>48</v>
      </c>
      <c r="T4" s="53">
        <v>-5.0620783122198983E-2</v>
      </c>
      <c r="U4" s="53">
        <v>1</v>
      </c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</row>
    <row r="5" spans="2:35" x14ac:dyDescent="0.2">
      <c r="B5" s="47">
        <v>14</v>
      </c>
      <c r="C5" s="47">
        <v>1</v>
      </c>
      <c r="D5" s="47">
        <v>1</v>
      </c>
      <c r="E5" s="47">
        <v>0</v>
      </c>
      <c r="F5" s="47">
        <v>6.4</v>
      </c>
      <c r="G5" s="47">
        <v>3.3</v>
      </c>
      <c r="H5" s="47">
        <v>4.7</v>
      </c>
      <c r="I5" s="47">
        <v>4.7</v>
      </c>
      <c r="J5" s="47">
        <v>4.5</v>
      </c>
      <c r="K5" s="47">
        <v>8.8000000000000007</v>
      </c>
      <c r="L5" s="47">
        <v>4.3</v>
      </c>
      <c r="M5" s="47">
        <v>4.0999999999999996</v>
      </c>
      <c r="N5" s="47">
        <v>3</v>
      </c>
      <c r="O5" s="47">
        <v>3.7</v>
      </c>
      <c r="P5" s="47">
        <v>0</v>
      </c>
      <c r="Q5" s="47">
        <v>7.2</v>
      </c>
      <c r="R5" s="28"/>
      <c r="S5" s="60" t="s">
        <v>2</v>
      </c>
      <c r="T5" s="53">
        <v>7.1938469689458648E-2</v>
      </c>
      <c r="U5" s="53">
        <v>-3.0556616567607039E-2</v>
      </c>
      <c r="V5" s="53">
        <v>1</v>
      </c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</row>
    <row r="6" spans="2:35" x14ac:dyDescent="0.2">
      <c r="B6" s="47">
        <v>9</v>
      </c>
      <c r="C6" s="47">
        <v>0</v>
      </c>
      <c r="D6" s="47">
        <v>0</v>
      </c>
      <c r="E6" s="47">
        <v>1</v>
      </c>
      <c r="F6" s="47">
        <v>9</v>
      </c>
      <c r="G6" s="47">
        <v>3.4</v>
      </c>
      <c r="H6" s="47">
        <v>2.2000000000000002</v>
      </c>
      <c r="I6" s="47">
        <v>6</v>
      </c>
      <c r="J6" s="47">
        <v>4.5</v>
      </c>
      <c r="K6" s="47">
        <v>6.8</v>
      </c>
      <c r="L6" s="47">
        <v>4.5</v>
      </c>
      <c r="M6" s="47">
        <v>3.5</v>
      </c>
      <c r="N6" s="47">
        <v>3.5</v>
      </c>
      <c r="O6" s="47">
        <v>6.9</v>
      </c>
      <c r="P6" s="47">
        <v>0</v>
      </c>
      <c r="Q6" s="47">
        <v>9</v>
      </c>
      <c r="R6" s="28"/>
      <c r="S6" s="60" t="s">
        <v>49</v>
      </c>
      <c r="T6" s="53">
        <v>0.22344762586797343</v>
      </c>
      <c r="U6" s="53">
        <v>-0.14045016193339743</v>
      </c>
      <c r="V6" s="53">
        <v>-0.26036202586680002</v>
      </c>
      <c r="W6" s="53">
        <v>1</v>
      </c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</row>
    <row r="7" spans="2:35" x14ac:dyDescent="0.2">
      <c r="B7" s="47">
        <v>8</v>
      </c>
      <c r="C7" s="47">
        <v>1</v>
      </c>
      <c r="D7" s="47">
        <v>1</v>
      </c>
      <c r="E7" s="47">
        <v>0</v>
      </c>
      <c r="F7" s="47">
        <v>6.5</v>
      </c>
      <c r="G7" s="47">
        <v>2.8</v>
      </c>
      <c r="H7" s="47">
        <v>4</v>
      </c>
      <c r="I7" s="47">
        <v>4.3</v>
      </c>
      <c r="J7" s="47">
        <v>3.7</v>
      </c>
      <c r="K7" s="47">
        <v>8.5</v>
      </c>
      <c r="L7" s="47">
        <v>3.6</v>
      </c>
      <c r="M7" s="47">
        <v>4.7</v>
      </c>
      <c r="N7" s="47">
        <v>3.3</v>
      </c>
      <c r="O7" s="47">
        <v>4.0999999999999996</v>
      </c>
      <c r="P7" s="47">
        <v>0</v>
      </c>
      <c r="Q7" s="47">
        <v>6.1</v>
      </c>
      <c r="R7" s="28"/>
      <c r="S7" s="60" t="s">
        <v>51</v>
      </c>
      <c r="T7" s="53">
        <v>8.4010954071201127E-2</v>
      </c>
      <c r="U7" s="53">
        <v>-4.9291360536159956E-2</v>
      </c>
      <c r="V7" s="53">
        <v>-0.54404006595038612</v>
      </c>
      <c r="W7" s="53">
        <v>0.38216010748078655</v>
      </c>
      <c r="X7" s="53">
        <v>1</v>
      </c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</row>
    <row r="8" spans="2:35" x14ac:dyDescent="0.2">
      <c r="B8" s="47">
        <v>2</v>
      </c>
      <c r="C8" s="47">
        <v>1</v>
      </c>
      <c r="D8" s="47">
        <v>1</v>
      </c>
      <c r="E8" s="47">
        <v>0</v>
      </c>
      <c r="F8" s="47">
        <v>6.9</v>
      </c>
      <c r="G8" s="47">
        <v>3.7</v>
      </c>
      <c r="H8" s="47">
        <v>2.1</v>
      </c>
      <c r="I8" s="47">
        <v>2.2999999999999998</v>
      </c>
      <c r="J8" s="47">
        <v>5.4</v>
      </c>
      <c r="K8" s="47">
        <v>8.9</v>
      </c>
      <c r="L8" s="47">
        <v>2.1</v>
      </c>
      <c r="M8" s="47">
        <v>4.2</v>
      </c>
      <c r="N8" s="47">
        <v>2</v>
      </c>
      <c r="O8" s="47">
        <v>2.6</v>
      </c>
      <c r="P8" s="47">
        <v>1</v>
      </c>
      <c r="Q8" s="47">
        <v>7.2</v>
      </c>
      <c r="R8" s="28"/>
      <c r="S8" s="60" t="s">
        <v>54</v>
      </c>
      <c r="T8" s="53">
        <v>0.18951198507208961</v>
      </c>
      <c r="U8" s="53">
        <v>0.14472140913036124</v>
      </c>
      <c r="V8" s="53">
        <v>0.20271721087057762</v>
      </c>
      <c r="W8" s="53">
        <v>0.30109901280662255</v>
      </c>
      <c r="X8" s="53">
        <v>-3.431610165193668E-2</v>
      </c>
      <c r="Y8" s="53">
        <v>1</v>
      </c>
      <c r="Z8" s="53"/>
      <c r="AA8" s="53"/>
      <c r="AB8" s="53"/>
      <c r="AC8" s="53"/>
      <c r="AD8" s="53"/>
      <c r="AE8" s="53"/>
      <c r="AF8" s="53"/>
      <c r="AG8" s="53"/>
      <c r="AH8" s="53"/>
      <c r="AI8" s="53"/>
    </row>
    <row r="9" spans="2:35" x14ac:dyDescent="0.2">
      <c r="B9" s="47">
        <v>9</v>
      </c>
      <c r="C9" s="47">
        <v>0</v>
      </c>
      <c r="D9" s="47">
        <v>1</v>
      </c>
      <c r="E9" s="47">
        <v>0</v>
      </c>
      <c r="F9" s="47">
        <v>6.2</v>
      </c>
      <c r="G9" s="47">
        <v>3.3</v>
      </c>
      <c r="H9" s="47">
        <v>4.5999999999999996</v>
      </c>
      <c r="I9" s="47">
        <v>3.6</v>
      </c>
      <c r="J9" s="47">
        <v>5.0999999999999996</v>
      </c>
      <c r="K9" s="47">
        <v>6.9</v>
      </c>
      <c r="L9" s="47">
        <v>4.3</v>
      </c>
      <c r="M9" s="47">
        <v>6.3</v>
      </c>
      <c r="N9" s="47">
        <v>3.7</v>
      </c>
      <c r="O9" s="47">
        <v>4.8</v>
      </c>
      <c r="P9" s="47">
        <v>0</v>
      </c>
      <c r="Q9" s="47">
        <v>7.7</v>
      </c>
      <c r="R9" s="28"/>
      <c r="S9" s="60" t="s">
        <v>7</v>
      </c>
      <c r="T9" s="53">
        <v>0.25882412347017725</v>
      </c>
      <c r="U9" s="53">
        <v>5.6808812020891879E-3</v>
      </c>
      <c r="V9" s="53">
        <v>0.22327488102127249</v>
      </c>
      <c r="W9" s="53">
        <v>0.16695872526547734</v>
      </c>
      <c r="X9" s="53">
        <v>-5.3901000870002803E-2</v>
      </c>
      <c r="Y9" s="53">
        <v>0.50519764370259768</v>
      </c>
      <c r="Z9" s="53">
        <v>1</v>
      </c>
      <c r="AA9" s="53"/>
      <c r="AB9" s="53"/>
      <c r="AC9" s="53"/>
      <c r="AD9" s="53"/>
      <c r="AE9" s="53"/>
      <c r="AF9" s="53"/>
      <c r="AG9" s="53"/>
      <c r="AH9" s="53"/>
      <c r="AI9" s="53"/>
    </row>
    <row r="10" spans="2:35" x14ac:dyDescent="0.2">
      <c r="B10" s="47">
        <v>7</v>
      </c>
      <c r="C10" s="47">
        <v>1</v>
      </c>
      <c r="D10" s="47">
        <v>1</v>
      </c>
      <c r="E10" s="47">
        <v>0</v>
      </c>
      <c r="F10" s="47">
        <v>5.8</v>
      </c>
      <c r="G10" s="47">
        <v>3.6</v>
      </c>
      <c r="H10" s="47">
        <v>3.7</v>
      </c>
      <c r="I10" s="47">
        <v>5.9</v>
      </c>
      <c r="J10" s="47">
        <v>5.8</v>
      </c>
      <c r="K10" s="47">
        <v>9.3000000000000007</v>
      </c>
      <c r="L10" s="47">
        <v>4.4000000000000004</v>
      </c>
      <c r="M10" s="47">
        <v>6.1</v>
      </c>
      <c r="N10" s="47">
        <v>4.5999999999999996</v>
      </c>
      <c r="O10" s="47">
        <v>6.7</v>
      </c>
      <c r="P10" s="47">
        <v>1</v>
      </c>
      <c r="Q10" s="47">
        <v>8.1999999999999993</v>
      </c>
      <c r="R10" s="28"/>
      <c r="S10" s="60" t="s">
        <v>293</v>
      </c>
      <c r="T10" s="53">
        <v>0.15261683400728315</v>
      </c>
      <c r="U10" s="53">
        <v>-2.8156020513077206E-2</v>
      </c>
      <c r="V10" s="53">
        <v>-0.51377009222177039</v>
      </c>
      <c r="W10" s="53">
        <v>0.45667807963788115</v>
      </c>
      <c r="X10" s="53">
        <v>0.50929518897486692</v>
      </c>
      <c r="Y10" s="53">
        <v>7.7115216700515493E-2</v>
      </c>
      <c r="Z10" s="53">
        <v>0.11667278750931478</v>
      </c>
      <c r="AA10" s="53">
        <v>1</v>
      </c>
      <c r="AB10" s="53"/>
      <c r="AC10" s="53"/>
      <c r="AD10" s="53"/>
      <c r="AE10" s="53"/>
      <c r="AF10" s="53"/>
      <c r="AG10" s="53"/>
      <c r="AH10" s="53"/>
      <c r="AI10" s="53"/>
    </row>
    <row r="11" spans="2:35" x14ac:dyDescent="0.2">
      <c r="B11" s="47">
        <v>9</v>
      </c>
      <c r="C11" s="47">
        <v>0</v>
      </c>
      <c r="D11" s="47">
        <v>1</v>
      </c>
      <c r="E11" s="47">
        <v>0</v>
      </c>
      <c r="F11" s="47">
        <v>6.4</v>
      </c>
      <c r="G11" s="47">
        <v>4.5</v>
      </c>
      <c r="H11" s="47">
        <v>4.7</v>
      </c>
      <c r="I11" s="47">
        <v>5.7</v>
      </c>
      <c r="J11" s="47">
        <v>5.7</v>
      </c>
      <c r="K11" s="47">
        <v>8.4</v>
      </c>
      <c r="L11" s="47">
        <v>4.0999999999999996</v>
      </c>
      <c r="M11" s="47">
        <v>5.8</v>
      </c>
      <c r="N11" s="47">
        <v>4.4000000000000004</v>
      </c>
      <c r="O11" s="47">
        <v>6.1</v>
      </c>
      <c r="P11" s="47">
        <v>0</v>
      </c>
      <c r="Q11" s="47">
        <v>6.7</v>
      </c>
      <c r="R11" s="28"/>
      <c r="S11" s="60" t="s">
        <v>57</v>
      </c>
      <c r="T11" s="53">
        <v>0.2584721662844337</v>
      </c>
      <c r="U11" s="53">
        <v>5.3298160257430477E-3</v>
      </c>
      <c r="V11" s="53">
        <v>0.37899597934034429</v>
      </c>
      <c r="W11" s="53">
        <v>0.29037523455308084</v>
      </c>
      <c r="X11" s="53">
        <v>-0.11610408266796415</v>
      </c>
      <c r="Y11" s="54">
        <v>0.78822454439104728</v>
      </c>
      <c r="Z11" s="53">
        <v>0.62675411687401783</v>
      </c>
      <c r="AA11" s="53">
        <v>5.0414201844385033E-2</v>
      </c>
      <c r="AB11" s="53">
        <v>1</v>
      </c>
      <c r="AC11" s="53"/>
      <c r="AD11" s="53"/>
      <c r="AE11" s="53"/>
      <c r="AF11" s="53"/>
      <c r="AG11" s="53"/>
      <c r="AH11" s="53"/>
      <c r="AI11" s="53"/>
    </row>
    <row r="12" spans="2:35" x14ac:dyDescent="0.2">
      <c r="B12" s="47">
        <v>10</v>
      </c>
      <c r="C12" s="47">
        <v>0</v>
      </c>
      <c r="D12" s="47">
        <v>0</v>
      </c>
      <c r="E12" s="47">
        <v>1</v>
      </c>
      <c r="F12" s="47">
        <v>8.6999999999999993</v>
      </c>
      <c r="G12" s="47">
        <v>3.2</v>
      </c>
      <c r="H12" s="47">
        <v>2.7</v>
      </c>
      <c r="I12" s="47">
        <v>6.8</v>
      </c>
      <c r="J12" s="47">
        <v>4.5999999999999996</v>
      </c>
      <c r="K12" s="47">
        <v>6.8</v>
      </c>
      <c r="L12" s="47">
        <v>3.8</v>
      </c>
      <c r="M12" s="47">
        <v>3.7</v>
      </c>
      <c r="N12" s="47">
        <v>4</v>
      </c>
      <c r="O12" s="47">
        <v>4.8</v>
      </c>
      <c r="P12" s="47">
        <v>1</v>
      </c>
      <c r="Q12" s="47">
        <v>8.4</v>
      </c>
      <c r="R12" s="28"/>
      <c r="S12" s="60" t="s">
        <v>59</v>
      </c>
      <c r="T12" s="53">
        <v>7.5602924212676823E-2</v>
      </c>
      <c r="U12" s="53">
        <v>0.1489892660654861</v>
      </c>
      <c r="V12" s="53">
        <v>0.58926244153105511</v>
      </c>
      <c r="W12" s="53">
        <v>-0.33157800460067532</v>
      </c>
      <c r="X12" s="53">
        <v>-0.44811201416139135</v>
      </c>
      <c r="Y12" s="53">
        <v>0.17729392205100339</v>
      </c>
      <c r="Z12" s="53">
        <v>9.917505859352424E-2</v>
      </c>
      <c r="AA12" s="53">
        <v>-0.48263093575982519</v>
      </c>
      <c r="AB12" s="53">
        <v>0.19998110994560406</v>
      </c>
      <c r="AC12" s="53">
        <v>1</v>
      </c>
      <c r="AD12" s="53"/>
      <c r="AE12" s="53"/>
      <c r="AF12" s="53"/>
      <c r="AG12" s="53"/>
      <c r="AH12" s="53"/>
      <c r="AI12" s="53"/>
    </row>
    <row r="13" spans="2:35" x14ac:dyDescent="0.2">
      <c r="B13" s="47">
        <v>4</v>
      </c>
      <c r="C13" s="47">
        <v>0</v>
      </c>
      <c r="D13" s="47">
        <v>1</v>
      </c>
      <c r="E13" s="47">
        <v>0</v>
      </c>
      <c r="F13" s="47">
        <v>6.1</v>
      </c>
      <c r="G13" s="47">
        <v>4.9000000000000004</v>
      </c>
      <c r="H13" s="47">
        <v>4.4000000000000004</v>
      </c>
      <c r="I13" s="47">
        <v>3.9</v>
      </c>
      <c r="J13" s="47">
        <v>6.4</v>
      </c>
      <c r="K13" s="47">
        <v>8.1999999999999993</v>
      </c>
      <c r="L13" s="47">
        <v>3</v>
      </c>
      <c r="M13" s="47">
        <v>4.9000000000000004</v>
      </c>
      <c r="N13" s="47">
        <v>3.2</v>
      </c>
      <c r="O13" s="47">
        <v>3.9</v>
      </c>
      <c r="P13" s="47">
        <v>0</v>
      </c>
      <c r="Q13" s="47">
        <v>6.6</v>
      </c>
      <c r="R13" s="28"/>
      <c r="S13" s="60" t="s">
        <v>264</v>
      </c>
      <c r="T13" s="53">
        <v>0.1386998773503294</v>
      </c>
      <c r="U13" s="53">
        <v>-8.7947354639767543E-3</v>
      </c>
      <c r="V13" s="53">
        <v>4.5013507697200554E-3</v>
      </c>
      <c r="W13" s="53">
        <v>0.26288171491565648</v>
      </c>
      <c r="X13" s="53">
        <v>8.303682622807175E-2</v>
      </c>
      <c r="Y13" s="53">
        <v>0.21688970110761752</v>
      </c>
      <c r="Z13" s="53">
        <v>0.23012907303143582</v>
      </c>
      <c r="AA13" s="53">
        <v>0.44352437444998277</v>
      </c>
      <c r="AB13" s="53">
        <v>0.28367167827287876</v>
      </c>
      <c r="AC13" s="53">
        <v>-6.048526213717316E-2</v>
      </c>
      <c r="AD13" s="53">
        <v>1</v>
      </c>
      <c r="AE13" s="53"/>
      <c r="AF13" s="53"/>
      <c r="AG13" s="53"/>
      <c r="AH13" s="53"/>
      <c r="AI13" s="53"/>
    </row>
    <row r="14" spans="2:35" x14ac:dyDescent="0.2">
      <c r="B14" s="47">
        <v>13</v>
      </c>
      <c r="C14" s="47">
        <v>1</v>
      </c>
      <c r="D14" s="47">
        <v>0</v>
      </c>
      <c r="E14" s="47">
        <v>1</v>
      </c>
      <c r="F14" s="47">
        <v>9.5</v>
      </c>
      <c r="G14" s="47">
        <v>5.6</v>
      </c>
      <c r="H14" s="47">
        <v>5</v>
      </c>
      <c r="I14" s="47">
        <v>6.9</v>
      </c>
      <c r="J14" s="47">
        <v>6.6</v>
      </c>
      <c r="K14" s="47">
        <v>7.6</v>
      </c>
      <c r="L14" s="47">
        <v>5.0999999999999996</v>
      </c>
      <c r="M14" s="47">
        <v>4.5</v>
      </c>
      <c r="N14" s="47">
        <v>4.4000000000000004</v>
      </c>
      <c r="O14" s="47">
        <v>6.9</v>
      </c>
      <c r="P14" s="47">
        <v>1</v>
      </c>
      <c r="Q14" s="47">
        <v>7.9</v>
      </c>
      <c r="R14" s="28"/>
      <c r="S14" s="60" t="s">
        <v>60</v>
      </c>
      <c r="T14" s="53">
        <v>5.7807803695791374E-2</v>
      </c>
      <c r="U14" s="53">
        <v>4.0347475851030379E-2</v>
      </c>
      <c r="V14" s="53">
        <v>0.57520810929599575</v>
      </c>
      <c r="W14" s="53">
        <v>-0.21662053998458405</v>
      </c>
      <c r="X14" s="53">
        <v>-0.48721258910472259</v>
      </c>
      <c r="Y14" s="53">
        <v>0.18624325386427057</v>
      </c>
      <c r="Z14" s="53">
        <v>0.26007458906201325</v>
      </c>
      <c r="AA14" s="53">
        <v>-0.34922514545986238</v>
      </c>
      <c r="AB14" s="53">
        <v>0.27218675859299546</v>
      </c>
      <c r="AC14" s="53">
        <v>0.46974578272245188</v>
      </c>
      <c r="AD14" s="53">
        <v>0.41926459785297532</v>
      </c>
      <c r="AE14" s="53">
        <v>1</v>
      </c>
      <c r="AF14" s="53"/>
      <c r="AG14" s="53"/>
      <c r="AH14" s="53"/>
      <c r="AI14" s="53"/>
    </row>
    <row r="15" spans="2:35" x14ac:dyDescent="0.2">
      <c r="B15" s="47">
        <v>7</v>
      </c>
      <c r="C15" s="47">
        <v>1</v>
      </c>
      <c r="D15" s="47">
        <v>0</v>
      </c>
      <c r="E15" s="47">
        <v>1</v>
      </c>
      <c r="F15" s="47">
        <v>9.1999999999999993</v>
      </c>
      <c r="G15" s="47">
        <v>3.9</v>
      </c>
      <c r="H15" s="47">
        <v>2.4</v>
      </c>
      <c r="I15" s="47">
        <v>8.4</v>
      </c>
      <c r="J15" s="47">
        <v>4.8</v>
      </c>
      <c r="K15" s="47">
        <v>7.1</v>
      </c>
      <c r="L15" s="47">
        <v>4.5</v>
      </c>
      <c r="M15" s="47">
        <v>2.6</v>
      </c>
      <c r="N15" s="47">
        <v>4.2</v>
      </c>
      <c r="O15" s="47">
        <v>5.5</v>
      </c>
      <c r="P15" s="47">
        <v>0</v>
      </c>
      <c r="Q15" s="47">
        <v>8.1999999999999993</v>
      </c>
      <c r="R15" s="28"/>
      <c r="S15" s="60" t="s">
        <v>268</v>
      </c>
      <c r="T15" s="53">
        <v>0.19597125096323062</v>
      </c>
      <c r="U15" s="53">
        <v>1.6053687684703302E-2</v>
      </c>
      <c r="V15" s="53">
        <v>1.3571783154480108E-2</v>
      </c>
      <c r="W15" s="53">
        <v>0.25403438193711042</v>
      </c>
      <c r="X15" s="53">
        <v>6.6617281568383452E-2</v>
      </c>
      <c r="Y15" s="53">
        <v>0.24080818064333975</v>
      </c>
      <c r="Z15" s="53">
        <v>0.32307395472715289</v>
      </c>
      <c r="AA15" s="53">
        <v>0.61190068534678421</v>
      </c>
      <c r="AB15" s="53">
        <v>0.29867737025659047</v>
      </c>
      <c r="AC15" s="53">
        <v>-5.5161301508333212E-2</v>
      </c>
      <c r="AD15" s="54">
        <v>0.77297159626649903</v>
      </c>
      <c r="AE15" s="53">
        <v>0.51298082235073983</v>
      </c>
      <c r="AF15" s="53">
        <v>1</v>
      </c>
      <c r="AG15" s="53"/>
      <c r="AH15" s="53"/>
      <c r="AI15" s="53"/>
    </row>
    <row r="16" spans="2:35" x14ac:dyDescent="0.2">
      <c r="B16" s="47">
        <v>15</v>
      </c>
      <c r="C16" s="47">
        <v>0</v>
      </c>
      <c r="D16" s="47">
        <v>1</v>
      </c>
      <c r="E16" s="47">
        <v>1</v>
      </c>
      <c r="F16" s="47">
        <v>6.3</v>
      </c>
      <c r="G16" s="47">
        <v>4.5</v>
      </c>
      <c r="H16" s="47">
        <v>4.5</v>
      </c>
      <c r="I16" s="47">
        <v>6.8</v>
      </c>
      <c r="J16" s="47">
        <v>5.9</v>
      </c>
      <c r="K16" s="47">
        <v>8.8000000000000007</v>
      </c>
      <c r="L16" s="47">
        <v>4.8</v>
      </c>
      <c r="M16" s="47">
        <v>6.2</v>
      </c>
      <c r="N16" s="47">
        <v>5.2</v>
      </c>
      <c r="O16" s="47">
        <v>6.9</v>
      </c>
      <c r="P16" s="47">
        <v>1</v>
      </c>
      <c r="Q16" s="47">
        <v>7.6</v>
      </c>
      <c r="R16" s="28"/>
      <c r="S16" s="65" t="s">
        <v>269</v>
      </c>
      <c r="T16" s="53">
        <v>0.17450983034678064</v>
      </c>
      <c r="U16" s="53">
        <v>1.6452516960993698E-2</v>
      </c>
      <c r="V16" s="53">
        <v>1.7746054121384129E-3</v>
      </c>
      <c r="W16" s="53">
        <v>0.23989568595000757</v>
      </c>
      <c r="X16" s="53">
        <v>0.14092171384459601</v>
      </c>
      <c r="Y16" s="53">
        <v>0.21459258970294517</v>
      </c>
      <c r="Z16" s="53">
        <v>0.24668087584748452</v>
      </c>
      <c r="AA16" s="53">
        <v>0.58429710125455359</v>
      </c>
      <c r="AB16" s="53">
        <v>0.29634197572513515</v>
      </c>
      <c r="AC16" s="53">
        <v>-9.4274238873546884E-2</v>
      </c>
      <c r="AD16" s="54">
        <v>0.69608476670485087</v>
      </c>
      <c r="AE16" s="53">
        <v>0.35830118588849025</v>
      </c>
      <c r="AF16" s="66">
        <v>0.8398519975698362</v>
      </c>
      <c r="AG16" s="53">
        <v>1</v>
      </c>
      <c r="AH16" s="53"/>
      <c r="AI16" s="53"/>
    </row>
    <row r="17" spans="2:35" x14ac:dyDescent="0.2">
      <c r="B17" s="47">
        <v>1</v>
      </c>
      <c r="C17" s="47">
        <v>0</v>
      </c>
      <c r="D17" s="47">
        <v>0</v>
      </c>
      <c r="E17" s="47">
        <v>0</v>
      </c>
      <c r="F17" s="47">
        <v>8.6999999999999993</v>
      </c>
      <c r="G17" s="47">
        <v>3.2</v>
      </c>
      <c r="H17" s="47">
        <v>3.2</v>
      </c>
      <c r="I17" s="47">
        <v>7.8</v>
      </c>
      <c r="J17" s="47">
        <v>3.8</v>
      </c>
      <c r="K17" s="47">
        <v>4.9000000000000004</v>
      </c>
      <c r="L17" s="47">
        <v>4.3</v>
      </c>
      <c r="M17" s="47">
        <v>3.9</v>
      </c>
      <c r="N17" s="47">
        <v>4.5</v>
      </c>
      <c r="O17" s="47">
        <v>6.8</v>
      </c>
      <c r="P17" s="47">
        <v>0</v>
      </c>
      <c r="Q17" s="47">
        <v>7.1</v>
      </c>
      <c r="R17" s="28"/>
      <c r="S17" s="60" t="s">
        <v>297</v>
      </c>
      <c r="T17" s="53">
        <v>0.1728424589990932</v>
      </c>
      <c r="U17" s="53">
        <v>-1.0000500037503114E-2</v>
      </c>
      <c r="V17" s="53">
        <v>-0.10379583086259984</v>
      </c>
      <c r="W17" s="53">
        <v>0.43220682345936934</v>
      </c>
      <c r="X17" s="53">
        <v>0.3610482738744355</v>
      </c>
      <c r="Y17" s="53">
        <v>0.23515145279146416</v>
      </c>
      <c r="Z17" s="53">
        <v>0.18868897904067533</v>
      </c>
      <c r="AA17" s="53">
        <v>0.38115264929743609</v>
      </c>
      <c r="AB17" s="53">
        <v>0.30960672760540298</v>
      </c>
      <c r="AC17" s="53">
        <v>-0.13042601900582568</v>
      </c>
      <c r="AD17" s="54">
        <v>0.31506516481039765</v>
      </c>
      <c r="AE17" s="53">
        <v>5.8305017928520143E-2</v>
      </c>
      <c r="AF17" s="53">
        <v>0.39579670405019174</v>
      </c>
      <c r="AG17" s="53">
        <v>0.37769695864491848</v>
      </c>
      <c r="AH17" s="53">
        <v>1</v>
      </c>
      <c r="AI17" s="53"/>
    </row>
    <row r="18" spans="2:35" x14ac:dyDescent="0.2">
      <c r="B18" s="47">
        <v>4</v>
      </c>
      <c r="C18" s="47">
        <v>1</v>
      </c>
      <c r="D18" s="47">
        <v>1</v>
      </c>
      <c r="E18" s="47">
        <v>1</v>
      </c>
      <c r="F18" s="47">
        <v>5.7</v>
      </c>
      <c r="G18" s="47">
        <v>4</v>
      </c>
      <c r="H18" s="47">
        <v>3.3</v>
      </c>
      <c r="I18" s="47">
        <v>5.5</v>
      </c>
      <c r="J18" s="47">
        <v>5.0999999999999996</v>
      </c>
      <c r="K18" s="47">
        <v>6.2</v>
      </c>
      <c r="L18" s="47">
        <v>4.2</v>
      </c>
      <c r="M18" s="47">
        <v>6.2</v>
      </c>
      <c r="N18" s="47">
        <v>4.5</v>
      </c>
      <c r="O18" s="47">
        <v>6</v>
      </c>
      <c r="P18" s="47">
        <v>1</v>
      </c>
      <c r="Q18" s="47">
        <v>7.2</v>
      </c>
      <c r="R18" s="28"/>
      <c r="S18" s="61" t="s">
        <v>275</v>
      </c>
      <c r="T18" s="56">
        <v>0.40513553089359483</v>
      </c>
      <c r="U18" s="57">
        <v>-4.8260563966092497E-2</v>
      </c>
      <c r="V18" s="57">
        <v>-0.122718488004598</v>
      </c>
      <c r="W18" s="56">
        <v>0.39993655636829734</v>
      </c>
      <c r="X18" s="56">
        <v>0.43337152682552627</v>
      </c>
      <c r="Y18" s="57">
        <v>0.23518909193634993</v>
      </c>
      <c r="Z18" s="57">
        <v>0.2370377850976941</v>
      </c>
      <c r="AA18" s="56">
        <v>0.46232946282494958</v>
      </c>
      <c r="AB18" s="57">
        <v>0.33800492996689002</v>
      </c>
      <c r="AC18" s="126">
        <v>-0.21771221938500473</v>
      </c>
      <c r="AD18" s="57">
        <v>0.31459065307077133</v>
      </c>
      <c r="AE18" s="57">
        <v>-2.8396549113027265E-3</v>
      </c>
      <c r="AF18" s="58">
        <v>0.42508199546192688</v>
      </c>
      <c r="AG18" s="56">
        <v>0.50441271527576903</v>
      </c>
      <c r="AH18" s="56">
        <v>0.51108248038988568</v>
      </c>
      <c r="AI18" s="57">
        <v>1</v>
      </c>
    </row>
    <row r="19" spans="2:35" x14ac:dyDescent="0.2">
      <c r="B19" s="47">
        <v>8</v>
      </c>
      <c r="C19" s="47">
        <v>0</v>
      </c>
      <c r="D19" s="47">
        <v>1</v>
      </c>
      <c r="E19" s="47">
        <v>0</v>
      </c>
      <c r="F19" s="47">
        <v>5.9</v>
      </c>
      <c r="G19" s="47">
        <v>4.0999999999999996</v>
      </c>
      <c r="H19" s="47">
        <v>3.5</v>
      </c>
      <c r="I19" s="47">
        <v>6.4</v>
      </c>
      <c r="J19" s="47">
        <v>5.5</v>
      </c>
      <c r="K19" s="47">
        <v>8.4</v>
      </c>
      <c r="L19" s="47">
        <v>5.7</v>
      </c>
      <c r="M19" s="47">
        <v>5.8</v>
      </c>
      <c r="N19" s="47">
        <v>4.8</v>
      </c>
      <c r="O19" s="47">
        <v>7.2</v>
      </c>
      <c r="P19" s="47">
        <v>0</v>
      </c>
      <c r="Q19" s="47">
        <v>8.1999999999999993</v>
      </c>
      <c r="R19" s="28"/>
    </row>
    <row r="20" spans="2:35" x14ac:dyDescent="0.2">
      <c r="B20" s="47">
        <v>12</v>
      </c>
      <c r="C20" s="47">
        <v>1</v>
      </c>
      <c r="D20" s="47">
        <v>1</v>
      </c>
      <c r="E20" s="47">
        <v>0</v>
      </c>
      <c r="F20" s="47">
        <v>5.6</v>
      </c>
      <c r="G20" s="47">
        <v>3.4</v>
      </c>
      <c r="H20" s="47">
        <v>3.7</v>
      </c>
      <c r="I20" s="47">
        <v>5.7</v>
      </c>
      <c r="J20" s="47">
        <v>5.6</v>
      </c>
      <c r="K20" s="47">
        <v>9.1</v>
      </c>
      <c r="L20" s="47">
        <v>5</v>
      </c>
      <c r="M20" s="47">
        <v>6</v>
      </c>
      <c r="N20" s="47">
        <v>4.5</v>
      </c>
      <c r="O20" s="47">
        <v>6.4</v>
      </c>
      <c r="P20" s="47">
        <v>1</v>
      </c>
      <c r="Q20" s="47">
        <v>7.9</v>
      </c>
      <c r="R20" s="28"/>
    </row>
    <row r="21" spans="2:35" x14ac:dyDescent="0.2">
      <c r="B21" s="47">
        <v>13</v>
      </c>
      <c r="C21" s="47">
        <v>0</v>
      </c>
      <c r="D21" s="47">
        <v>1</v>
      </c>
      <c r="E21" s="47">
        <v>0</v>
      </c>
      <c r="F21" s="47">
        <v>9.1</v>
      </c>
      <c r="G21" s="47">
        <v>4.5</v>
      </c>
      <c r="H21" s="47">
        <v>5.3</v>
      </c>
      <c r="I21" s="47">
        <v>5.3</v>
      </c>
      <c r="J21" s="47">
        <v>7.1</v>
      </c>
      <c r="K21" s="47">
        <v>8.4</v>
      </c>
      <c r="L21" s="47">
        <v>4.5</v>
      </c>
      <c r="M21" s="47">
        <v>6.1</v>
      </c>
      <c r="N21" s="47">
        <v>4.4000000000000004</v>
      </c>
      <c r="O21" s="47">
        <v>6</v>
      </c>
      <c r="P21" s="47">
        <v>1</v>
      </c>
      <c r="Q21" s="47">
        <v>8.8000000000000007</v>
      </c>
      <c r="R21" s="28"/>
    </row>
    <row r="22" spans="2:35" x14ac:dyDescent="0.2">
      <c r="B22" s="47">
        <v>8</v>
      </c>
      <c r="C22" s="47">
        <v>0</v>
      </c>
      <c r="D22" s="47">
        <v>1</v>
      </c>
      <c r="E22" s="47">
        <v>0</v>
      </c>
      <c r="F22" s="47">
        <v>5.2</v>
      </c>
      <c r="G22" s="47">
        <v>3.8</v>
      </c>
      <c r="H22" s="47">
        <v>3.9</v>
      </c>
      <c r="I22" s="47">
        <v>4.3</v>
      </c>
      <c r="J22" s="47">
        <v>5</v>
      </c>
      <c r="K22" s="47">
        <v>8.4</v>
      </c>
      <c r="L22" s="47">
        <v>3.3</v>
      </c>
      <c r="M22" s="47">
        <v>4.9000000000000004</v>
      </c>
      <c r="N22" s="47">
        <v>3.3</v>
      </c>
      <c r="O22" s="47">
        <v>5.2</v>
      </c>
      <c r="P22" s="47">
        <v>0</v>
      </c>
      <c r="Q22" s="47">
        <v>7</v>
      </c>
    </row>
    <row r="23" spans="2:35" x14ac:dyDescent="0.2">
      <c r="B23" s="47">
        <v>12</v>
      </c>
      <c r="C23" s="47">
        <v>1</v>
      </c>
      <c r="D23" s="47">
        <v>1</v>
      </c>
      <c r="E23" s="47">
        <v>1</v>
      </c>
      <c r="F23" s="47">
        <v>9.6</v>
      </c>
      <c r="G23" s="47">
        <v>5.7</v>
      </c>
      <c r="H23" s="47">
        <v>5.4</v>
      </c>
      <c r="I23" s="47">
        <v>8.3000000000000007</v>
      </c>
      <c r="J23" s="47">
        <v>7.8</v>
      </c>
      <c r="K23" s="47">
        <v>4.5</v>
      </c>
      <c r="L23" s="47">
        <v>4.3</v>
      </c>
      <c r="M23" s="47">
        <v>3</v>
      </c>
      <c r="N23" s="47">
        <v>4.3</v>
      </c>
      <c r="O23" s="47">
        <v>7.7</v>
      </c>
      <c r="P23" s="47">
        <v>1</v>
      </c>
      <c r="Q23" s="47">
        <v>9.9</v>
      </c>
    </row>
    <row r="24" spans="2:35" x14ac:dyDescent="0.2">
      <c r="B24" s="47">
        <v>3</v>
      </c>
      <c r="C24" s="47">
        <v>0</v>
      </c>
      <c r="D24" s="47">
        <v>0</v>
      </c>
      <c r="E24" s="47">
        <v>1</v>
      </c>
      <c r="F24" s="47">
        <v>8.6</v>
      </c>
      <c r="G24" s="47">
        <v>3.6</v>
      </c>
      <c r="H24" s="47">
        <v>3.5</v>
      </c>
      <c r="I24" s="47">
        <v>7.3</v>
      </c>
      <c r="J24" s="47">
        <v>4.7</v>
      </c>
      <c r="K24" s="47">
        <v>3.7</v>
      </c>
      <c r="L24" s="47">
        <v>4.8</v>
      </c>
      <c r="M24" s="47">
        <v>3.4</v>
      </c>
      <c r="N24" s="47">
        <v>4</v>
      </c>
      <c r="O24" s="47">
        <v>5.0999999999999996</v>
      </c>
      <c r="P24" s="47">
        <v>1</v>
      </c>
      <c r="Q24" s="47">
        <v>8.1</v>
      </c>
    </row>
    <row r="25" spans="2:35" x14ac:dyDescent="0.2">
      <c r="B25" s="47">
        <v>10</v>
      </c>
      <c r="C25" s="47">
        <v>0</v>
      </c>
      <c r="D25" s="47">
        <v>1</v>
      </c>
      <c r="E25" s="47">
        <v>1</v>
      </c>
      <c r="F25" s="47">
        <v>9.3000000000000007</v>
      </c>
      <c r="G25" s="47">
        <v>2.4</v>
      </c>
      <c r="H25" s="47">
        <v>2.2000000000000002</v>
      </c>
      <c r="I25" s="47">
        <v>7.2</v>
      </c>
      <c r="J25" s="47">
        <v>4.5</v>
      </c>
      <c r="K25" s="47">
        <v>6.2</v>
      </c>
      <c r="L25" s="47">
        <v>6.7</v>
      </c>
      <c r="M25" s="47">
        <v>4.4000000000000004</v>
      </c>
      <c r="N25" s="47">
        <v>4.5</v>
      </c>
      <c r="O25" s="47">
        <v>7.2</v>
      </c>
      <c r="P25" s="47">
        <v>1</v>
      </c>
      <c r="Q25" s="47">
        <v>8</v>
      </c>
    </row>
    <row r="26" spans="2:35" x14ac:dyDescent="0.2">
      <c r="B26" s="47">
        <v>5</v>
      </c>
      <c r="C26" s="47">
        <v>0</v>
      </c>
      <c r="D26" s="47">
        <v>1</v>
      </c>
      <c r="E26" s="47">
        <v>0</v>
      </c>
      <c r="F26" s="47">
        <v>6</v>
      </c>
      <c r="G26" s="47">
        <v>4.0999999999999996</v>
      </c>
      <c r="H26" s="47">
        <v>3.5</v>
      </c>
      <c r="I26" s="47">
        <v>5.3</v>
      </c>
      <c r="J26" s="47">
        <v>5.3</v>
      </c>
      <c r="K26" s="47">
        <v>8</v>
      </c>
      <c r="L26" s="47">
        <v>4.7</v>
      </c>
      <c r="M26" s="47">
        <v>5.3</v>
      </c>
      <c r="N26" s="47">
        <v>4</v>
      </c>
      <c r="O26" s="47">
        <v>4.7</v>
      </c>
      <c r="P26" s="47">
        <v>0</v>
      </c>
      <c r="Q26" s="47">
        <v>5.5</v>
      </c>
    </row>
    <row r="27" spans="2:35" x14ac:dyDescent="0.2">
      <c r="B27" s="47">
        <v>3</v>
      </c>
      <c r="C27" s="47">
        <v>0</v>
      </c>
      <c r="D27" s="47">
        <v>1</v>
      </c>
      <c r="E27" s="47">
        <v>0</v>
      </c>
      <c r="F27" s="47">
        <v>6.4</v>
      </c>
      <c r="G27" s="47">
        <v>3.6</v>
      </c>
      <c r="H27" s="47">
        <v>4</v>
      </c>
      <c r="I27" s="47">
        <v>3.9</v>
      </c>
      <c r="J27" s="47">
        <v>5.3</v>
      </c>
      <c r="K27" s="47">
        <v>7.1</v>
      </c>
      <c r="L27" s="47">
        <v>5.6</v>
      </c>
      <c r="M27" s="47">
        <v>6.6</v>
      </c>
      <c r="N27" s="47">
        <v>3.9</v>
      </c>
      <c r="O27" s="47">
        <v>6.1</v>
      </c>
      <c r="P27" s="47">
        <v>0</v>
      </c>
      <c r="Q27" s="47">
        <v>7</v>
      </c>
    </row>
    <row r="28" spans="2:35" x14ac:dyDescent="0.2">
      <c r="B28" s="47">
        <v>9</v>
      </c>
      <c r="C28" s="47">
        <v>0</v>
      </c>
      <c r="D28" s="47">
        <v>0</v>
      </c>
      <c r="E28" s="47">
        <v>0</v>
      </c>
      <c r="F28" s="47">
        <v>8.5</v>
      </c>
      <c r="G28" s="47">
        <v>3</v>
      </c>
      <c r="H28" s="47">
        <v>4.0999999999999996</v>
      </c>
      <c r="I28" s="47">
        <v>7.6</v>
      </c>
      <c r="J28" s="47">
        <v>3.7</v>
      </c>
      <c r="K28" s="47">
        <v>4.8</v>
      </c>
      <c r="L28" s="47">
        <v>5.3</v>
      </c>
      <c r="M28" s="47">
        <v>3.8</v>
      </c>
      <c r="N28" s="47">
        <v>4.4000000000000004</v>
      </c>
      <c r="O28" s="47">
        <v>5.8</v>
      </c>
      <c r="P28" s="47">
        <v>1</v>
      </c>
      <c r="Q28" s="47">
        <v>7</v>
      </c>
    </row>
    <row r="29" spans="2:35" x14ac:dyDescent="0.2">
      <c r="B29" s="47">
        <v>4</v>
      </c>
      <c r="C29" s="47">
        <v>1</v>
      </c>
      <c r="D29" s="47">
        <v>1</v>
      </c>
      <c r="E29" s="47">
        <v>0</v>
      </c>
      <c r="F29" s="47">
        <v>7</v>
      </c>
      <c r="G29" s="47">
        <v>3.3</v>
      </c>
      <c r="H29" s="47">
        <v>2.6</v>
      </c>
      <c r="I29" s="47">
        <v>4.8</v>
      </c>
      <c r="J29" s="47">
        <v>4.2</v>
      </c>
      <c r="K29" s="47">
        <v>9</v>
      </c>
      <c r="L29" s="47">
        <v>4.3</v>
      </c>
      <c r="M29" s="47">
        <v>5.2</v>
      </c>
      <c r="N29" s="47">
        <v>3.7</v>
      </c>
      <c r="O29" s="47">
        <v>5.5</v>
      </c>
      <c r="P29" s="47">
        <v>0</v>
      </c>
      <c r="Q29" s="47">
        <v>5.6</v>
      </c>
    </row>
    <row r="30" spans="2:35" x14ac:dyDescent="0.2">
      <c r="B30" s="47">
        <v>13</v>
      </c>
      <c r="C30" s="47">
        <v>0</v>
      </c>
      <c r="D30" s="47">
        <v>0</v>
      </c>
      <c r="E30" s="47">
        <v>0</v>
      </c>
      <c r="F30" s="47">
        <v>8.5</v>
      </c>
      <c r="G30" s="47">
        <v>3</v>
      </c>
      <c r="H30" s="47">
        <v>2.2999999999999998</v>
      </c>
      <c r="I30" s="47">
        <v>7.6</v>
      </c>
      <c r="J30" s="47">
        <v>3.7</v>
      </c>
      <c r="K30" s="47">
        <v>4.8</v>
      </c>
      <c r="L30" s="47">
        <v>5.7</v>
      </c>
      <c r="M30" s="47">
        <v>3.8</v>
      </c>
      <c r="N30" s="47">
        <v>4.4000000000000004</v>
      </c>
      <c r="O30" s="47">
        <v>6</v>
      </c>
      <c r="P30" s="47">
        <v>0</v>
      </c>
      <c r="Q30" s="47">
        <v>7.2</v>
      </c>
    </row>
    <row r="31" spans="2:35" x14ac:dyDescent="0.2">
      <c r="B31" s="47">
        <v>4</v>
      </c>
      <c r="C31" s="47">
        <v>1</v>
      </c>
      <c r="D31" s="47">
        <v>1</v>
      </c>
      <c r="E31" s="47">
        <v>0</v>
      </c>
      <c r="F31" s="47">
        <v>7.6</v>
      </c>
      <c r="G31" s="47">
        <v>3.6</v>
      </c>
      <c r="H31" s="47">
        <v>5.0999999999999996</v>
      </c>
      <c r="I31" s="47">
        <v>4.2</v>
      </c>
      <c r="J31" s="47">
        <v>4.5999999999999996</v>
      </c>
      <c r="K31" s="47">
        <v>7.7</v>
      </c>
      <c r="L31" s="47">
        <v>4.7</v>
      </c>
      <c r="M31" s="47">
        <v>5.5</v>
      </c>
      <c r="N31" s="47">
        <v>3.5</v>
      </c>
      <c r="O31" s="47">
        <v>4</v>
      </c>
      <c r="P31" s="47">
        <v>0</v>
      </c>
      <c r="Q31" s="47">
        <v>6.2</v>
      </c>
    </row>
    <row r="32" spans="2:35" x14ac:dyDescent="0.2">
      <c r="B32" s="47">
        <v>13</v>
      </c>
      <c r="C32" s="47">
        <v>1</v>
      </c>
      <c r="D32" s="47">
        <v>0</v>
      </c>
      <c r="E32" s="47">
        <v>1</v>
      </c>
      <c r="F32" s="47">
        <v>6.9</v>
      </c>
      <c r="G32" s="47">
        <v>3.4</v>
      </c>
      <c r="H32" s="47">
        <v>4.5</v>
      </c>
      <c r="I32" s="47">
        <v>6.4</v>
      </c>
      <c r="J32" s="47">
        <v>4.7</v>
      </c>
      <c r="K32" s="47">
        <v>5.2</v>
      </c>
      <c r="L32" s="47">
        <v>3.7</v>
      </c>
      <c r="M32" s="47">
        <v>2.7</v>
      </c>
      <c r="N32" s="47">
        <v>3.3</v>
      </c>
      <c r="O32" s="47">
        <v>4.3</v>
      </c>
      <c r="P32" s="47">
        <v>0</v>
      </c>
      <c r="Q32" s="47">
        <v>7.1</v>
      </c>
    </row>
    <row r="33" spans="2:17" x14ac:dyDescent="0.2">
      <c r="B33" s="47">
        <v>2</v>
      </c>
      <c r="C33" s="47">
        <v>0</v>
      </c>
      <c r="D33" s="47">
        <v>1</v>
      </c>
      <c r="E33" s="47">
        <v>0</v>
      </c>
      <c r="F33" s="47">
        <v>8.1</v>
      </c>
      <c r="G33" s="47">
        <v>2.5</v>
      </c>
      <c r="H33" s="47">
        <v>2.2999999999999998</v>
      </c>
      <c r="I33" s="47">
        <v>5.0999999999999996</v>
      </c>
      <c r="J33" s="47">
        <v>3.8</v>
      </c>
      <c r="K33" s="47">
        <v>6.6</v>
      </c>
      <c r="L33" s="47">
        <v>3</v>
      </c>
      <c r="M33" s="47">
        <v>3.5</v>
      </c>
      <c r="N33" s="47">
        <v>3</v>
      </c>
      <c r="O33" s="47">
        <v>4.5</v>
      </c>
      <c r="P33" s="47">
        <v>0</v>
      </c>
      <c r="Q33" s="47">
        <v>6.2</v>
      </c>
    </row>
    <row r="34" spans="2:17" x14ac:dyDescent="0.2">
      <c r="B34" s="47">
        <v>15</v>
      </c>
      <c r="C34" s="47">
        <v>1</v>
      </c>
      <c r="D34" s="47">
        <v>1</v>
      </c>
      <c r="E34" s="47">
        <v>0</v>
      </c>
      <c r="F34" s="47">
        <v>6.7</v>
      </c>
      <c r="G34" s="47">
        <v>3.7</v>
      </c>
      <c r="H34" s="47">
        <v>5.3</v>
      </c>
      <c r="I34" s="47">
        <v>5.0999999999999996</v>
      </c>
      <c r="J34" s="47">
        <v>4.9000000000000004</v>
      </c>
      <c r="K34" s="47">
        <v>9.1999999999999993</v>
      </c>
      <c r="L34" s="47">
        <v>3.5</v>
      </c>
      <c r="M34" s="47">
        <v>4.5</v>
      </c>
      <c r="N34" s="47">
        <v>3.4</v>
      </c>
      <c r="O34" s="47">
        <v>5.3</v>
      </c>
      <c r="P34" s="47">
        <v>0</v>
      </c>
      <c r="Q34" s="47">
        <v>7.6</v>
      </c>
    </row>
    <row r="35" spans="2:17" x14ac:dyDescent="0.2">
      <c r="B35" s="47">
        <v>10</v>
      </c>
      <c r="C35" s="47">
        <v>1</v>
      </c>
      <c r="D35" s="47">
        <v>1</v>
      </c>
      <c r="E35" s="47">
        <v>0</v>
      </c>
      <c r="F35" s="47">
        <v>8</v>
      </c>
      <c r="G35" s="47">
        <v>3.3</v>
      </c>
      <c r="H35" s="47">
        <v>5.5</v>
      </c>
      <c r="I35" s="47">
        <v>4.5999999999999996</v>
      </c>
      <c r="J35" s="47">
        <v>4.7</v>
      </c>
      <c r="K35" s="47">
        <v>8.6999999999999993</v>
      </c>
      <c r="L35" s="47">
        <v>4.7</v>
      </c>
      <c r="M35" s="47">
        <v>6.6</v>
      </c>
      <c r="N35" s="47">
        <v>4.2</v>
      </c>
      <c r="O35" s="47">
        <v>5.7</v>
      </c>
      <c r="P35" s="47">
        <v>1</v>
      </c>
      <c r="Q35" s="47">
        <v>9</v>
      </c>
    </row>
    <row r="36" spans="2:17" x14ac:dyDescent="0.2">
      <c r="B36" s="47">
        <v>6</v>
      </c>
      <c r="C36" s="47">
        <v>0</v>
      </c>
      <c r="D36" s="47">
        <v>1</v>
      </c>
      <c r="E36" s="47">
        <v>0</v>
      </c>
      <c r="F36" s="47">
        <v>6.7</v>
      </c>
      <c r="G36" s="47">
        <v>4</v>
      </c>
      <c r="H36" s="47">
        <v>3</v>
      </c>
      <c r="I36" s="47">
        <v>5.4</v>
      </c>
      <c r="J36" s="47">
        <v>6.8</v>
      </c>
      <c r="K36" s="47">
        <v>8.4</v>
      </c>
      <c r="L36" s="47">
        <v>2.5</v>
      </c>
      <c r="M36" s="47">
        <v>4.3</v>
      </c>
      <c r="N36" s="47">
        <v>3.5</v>
      </c>
      <c r="O36" s="47">
        <v>5</v>
      </c>
      <c r="P36" s="47">
        <v>0</v>
      </c>
      <c r="Q36" s="47">
        <v>6.7</v>
      </c>
    </row>
    <row r="37" spans="2:17" x14ac:dyDescent="0.2">
      <c r="B37" s="47">
        <v>3</v>
      </c>
      <c r="C37" s="47">
        <v>0</v>
      </c>
      <c r="D37" s="47">
        <v>0</v>
      </c>
      <c r="E37" s="47">
        <v>0</v>
      </c>
      <c r="F37" s="47">
        <v>8.6999999999999993</v>
      </c>
      <c r="G37" s="47">
        <v>3.2</v>
      </c>
      <c r="H37" s="47">
        <v>3.5</v>
      </c>
      <c r="I37" s="47">
        <v>6.1</v>
      </c>
      <c r="J37" s="47">
        <v>2.9</v>
      </c>
      <c r="K37" s="47">
        <v>5.6</v>
      </c>
      <c r="L37" s="47">
        <v>3.1</v>
      </c>
      <c r="M37" s="47">
        <v>2.9</v>
      </c>
      <c r="N37" s="47">
        <v>2.5</v>
      </c>
      <c r="O37" s="47">
        <v>4.3</v>
      </c>
      <c r="P37" s="47">
        <v>0</v>
      </c>
      <c r="Q37" s="47">
        <v>7.1</v>
      </c>
    </row>
    <row r="38" spans="2:17" x14ac:dyDescent="0.2">
      <c r="B38" s="47">
        <v>9</v>
      </c>
      <c r="C38" s="47">
        <v>0</v>
      </c>
      <c r="D38" s="47">
        <v>0</v>
      </c>
      <c r="E38" s="47">
        <v>1</v>
      </c>
      <c r="F38" s="47">
        <v>9</v>
      </c>
      <c r="G38" s="47">
        <v>3.4</v>
      </c>
      <c r="H38" s="47">
        <v>3.9</v>
      </c>
      <c r="I38" s="47">
        <v>6</v>
      </c>
      <c r="J38" s="47">
        <v>4.5</v>
      </c>
      <c r="K38" s="47">
        <v>6.8</v>
      </c>
      <c r="L38" s="47">
        <v>3.9</v>
      </c>
      <c r="M38" s="47">
        <v>3.5</v>
      </c>
      <c r="N38" s="47">
        <v>3.5</v>
      </c>
      <c r="O38" s="47">
        <v>4.5999999999999996</v>
      </c>
      <c r="P38" s="47">
        <v>1</v>
      </c>
      <c r="Q38" s="47">
        <v>7.2</v>
      </c>
    </row>
    <row r="39" spans="2:17" x14ac:dyDescent="0.2">
      <c r="B39" s="47">
        <v>10</v>
      </c>
      <c r="C39" s="47">
        <v>0</v>
      </c>
      <c r="D39" s="47">
        <v>1</v>
      </c>
      <c r="E39" s="47">
        <v>1</v>
      </c>
      <c r="F39" s="47">
        <v>9.6</v>
      </c>
      <c r="G39" s="47">
        <v>4.0999999999999996</v>
      </c>
      <c r="H39" s="47">
        <v>2.9</v>
      </c>
      <c r="I39" s="47">
        <v>7.7</v>
      </c>
      <c r="J39" s="47">
        <v>5.5</v>
      </c>
      <c r="K39" s="47">
        <v>7.7</v>
      </c>
      <c r="L39" s="47">
        <v>5.2</v>
      </c>
      <c r="M39" s="47">
        <v>4.5999999999999996</v>
      </c>
      <c r="N39" s="47">
        <v>4.9000000000000004</v>
      </c>
      <c r="O39" s="47">
        <v>8.1</v>
      </c>
      <c r="P39" s="47">
        <v>1</v>
      </c>
      <c r="Q39" s="47">
        <v>9.9</v>
      </c>
    </row>
    <row r="40" spans="2:17" x14ac:dyDescent="0.2">
      <c r="B40" s="47">
        <v>12</v>
      </c>
      <c r="C40" s="47">
        <v>1</v>
      </c>
      <c r="D40" s="47">
        <v>1</v>
      </c>
      <c r="E40" s="47">
        <v>0</v>
      </c>
      <c r="F40" s="47">
        <v>8.1999999999999993</v>
      </c>
      <c r="G40" s="47">
        <v>3.6</v>
      </c>
      <c r="H40" s="47">
        <v>5.8</v>
      </c>
      <c r="I40" s="47">
        <v>4.9000000000000004</v>
      </c>
      <c r="J40" s="47">
        <v>5</v>
      </c>
      <c r="K40" s="47">
        <v>9</v>
      </c>
      <c r="L40" s="47">
        <v>4.7</v>
      </c>
      <c r="M40" s="47">
        <v>6.9</v>
      </c>
      <c r="N40" s="47">
        <v>4.5</v>
      </c>
      <c r="O40" s="47">
        <v>6.2</v>
      </c>
      <c r="P40" s="47">
        <v>0</v>
      </c>
      <c r="Q40" s="47">
        <v>7.6</v>
      </c>
    </row>
    <row r="41" spans="2:17" x14ac:dyDescent="0.2">
      <c r="B41" s="47">
        <v>9</v>
      </c>
      <c r="C41" s="47">
        <v>0</v>
      </c>
      <c r="D41" s="47">
        <v>1</v>
      </c>
      <c r="E41" s="47">
        <v>0</v>
      </c>
      <c r="F41" s="47">
        <v>6.1</v>
      </c>
      <c r="G41" s="47">
        <v>4.9000000000000004</v>
      </c>
      <c r="H41" s="47">
        <v>5.0999999999999996</v>
      </c>
      <c r="I41" s="47">
        <v>3.9</v>
      </c>
      <c r="J41" s="47">
        <v>6.4</v>
      </c>
      <c r="K41" s="47">
        <v>8.1999999999999993</v>
      </c>
      <c r="L41" s="47">
        <v>4.5</v>
      </c>
      <c r="M41" s="47">
        <v>4.9000000000000004</v>
      </c>
      <c r="N41" s="47">
        <v>3.2</v>
      </c>
      <c r="O41" s="47">
        <v>4.8</v>
      </c>
      <c r="P41" s="47">
        <v>0</v>
      </c>
      <c r="Q41" s="47">
        <v>5.8</v>
      </c>
    </row>
    <row r="42" spans="2:17" x14ac:dyDescent="0.2">
      <c r="B42" s="47">
        <v>6</v>
      </c>
      <c r="C42" s="47">
        <v>1</v>
      </c>
      <c r="D42" s="47">
        <v>1</v>
      </c>
      <c r="E42" s="47">
        <v>0</v>
      </c>
      <c r="F42" s="47">
        <v>8.3000000000000007</v>
      </c>
      <c r="G42" s="47">
        <v>3.4</v>
      </c>
      <c r="H42" s="47">
        <v>3.1</v>
      </c>
      <c r="I42" s="47">
        <v>4.5999999999999996</v>
      </c>
      <c r="J42" s="47">
        <v>5.2</v>
      </c>
      <c r="K42" s="47">
        <v>9.1</v>
      </c>
      <c r="L42" s="47">
        <v>4.5999999999999996</v>
      </c>
      <c r="M42" s="47">
        <v>5.8</v>
      </c>
      <c r="N42" s="47">
        <v>3.9</v>
      </c>
      <c r="O42" s="47">
        <v>5.5</v>
      </c>
      <c r="P42" s="47">
        <v>1</v>
      </c>
      <c r="Q42" s="47">
        <v>8.4</v>
      </c>
    </row>
    <row r="43" spans="2:17" x14ac:dyDescent="0.2">
      <c r="B43" s="47">
        <v>2</v>
      </c>
      <c r="C43" s="47">
        <v>1</v>
      </c>
      <c r="D43" s="47">
        <v>0</v>
      </c>
      <c r="E43" s="47">
        <v>1</v>
      </c>
      <c r="F43" s="47">
        <v>9.4</v>
      </c>
      <c r="G43" s="47">
        <v>3.8</v>
      </c>
      <c r="H43" s="47">
        <v>3.8</v>
      </c>
      <c r="I43" s="47">
        <v>6.5</v>
      </c>
      <c r="J43" s="47">
        <v>4.9000000000000004</v>
      </c>
      <c r="K43" s="47">
        <v>8.5</v>
      </c>
      <c r="L43" s="47">
        <v>4.0999999999999996</v>
      </c>
      <c r="M43" s="47">
        <v>4.5</v>
      </c>
      <c r="N43" s="47">
        <v>4.0999999999999996</v>
      </c>
      <c r="O43" s="47">
        <v>5.4</v>
      </c>
      <c r="P43" s="47">
        <v>1</v>
      </c>
      <c r="Q43" s="47">
        <v>7.9</v>
      </c>
    </row>
    <row r="44" spans="2:17" x14ac:dyDescent="0.2">
      <c r="B44" s="47">
        <v>10</v>
      </c>
      <c r="C44" s="47">
        <v>0</v>
      </c>
      <c r="D44" s="47">
        <v>0</v>
      </c>
      <c r="E44" s="47">
        <v>1</v>
      </c>
      <c r="F44" s="47">
        <v>9.3000000000000007</v>
      </c>
      <c r="G44" s="47">
        <v>5.0999999999999996</v>
      </c>
      <c r="H44" s="47">
        <v>5.8</v>
      </c>
      <c r="I44" s="47">
        <v>6.6</v>
      </c>
      <c r="J44" s="47">
        <v>6.3</v>
      </c>
      <c r="K44" s="47">
        <v>7.4</v>
      </c>
      <c r="L44" s="47">
        <v>4.5999999999999996</v>
      </c>
      <c r="M44" s="47">
        <v>4.5999999999999996</v>
      </c>
      <c r="N44" s="47">
        <v>4.3</v>
      </c>
      <c r="O44" s="47">
        <v>6.8</v>
      </c>
      <c r="P44" s="47">
        <v>1</v>
      </c>
      <c r="Q44" s="47">
        <v>7.6</v>
      </c>
    </row>
    <row r="45" spans="2:17" x14ac:dyDescent="0.2">
      <c r="B45" s="47">
        <v>15</v>
      </c>
      <c r="C45" s="47">
        <v>1</v>
      </c>
      <c r="D45" s="47">
        <v>1</v>
      </c>
      <c r="E45" s="47">
        <v>1</v>
      </c>
      <c r="F45" s="47">
        <v>5.0999999999999996</v>
      </c>
      <c r="G45" s="47">
        <v>5.0999999999999996</v>
      </c>
      <c r="H45" s="47">
        <v>4.4000000000000004</v>
      </c>
      <c r="I45" s="47">
        <v>5.4</v>
      </c>
      <c r="J45" s="47">
        <v>7.8</v>
      </c>
      <c r="K45" s="47">
        <v>5.9</v>
      </c>
      <c r="L45" s="47">
        <v>4.9000000000000004</v>
      </c>
      <c r="M45" s="47">
        <v>6.3</v>
      </c>
      <c r="N45" s="47">
        <v>4.5</v>
      </c>
      <c r="O45" s="47">
        <v>6.9</v>
      </c>
      <c r="P45" s="47">
        <v>1</v>
      </c>
      <c r="Q45" s="47">
        <v>8.4</v>
      </c>
    </row>
    <row r="46" spans="2:17" x14ac:dyDescent="0.2">
      <c r="B46" s="47">
        <v>6</v>
      </c>
      <c r="C46" s="47">
        <v>1</v>
      </c>
      <c r="D46" s="47">
        <v>0</v>
      </c>
      <c r="E46" s="47">
        <v>0</v>
      </c>
      <c r="F46" s="47">
        <v>8</v>
      </c>
      <c r="G46" s="47">
        <v>2.5</v>
      </c>
      <c r="H46" s="47">
        <v>3.6</v>
      </c>
      <c r="I46" s="47">
        <v>7.7</v>
      </c>
      <c r="J46" s="47">
        <v>3</v>
      </c>
      <c r="K46" s="47">
        <v>5.2</v>
      </c>
      <c r="L46" s="47">
        <v>4.3</v>
      </c>
      <c r="M46" s="47">
        <v>4.2</v>
      </c>
      <c r="N46" s="47">
        <v>4.7</v>
      </c>
      <c r="O46" s="47">
        <v>6.5</v>
      </c>
      <c r="P46" s="47">
        <v>0</v>
      </c>
      <c r="Q46" s="47">
        <v>6.5</v>
      </c>
    </row>
    <row r="47" spans="2:17" x14ac:dyDescent="0.2">
      <c r="B47" s="47">
        <v>5</v>
      </c>
      <c r="C47" s="47">
        <v>0</v>
      </c>
      <c r="D47" s="47">
        <v>1</v>
      </c>
      <c r="E47" s="47">
        <v>0</v>
      </c>
      <c r="F47" s="47">
        <v>5.9</v>
      </c>
      <c r="G47" s="47">
        <v>4.0999999999999996</v>
      </c>
      <c r="H47" s="47">
        <v>5.8</v>
      </c>
      <c r="I47" s="47">
        <v>6.4</v>
      </c>
      <c r="J47" s="47">
        <v>5.5</v>
      </c>
      <c r="K47" s="47">
        <v>8.4</v>
      </c>
      <c r="L47" s="47">
        <v>5.2</v>
      </c>
      <c r="M47" s="47">
        <v>5.8</v>
      </c>
      <c r="N47" s="47">
        <v>4.8</v>
      </c>
      <c r="O47" s="47">
        <v>5.9</v>
      </c>
      <c r="P47" s="47">
        <v>1</v>
      </c>
      <c r="Q47" s="47">
        <v>7.7</v>
      </c>
    </row>
    <row r="48" spans="2:17" x14ac:dyDescent="0.2">
      <c r="B48" s="47">
        <v>4</v>
      </c>
      <c r="C48" s="47">
        <v>1</v>
      </c>
      <c r="D48" s="47">
        <v>0</v>
      </c>
      <c r="E48" s="47">
        <v>1</v>
      </c>
      <c r="F48" s="47">
        <v>10</v>
      </c>
      <c r="G48" s="47">
        <v>4.3</v>
      </c>
      <c r="H48" s="47">
        <v>2.9</v>
      </c>
      <c r="I48" s="47">
        <v>5.4</v>
      </c>
      <c r="J48" s="47">
        <v>4.5</v>
      </c>
      <c r="K48" s="47">
        <v>3.8</v>
      </c>
      <c r="L48" s="47">
        <v>5</v>
      </c>
      <c r="M48" s="47">
        <v>4</v>
      </c>
      <c r="N48" s="47">
        <v>3.5</v>
      </c>
      <c r="O48" s="47">
        <v>6.3</v>
      </c>
      <c r="P48" s="47">
        <v>1</v>
      </c>
      <c r="Q48" s="47">
        <v>8</v>
      </c>
    </row>
    <row r="49" spans="2:17" x14ac:dyDescent="0.2">
      <c r="B49" s="47">
        <v>8</v>
      </c>
      <c r="C49" s="47">
        <v>1</v>
      </c>
      <c r="D49" s="47">
        <v>1</v>
      </c>
      <c r="E49" s="47">
        <v>0</v>
      </c>
      <c r="F49" s="47">
        <v>5.7</v>
      </c>
      <c r="G49" s="47">
        <v>3.8</v>
      </c>
      <c r="H49" s="47">
        <v>5.7</v>
      </c>
      <c r="I49" s="47">
        <v>5.7</v>
      </c>
      <c r="J49" s="47">
        <v>6</v>
      </c>
      <c r="K49" s="47">
        <v>8.1999999999999993</v>
      </c>
      <c r="L49" s="47">
        <v>6.5</v>
      </c>
      <c r="M49" s="47">
        <v>7.3</v>
      </c>
      <c r="N49" s="47">
        <v>5.2</v>
      </c>
      <c r="O49" s="47">
        <v>7.5</v>
      </c>
      <c r="P49" s="47">
        <v>1</v>
      </c>
      <c r="Q49" s="47">
        <v>7.1</v>
      </c>
    </row>
    <row r="50" spans="2:17" x14ac:dyDescent="0.2">
      <c r="B50" s="47">
        <v>13</v>
      </c>
      <c r="C50" s="47">
        <v>0</v>
      </c>
      <c r="D50" s="47">
        <v>1</v>
      </c>
      <c r="E50" s="47">
        <v>1</v>
      </c>
      <c r="F50" s="47">
        <v>9.9</v>
      </c>
      <c r="G50" s="47">
        <v>3.7</v>
      </c>
      <c r="H50" s="47">
        <v>4.2</v>
      </c>
      <c r="I50" s="47">
        <v>7</v>
      </c>
      <c r="J50" s="47">
        <v>6.7</v>
      </c>
      <c r="K50" s="47">
        <v>6.8</v>
      </c>
      <c r="L50" s="47">
        <v>4.5</v>
      </c>
      <c r="M50" s="47">
        <v>3.4</v>
      </c>
      <c r="N50" s="47">
        <v>3.9</v>
      </c>
      <c r="O50" s="47">
        <v>6.1</v>
      </c>
      <c r="P50" s="47">
        <v>1</v>
      </c>
      <c r="Q50" s="47">
        <v>8.5</v>
      </c>
    </row>
    <row r="51" spans="2:17" x14ac:dyDescent="0.2">
      <c r="B51" s="47">
        <v>3</v>
      </c>
      <c r="C51" s="47">
        <v>1</v>
      </c>
      <c r="D51" s="47">
        <v>0</v>
      </c>
      <c r="E51" s="47">
        <v>1</v>
      </c>
      <c r="F51" s="47">
        <v>7.9</v>
      </c>
      <c r="G51" s="47">
        <v>3.9</v>
      </c>
      <c r="H51" s="47">
        <v>4.4000000000000004</v>
      </c>
      <c r="I51" s="47">
        <v>6.9</v>
      </c>
      <c r="J51" s="47">
        <v>5.8</v>
      </c>
      <c r="K51" s="47">
        <v>4.7</v>
      </c>
      <c r="L51" s="47">
        <v>4.0999999999999996</v>
      </c>
      <c r="M51" s="47">
        <v>4.2</v>
      </c>
      <c r="N51" s="47">
        <v>4.3</v>
      </c>
      <c r="O51" s="47">
        <v>5.8</v>
      </c>
      <c r="P51" s="47">
        <v>1</v>
      </c>
      <c r="Q51" s="47">
        <v>7.6</v>
      </c>
    </row>
    <row r="52" spans="2:17" x14ac:dyDescent="0.2">
      <c r="B52" s="47">
        <v>10</v>
      </c>
      <c r="C52" s="47">
        <v>0</v>
      </c>
      <c r="D52" s="47">
        <v>1</v>
      </c>
      <c r="E52" s="47">
        <v>0</v>
      </c>
      <c r="F52" s="47">
        <v>6.7</v>
      </c>
      <c r="G52" s="47">
        <v>3.6</v>
      </c>
      <c r="H52" s="47">
        <v>3.4</v>
      </c>
      <c r="I52" s="47">
        <v>4.7</v>
      </c>
      <c r="J52" s="47">
        <v>4.8</v>
      </c>
      <c r="K52" s="47">
        <v>7.2</v>
      </c>
      <c r="L52" s="47">
        <v>4</v>
      </c>
      <c r="M52" s="47">
        <v>3.6</v>
      </c>
      <c r="N52" s="47">
        <v>2.8</v>
      </c>
      <c r="O52" s="47">
        <v>4.2</v>
      </c>
      <c r="P52" s="47">
        <v>1</v>
      </c>
      <c r="Q52" s="47">
        <v>7.2</v>
      </c>
    </row>
    <row r="53" spans="2:17" x14ac:dyDescent="0.2">
      <c r="B53" s="47">
        <v>7</v>
      </c>
      <c r="C53" s="47">
        <v>1</v>
      </c>
      <c r="D53" s="47">
        <v>0</v>
      </c>
      <c r="E53" s="47">
        <v>0</v>
      </c>
      <c r="F53" s="47">
        <v>8.1999999999999993</v>
      </c>
      <c r="G53" s="47">
        <v>2.7</v>
      </c>
      <c r="H53" s="47">
        <v>2.7</v>
      </c>
      <c r="I53" s="47">
        <v>7.9</v>
      </c>
      <c r="J53" s="47">
        <v>3.1</v>
      </c>
      <c r="K53" s="47">
        <v>5.3</v>
      </c>
      <c r="L53" s="47">
        <v>4.5</v>
      </c>
      <c r="M53" s="47">
        <v>4.3</v>
      </c>
      <c r="N53" s="47">
        <v>4.9000000000000004</v>
      </c>
      <c r="O53" s="47">
        <v>7.4</v>
      </c>
      <c r="P53" s="47">
        <v>1</v>
      </c>
      <c r="Q53" s="47">
        <v>8.1999999999999993</v>
      </c>
    </row>
    <row r="54" spans="2:17" x14ac:dyDescent="0.2">
      <c r="B54" s="47">
        <v>8</v>
      </c>
      <c r="C54" s="47">
        <v>0</v>
      </c>
      <c r="D54" s="47">
        <v>1</v>
      </c>
      <c r="E54" s="47">
        <v>1</v>
      </c>
      <c r="F54" s="47">
        <v>9.4</v>
      </c>
      <c r="G54" s="47">
        <v>2.5</v>
      </c>
      <c r="H54" s="47">
        <v>3.2</v>
      </c>
      <c r="I54" s="47">
        <v>7.3</v>
      </c>
      <c r="J54" s="47">
        <v>4.5999999999999996</v>
      </c>
      <c r="K54" s="47">
        <v>6.3</v>
      </c>
      <c r="L54" s="47">
        <v>4.7</v>
      </c>
      <c r="M54" s="47">
        <v>4.5999999999999996</v>
      </c>
      <c r="N54" s="47">
        <v>4.5999999999999996</v>
      </c>
      <c r="O54" s="47">
        <v>6.1</v>
      </c>
      <c r="P54" s="47">
        <v>1</v>
      </c>
      <c r="Q54" s="47">
        <v>9</v>
      </c>
    </row>
    <row r="55" spans="2:17" x14ac:dyDescent="0.2">
      <c r="B55" s="47">
        <v>11</v>
      </c>
      <c r="C55" s="47">
        <v>1</v>
      </c>
      <c r="D55" s="47">
        <v>0</v>
      </c>
      <c r="E55" s="47">
        <v>1</v>
      </c>
      <c r="F55" s="47">
        <v>6.9</v>
      </c>
      <c r="G55" s="47">
        <v>3.4</v>
      </c>
      <c r="H55" s="47">
        <v>3.3</v>
      </c>
      <c r="I55" s="47">
        <v>6.4</v>
      </c>
      <c r="J55" s="47">
        <v>4.7</v>
      </c>
      <c r="K55" s="47">
        <v>5.2</v>
      </c>
      <c r="L55" s="47">
        <v>3.2</v>
      </c>
      <c r="M55" s="47">
        <v>2.7</v>
      </c>
      <c r="N55" s="47">
        <v>3.3</v>
      </c>
      <c r="O55" s="47">
        <v>4.4000000000000004</v>
      </c>
      <c r="P55" s="47">
        <v>1</v>
      </c>
      <c r="Q55" s="47">
        <v>7.2</v>
      </c>
    </row>
    <row r="56" spans="2:17" x14ac:dyDescent="0.2">
      <c r="B56" s="47">
        <v>14</v>
      </c>
      <c r="C56" s="47">
        <v>1</v>
      </c>
      <c r="D56" s="47">
        <v>1</v>
      </c>
      <c r="E56" s="47">
        <v>0</v>
      </c>
      <c r="F56" s="47">
        <v>8</v>
      </c>
      <c r="G56" s="47">
        <v>3.3</v>
      </c>
      <c r="H56" s="47">
        <v>3.2</v>
      </c>
      <c r="I56" s="47">
        <v>4.5999999999999996</v>
      </c>
      <c r="J56" s="47">
        <v>4.7</v>
      </c>
      <c r="K56" s="47">
        <v>8.6999999999999993</v>
      </c>
      <c r="L56" s="47">
        <v>4.9000000000000004</v>
      </c>
      <c r="M56" s="47">
        <v>6.6</v>
      </c>
      <c r="N56" s="47">
        <v>4.2</v>
      </c>
      <c r="O56" s="47">
        <v>5.8</v>
      </c>
      <c r="P56" s="47">
        <v>1</v>
      </c>
      <c r="Q56" s="47">
        <v>8.1</v>
      </c>
    </row>
    <row r="57" spans="2:17" x14ac:dyDescent="0.2">
      <c r="B57" s="47">
        <v>11</v>
      </c>
      <c r="C57" s="47">
        <v>1</v>
      </c>
      <c r="D57" s="47">
        <v>0</v>
      </c>
      <c r="E57" s="47">
        <v>0</v>
      </c>
      <c r="F57" s="47">
        <v>9.3000000000000007</v>
      </c>
      <c r="G57" s="47">
        <v>3.8</v>
      </c>
      <c r="H57" s="47">
        <v>3.7</v>
      </c>
      <c r="I57" s="47">
        <v>6.4</v>
      </c>
      <c r="J57" s="47">
        <v>5.5</v>
      </c>
      <c r="K57" s="47">
        <v>7.4</v>
      </c>
      <c r="L57" s="47">
        <v>4.0999999999999996</v>
      </c>
      <c r="M57" s="47">
        <v>3.2</v>
      </c>
      <c r="N57" s="47">
        <v>3.4</v>
      </c>
      <c r="O57" s="47">
        <v>5.7</v>
      </c>
      <c r="P57" s="47">
        <v>1</v>
      </c>
      <c r="Q57" s="47">
        <v>8.9</v>
      </c>
    </row>
    <row r="58" spans="2:17" x14ac:dyDescent="0.2">
      <c r="B58" s="47">
        <v>14</v>
      </c>
      <c r="C58" s="47">
        <v>0</v>
      </c>
      <c r="D58" s="47">
        <v>1</v>
      </c>
      <c r="E58" s="47">
        <v>1</v>
      </c>
      <c r="F58" s="47">
        <v>7.4</v>
      </c>
      <c r="G58" s="47">
        <v>5.0999999999999996</v>
      </c>
      <c r="H58" s="47">
        <v>4.5</v>
      </c>
      <c r="I58" s="47">
        <v>7.2</v>
      </c>
      <c r="J58" s="47">
        <v>6.9</v>
      </c>
      <c r="K58" s="47">
        <v>9.6</v>
      </c>
      <c r="L58" s="47">
        <v>5.7</v>
      </c>
      <c r="M58" s="47">
        <v>6.5</v>
      </c>
      <c r="N58" s="47">
        <v>5.5</v>
      </c>
      <c r="O58" s="47">
        <v>7.7</v>
      </c>
      <c r="P58" s="47">
        <v>1</v>
      </c>
      <c r="Q58" s="47">
        <v>8.8000000000000007</v>
      </c>
    </row>
    <row r="59" spans="2:17" x14ac:dyDescent="0.2">
      <c r="B59" s="47">
        <v>1</v>
      </c>
      <c r="C59" s="47">
        <v>1</v>
      </c>
      <c r="D59" s="47">
        <v>0</v>
      </c>
      <c r="E59" s="47">
        <v>0</v>
      </c>
      <c r="F59" s="47">
        <v>7.6</v>
      </c>
      <c r="G59" s="47">
        <v>3.6</v>
      </c>
      <c r="H59" s="47">
        <v>5.6</v>
      </c>
      <c r="I59" s="47">
        <v>6.6</v>
      </c>
      <c r="J59" s="47">
        <v>5.4</v>
      </c>
      <c r="K59" s="47">
        <v>4.4000000000000004</v>
      </c>
      <c r="L59" s="47">
        <v>4.5999999999999996</v>
      </c>
      <c r="M59" s="47">
        <v>3.9</v>
      </c>
      <c r="N59" s="47">
        <v>4</v>
      </c>
      <c r="O59" s="47">
        <v>5.8</v>
      </c>
      <c r="P59" s="47">
        <v>1</v>
      </c>
      <c r="Q59" s="47">
        <v>7.5</v>
      </c>
    </row>
    <row r="60" spans="2:17" x14ac:dyDescent="0.2">
      <c r="B60" s="47">
        <v>1</v>
      </c>
      <c r="C60" s="47">
        <v>1</v>
      </c>
      <c r="D60" s="47">
        <v>0</v>
      </c>
      <c r="E60" s="47">
        <v>0</v>
      </c>
      <c r="F60" s="47">
        <v>10</v>
      </c>
      <c r="G60" s="47">
        <v>4.3</v>
      </c>
      <c r="H60" s="47">
        <v>4.2</v>
      </c>
      <c r="I60" s="47">
        <v>5.4</v>
      </c>
      <c r="J60" s="47">
        <v>4.5</v>
      </c>
      <c r="K60" s="47">
        <v>3.8</v>
      </c>
      <c r="L60" s="47">
        <v>3.7</v>
      </c>
      <c r="M60" s="47">
        <v>4</v>
      </c>
      <c r="N60" s="47">
        <v>3.5</v>
      </c>
      <c r="O60" s="47">
        <v>3.7</v>
      </c>
      <c r="P60" s="47">
        <v>0</v>
      </c>
      <c r="Q60" s="47">
        <v>7</v>
      </c>
    </row>
    <row r="61" spans="2:17" x14ac:dyDescent="0.2">
      <c r="B61" s="47">
        <v>6</v>
      </c>
      <c r="C61" s="47">
        <v>1</v>
      </c>
      <c r="D61" s="47">
        <v>1</v>
      </c>
      <c r="E61" s="47">
        <v>0</v>
      </c>
      <c r="F61" s="47">
        <v>9.9</v>
      </c>
      <c r="G61" s="47">
        <v>2.8</v>
      </c>
      <c r="H61" s="47">
        <v>2.6</v>
      </c>
      <c r="I61" s="47">
        <v>5.8</v>
      </c>
      <c r="J61" s="47">
        <v>3.5</v>
      </c>
      <c r="K61" s="47">
        <v>5.4</v>
      </c>
      <c r="L61" s="47">
        <v>5.6</v>
      </c>
      <c r="M61" s="47">
        <v>4.9000000000000004</v>
      </c>
      <c r="N61" s="47">
        <v>4</v>
      </c>
      <c r="O61" s="47">
        <v>6.9</v>
      </c>
      <c r="P61" s="47">
        <v>1</v>
      </c>
      <c r="Q61" s="47">
        <v>8.5</v>
      </c>
    </row>
    <row r="62" spans="2:17" x14ac:dyDescent="0.2">
      <c r="B62" s="47">
        <v>5</v>
      </c>
      <c r="C62" s="47">
        <v>0</v>
      </c>
      <c r="D62" s="47">
        <v>0</v>
      </c>
      <c r="E62" s="47">
        <v>0</v>
      </c>
      <c r="F62" s="47">
        <v>8.6999999999999993</v>
      </c>
      <c r="G62" s="47">
        <v>3.2</v>
      </c>
      <c r="H62" s="47">
        <v>2.8</v>
      </c>
      <c r="I62" s="47">
        <v>7.8</v>
      </c>
      <c r="J62" s="47">
        <v>3.8</v>
      </c>
      <c r="K62" s="47">
        <v>4.9000000000000004</v>
      </c>
      <c r="L62" s="47">
        <v>5.4</v>
      </c>
      <c r="M62" s="47">
        <v>3.9</v>
      </c>
      <c r="N62" s="47">
        <v>4.5</v>
      </c>
      <c r="O62" s="47">
        <v>6.1</v>
      </c>
      <c r="P62" s="47">
        <v>0</v>
      </c>
      <c r="Q62" s="47">
        <v>7.2</v>
      </c>
    </row>
    <row r="63" spans="2:17" x14ac:dyDescent="0.2">
      <c r="B63" s="47">
        <v>13</v>
      </c>
      <c r="C63" s="47">
        <v>0</v>
      </c>
      <c r="D63" s="47">
        <v>1</v>
      </c>
      <c r="E63" s="47">
        <v>1</v>
      </c>
      <c r="F63" s="47">
        <v>8.4</v>
      </c>
      <c r="G63" s="47">
        <v>3.8</v>
      </c>
      <c r="H63" s="47">
        <v>4.5</v>
      </c>
      <c r="I63" s="47">
        <v>4.7</v>
      </c>
      <c r="J63" s="47">
        <v>5.9</v>
      </c>
      <c r="K63" s="47">
        <v>6.7</v>
      </c>
      <c r="L63" s="47">
        <v>2.7</v>
      </c>
      <c r="M63" s="47">
        <v>5</v>
      </c>
      <c r="N63" s="47">
        <v>3.6</v>
      </c>
      <c r="O63" s="47">
        <v>5</v>
      </c>
      <c r="P63" s="47">
        <v>1</v>
      </c>
      <c r="Q63" s="47">
        <v>8.8000000000000007</v>
      </c>
    </row>
    <row r="64" spans="2:17" x14ac:dyDescent="0.2">
      <c r="B64" s="47">
        <v>2</v>
      </c>
      <c r="C64" s="47">
        <v>0</v>
      </c>
      <c r="D64" s="47">
        <v>0</v>
      </c>
      <c r="E64" s="47">
        <v>1</v>
      </c>
      <c r="F64" s="47">
        <v>8.8000000000000007</v>
      </c>
      <c r="G64" s="47">
        <v>3.9</v>
      </c>
      <c r="H64" s="47">
        <v>4.3</v>
      </c>
      <c r="I64" s="47">
        <v>4.7</v>
      </c>
      <c r="J64" s="47">
        <v>4.8</v>
      </c>
      <c r="K64" s="47">
        <v>5.8</v>
      </c>
      <c r="L64" s="47">
        <v>4.4000000000000004</v>
      </c>
      <c r="M64" s="47">
        <v>3.7</v>
      </c>
      <c r="N64" s="47">
        <v>2.9</v>
      </c>
      <c r="O64" s="47">
        <v>5.0999999999999996</v>
      </c>
      <c r="P64" s="47">
        <v>0</v>
      </c>
      <c r="Q64" s="47">
        <v>8</v>
      </c>
    </row>
    <row r="65" spans="2:17" x14ac:dyDescent="0.2">
      <c r="B65" s="47">
        <v>11</v>
      </c>
      <c r="C65" s="47">
        <v>0</v>
      </c>
      <c r="D65" s="47">
        <v>1</v>
      </c>
      <c r="E65" s="47">
        <v>0</v>
      </c>
      <c r="F65" s="47">
        <v>7.7</v>
      </c>
      <c r="G65" s="47">
        <v>2.2000000000000002</v>
      </c>
      <c r="H65" s="47">
        <v>2.4</v>
      </c>
      <c r="I65" s="47">
        <v>4.7</v>
      </c>
      <c r="J65" s="47">
        <v>3.4</v>
      </c>
      <c r="K65" s="47">
        <v>6.2</v>
      </c>
      <c r="L65" s="47">
        <v>3.3</v>
      </c>
      <c r="M65" s="47">
        <v>3.1</v>
      </c>
      <c r="N65" s="47">
        <v>2.6</v>
      </c>
      <c r="O65" s="47">
        <v>4.5</v>
      </c>
      <c r="P65" s="47">
        <v>0</v>
      </c>
      <c r="Q65" s="47">
        <v>8.1</v>
      </c>
    </row>
    <row r="66" spans="2:17" x14ac:dyDescent="0.2">
      <c r="B66" s="47">
        <v>7</v>
      </c>
      <c r="C66" s="47">
        <v>0</v>
      </c>
      <c r="D66" s="47">
        <v>1</v>
      </c>
      <c r="E66" s="47">
        <v>0</v>
      </c>
      <c r="F66" s="47">
        <v>6.6</v>
      </c>
      <c r="G66" s="47">
        <v>3.6</v>
      </c>
      <c r="H66" s="47">
        <v>4.9000000000000004</v>
      </c>
      <c r="I66" s="47">
        <v>4.7</v>
      </c>
      <c r="J66" s="47">
        <v>4.8</v>
      </c>
      <c r="K66" s="47">
        <v>7.2</v>
      </c>
      <c r="L66" s="47">
        <v>3.5</v>
      </c>
      <c r="M66" s="47">
        <v>3.6</v>
      </c>
      <c r="N66" s="47">
        <v>2.8</v>
      </c>
      <c r="O66" s="47">
        <v>4.0999999999999996</v>
      </c>
      <c r="P66" s="47">
        <v>0</v>
      </c>
      <c r="Q66" s="47">
        <v>7.1</v>
      </c>
    </row>
    <row r="67" spans="2:17" x14ac:dyDescent="0.2">
      <c r="B67" s="47">
        <v>12</v>
      </c>
      <c r="C67" s="47">
        <v>1</v>
      </c>
      <c r="D67" s="47">
        <v>1</v>
      </c>
      <c r="E67" s="47">
        <v>0</v>
      </c>
      <c r="F67" s="47">
        <v>5.7</v>
      </c>
      <c r="G67" s="47">
        <v>3.8</v>
      </c>
      <c r="H67" s="47">
        <v>5.4</v>
      </c>
      <c r="I67" s="47">
        <v>5.7</v>
      </c>
      <c r="J67" s="47">
        <v>6</v>
      </c>
      <c r="K67" s="47">
        <v>8.1999999999999993</v>
      </c>
      <c r="L67" s="47">
        <v>4.7</v>
      </c>
      <c r="M67" s="47">
        <v>7.3</v>
      </c>
      <c r="N67" s="47">
        <v>5.2</v>
      </c>
      <c r="O67" s="47">
        <v>6.7</v>
      </c>
      <c r="P67" s="47">
        <v>0</v>
      </c>
      <c r="Q67" s="47">
        <v>9</v>
      </c>
    </row>
    <row r="68" spans="2:17" x14ac:dyDescent="0.2">
      <c r="B68" s="47">
        <v>5</v>
      </c>
      <c r="C68" s="47">
        <v>1</v>
      </c>
      <c r="D68" s="47">
        <v>1</v>
      </c>
      <c r="E68" s="47">
        <v>0</v>
      </c>
      <c r="F68" s="47">
        <v>5.7</v>
      </c>
      <c r="G68" s="47">
        <v>4</v>
      </c>
      <c r="H68" s="47">
        <v>2.7</v>
      </c>
      <c r="I68" s="47">
        <v>5.5</v>
      </c>
      <c r="J68" s="47">
        <v>5.0999999999999996</v>
      </c>
      <c r="K68" s="47">
        <v>6.2</v>
      </c>
      <c r="L68" s="47">
        <v>5</v>
      </c>
      <c r="M68" s="47">
        <v>6.2</v>
      </c>
      <c r="N68" s="47">
        <v>4.5</v>
      </c>
      <c r="O68" s="47">
        <v>5.5</v>
      </c>
      <c r="P68" s="47">
        <v>0</v>
      </c>
      <c r="Q68" s="47">
        <v>6.2</v>
      </c>
    </row>
    <row r="69" spans="2:17" x14ac:dyDescent="0.2">
      <c r="B69" s="47">
        <v>7</v>
      </c>
      <c r="C69" s="47">
        <v>1</v>
      </c>
      <c r="D69" s="47">
        <v>1</v>
      </c>
      <c r="E69" s="47">
        <v>1</v>
      </c>
      <c r="F69" s="47">
        <v>5.5</v>
      </c>
      <c r="G69" s="47">
        <v>3.7</v>
      </c>
      <c r="H69" s="47">
        <v>4.3</v>
      </c>
      <c r="I69" s="47">
        <v>5.3</v>
      </c>
      <c r="J69" s="47">
        <v>4.9000000000000004</v>
      </c>
      <c r="K69" s="47">
        <v>6</v>
      </c>
      <c r="L69" s="47">
        <v>4.5</v>
      </c>
      <c r="M69" s="47">
        <v>5.9</v>
      </c>
      <c r="N69" s="47">
        <v>4.3</v>
      </c>
      <c r="O69" s="47">
        <v>5.4</v>
      </c>
      <c r="P69" s="47">
        <v>0</v>
      </c>
      <c r="Q69" s="47">
        <v>8.1999999999999993</v>
      </c>
    </row>
    <row r="70" spans="2:17" x14ac:dyDescent="0.2">
      <c r="B70" s="47">
        <v>5</v>
      </c>
      <c r="C70" s="47">
        <v>1</v>
      </c>
      <c r="D70" s="47">
        <v>1</v>
      </c>
      <c r="E70" s="47">
        <v>0</v>
      </c>
      <c r="F70" s="47">
        <v>7.5</v>
      </c>
      <c r="G70" s="47">
        <v>3.5</v>
      </c>
      <c r="H70" s="47">
        <v>2.9</v>
      </c>
      <c r="I70" s="47">
        <v>4.0999999999999996</v>
      </c>
      <c r="J70" s="47">
        <v>4.5</v>
      </c>
      <c r="K70" s="47">
        <v>7.6</v>
      </c>
      <c r="L70" s="47">
        <v>4</v>
      </c>
      <c r="M70" s="47">
        <v>5.4</v>
      </c>
      <c r="N70" s="47">
        <v>3.4</v>
      </c>
      <c r="O70" s="47">
        <v>3.5</v>
      </c>
      <c r="P70" s="47">
        <v>0</v>
      </c>
      <c r="Q70" s="47">
        <v>5.8</v>
      </c>
    </row>
    <row r="71" spans="2:17" x14ac:dyDescent="0.2">
      <c r="B71" s="47">
        <v>9</v>
      </c>
      <c r="C71" s="47">
        <v>0</v>
      </c>
      <c r="D71" s="47">
        <v>1</v>
      </c>
      <c r="E71" s="47">
        <v>0</v>
      </c>
      <c r="F71" s="47">
        <v>6.4</v>
      </c>
      <c r="G71" s="47">
        <v>3.6</v>
      </c>
      <c r="H71" s="47">
        <v>3.9</v>
      </c>
      <c r="I71" s="47">
        <v>3.9</v>
      </c>
      <c r="J71" s="47">
        <v>5.3</v>
      </c>
      <c r="K71" s="47">
        <v>7.1</v>
      </c>
      <c r="L71" s="47">
        <v>4.7</v>
      </c>
      <c r="M71" s="47">
        <v>6.6</v>
      </c>
      <c r="N71" s="47">
        <v>3.9</v>
      </c>
      <c r="O71" s="47">
        <v>5.3</v>
      </c>
      <c r="P71" s="47">
        <v>0</v>
      </c>
      <c r="Q71" s="47">
        <v>8</v>
      </c>
    </row>
    <row r="72" spans="2:17" x14ac:dyDescent="0.2">
      <c r="B72" s="47">
        <v>13</v>
      </c>
      <c r="C72" s="47">
        <v>0</v>
      </c>
      <c r="D72" s="47">
        <v>1</v>
      </c>
      <c r="E72" s="47">
        <v>0</v>
      </c>
      <c r="F72" s="47">
        <v>9.1</v>
      </c>
      <c r="G72" s="47">
        <v>4.5</v>
      </c>
      <c r="H72" s="47">
        <v>6.3</v>
      </c>
      <c r="I72" s="47">
        <v>5.3</v>
      </c>
      <c r="J72" s="47">
        <v>7.1</v>
      </c>
      <c r="K72" s="47">
        <v>8.4</v>
      </c>
      <c r="L72" s="47">
        <v>5.4</v>
      </c>
      <c r="M72" s="47">
        <v>6.1</v>
      </c>
      <c r="N72" s="47">
        <v>4.4000000000000004</v>
      </c>
      <c r="O72" s="47">
        <v>5.9</v>
      </c>
      <c r="P72" s="47">
        <v>1</v>
      </c>
      <c r="Q72" s="47">
        <v>7.7</v>
      </c>
    </row>
    <row r="73" spans="2:17" x14ac:dyDescent="0.2">
      <c r="B73" s="47">
        <v>8</v>
      </c>
      <c r="C73" s="47">
        <v>1</v>
      </c>
      <c r="D73" s="47">
        <v>0</v>
      </c>
      <c r="E73" s="47">
        <v>1</v>
      </c>
      <c r="F73" s="47">
        <v>6.7</v>
      </c>
      <c r="G73" s="47">
        <v>3.2</v>
      </c>
      <c r="H73" s="47">
        <v>4.8</v>
      </c>
      <c r="I73" s="47">
        <v>6.3</v>
      </c>
      <c r="J73" s="47">
        <v>4.5</v>
      </c>
      <c r="K73" s="47">
        <v>5</v>
      </c>
      <c r="L73" s="47">
        <v>2.9</v>
      </c>
      <c r="M73" s="47">
        <v>2.6</v>
      </c>
      <c r="N73" s="47">
        <v>3.1</v>
      </c>
      <c r="O73" s="47">
        <v>3.7</v>
      </c>
      <c r="P73" s="47">
        <v>0</v>
      </c>
      <c r="Q73" s="47">
        <v>7</v>
      </c>
    </row>
    <row r="74" spans="2:17" x14ac:dyDescent="0.2">
      <c r="B74" s="47">
        <v>13</v>
      </c>
      <c r="C74" s="47">
        <v>0</v>
      </c>
      <c r="D74" s="47">
        <v>1</v>
      </c>
      <c r="E74" s="47">
        <v>0</v>
      </c>
      <c r="F74" s="47">
        <v>6.5</v>
      </c>
      <c r="G74" s="47">
        <v>4.3</v>
      </c>
      <c r="H74" s="47">
        <v>6.5</v>
      </c>
      <c r="I74" s="47">
        <v>6.3</v>
      </c>
      <c r="J74" s="47">
        <v>6</v>
      </c>
      <c r="K74" s="47">
        <v>8.6999999999999993</v>
      </c>
      <c r="L74" s="47">
        <v>4.5999999999999996</v>
      </c>
      <c r="M74" s="47">
        <v>5.6</v>
      </c>
      <c r="N74" s="47">
        <v>4.5999999999999996</v>
      </c>
      <c r="O74" s="47">
        <v>6.6</v>
      </c>
      <c r="P74" s="47">
        <v>0</v>
      </c>
      <c r="Q74" s="47">
        <v>7.9</v>
      </c>
    </row>
    <row r="75" spans="2:17" x14ac:dyDescent="0.2">
      <c r="B75" s="47">
        <v>14</v>
      </c>
      <c r="C75" s="47">
        <v>0</v>
      </c>
      <c r="D75" s="47">
        <v>1</v>
      </c>
      <c r="E75" s="47">
        <v>1</v>
      </c>
      <c r="F75" s="47">
        <v>9.9</v>
      </c>
      <c r="G75" s="47">
        <v>3.7</v>
      </c>
      <c r="H75" s="47">
        <v>5.6</v>
      </c>
      <c r="I75" s="47">
        <v>7</v>
      </c>
      <c r="J75" s="47">
        <v>6.7</v>
      </c>
      <c r="K75" s="47">
        <v>6.8</v>
      </c>
      <c r="L75" s="47">
        <v>4.0999999999999996</v>
      </c>
      <c r="M75" s="47">
        <v>3.4</v>
      </c>
      <c r="N75" s="47">
        <v>3.9</v>
      </c>
      <c r="O75" s="47">
        <v>7.6</v>
      </c>
      <c r="P75" s="47">
        <v>1</v>
      </c>
      <c r="Q75" s="47">
        <v>9.8000000000000007</v>
      </c>
    </row>
    <row r="76" spans="2:17" x14ac:dyDescent="0.2">
      <c r="B76" s="47">
        <v>10</v>
      </c>
      <c r="C76" s="47">
        <v>0</v>
      </c>
      <c r="D76" s="47">
        <v>1</v>
      </c>
      <c r="E76" s="47">
        <v>1</v>
      </c>
      <c r="F76" s="47">
        <v>8.5</v>
      </c>
      <c r="G76" s="47">
        <v>3.9</v>
      </c>
      <c r="H76" s="47">
        <v>5</v>
      </c>
      <c r="I76" s="47">
        <v>4.9000000000000004</v>
      </c>
      <c r="J76" s="47">
        <v>6</v>
      </c>
      <c r="K76" s="47">
        <v>6.8</v>
      </c>
      <c r="L76" s="47">
        <v>4.4000000000000004</v>
      </c>
      <c r="M76" s="47">
        <v>5.0999999999999996</v>
      </c>
      <c r="N76" s="47">
        <v>3.7</v>
      </c>
      <c r="O76" s="47">
        <v>5.5</v>
      </c>
      <c r="P76" s="47">
        <v>1</v>
      </c>
      <c r="Q76" s="47">
        <v>8.4</v>
      </c>
    </row>
    <row r="77" spans="2:17" x14ac:dyDescent="0.2">
      <c r="B77" s="47">
        <v>7</v>
      </c>
      <c r="C77" s="47">
        <v>0</v>
      </c>
      <c r="D77" s="47">
        <v>0</v>
      </c>
      <c r="E77" s="47">
        <v>0</v>
      </c>
      <c r="F77" s="47">
        <v>9.9</v>
      </c>
      <c r="G77" s="47">
        <v>3</v>
      </c>
      <c r="H77" s="47">
        <v>5.4</v>
      </c>
      <c r="I77" s="47">
        <v>5.9</v>
      </c>
      <c r="J77" s="47">
        <v>4.8</v>
      </c>
      <c r="K77" s="47">
        <v>4.9000000000000004</v>
      </c>
      <c r="L77" s="47">
        <v>3.1</v>
      </c>
      <c r="M77" s="47">
        <v>4.3</v>
      </c>
      <c r="N77" s="47">
        <v>3.8</v>
      </c>
      <c r="O77" s="47">
        <v>5</v>
      </c>
      <c r="P77" s="47">
        <v>0</v>
      </c>
      <c r="Q77" s="47">
        <v>8.9</v>
      </c>
    </row>
    <row r="78" spans="2:17" x14ac:dyDescent="0.2">
      <c r="B78" s="47">
        <v>3</v>
      </c>
      <c r="C78" s="47">
        <v>0</v>
      </c>
      <c r="D78" s="47">
        <v>1</v>
      </c>
      <c r="E78" s="47">
        <v>1</v>
      </c>
      <c r="F78" s="47">
        <v>7.6</v>
      </c>
      <c r="G78" s="47">
        <v>3.6</v>
      </c>
      <c r="H78" s="47">
        <v>4.7</v>
      </c>
      <c r="I78" s="47">
        <v>4.5999999999999996</v>
      </c>
      <c r="J78" s="47">
        <v>5</v>
      </c>
      <c r="K78" s="47">
        <v>7.4</v>
      </c>
      <c r="L78" s="47">
        <v>4.5</v>
      </c>
      <c r="M78" s="47">
        <v>5.8</v>
      </c>
      <c r="N78" s="47">
        <v>3.9</v>
      </c>
      <c r="O78" s="47">
        <v>4.5999999999999996</v>
      </c>
      <c r="P78" s="47">
        <v>0</v>
      </c>
      <c r="Q78" s="47">
        <v>7.5</v>
      </c>
    </row>
    <row r="79" spans="2:17" x14ac:dyDescent="0.2">
      <c r="B79" s="47">
        <v>5</v>
      </c>
      <c r="C79" s="47">
        <v>1</v>
      </c>
      <c r="D79" s="47">
        <v>0</v>
      </c>
      <c r="E79" s="47">
        <v>1</v>
      </c>
      <c r="F79" s="47">
        <v>9.4</v>
      </c>
      <c r="G79" s="47">
        <v>3.8</v>
      </c>
      <c r="H79" s="47">
        <v>4.7</v>
      </c>
      <c r="I79" s="47">
        <v>6.5</v>
      </c>
      <c r="J79" s="47">
        <v>4.9000000000000004</v>
      </c>
      <c r="K79" s="47">
        <v>8.5</v>
      </c>
      <c r="L79" s="47">
        <v>4.3</v>
      </c>
      <c r="M79" s="47">
        <v>4.5</v>
      </c>
      <c r="N79" s="47">
        <v>4.0999999999999996</v>
      </c>
      <c r="O79" s="47">
        <v>6.2</v>
      </c>
      <c r="P79" s="47">
        <v>1</v>
      </c>
      <c r="Q79" s="47">
        <v>8</v>
      </c>
    </row>
    <row r="80" spans="2:17" x14ac:dyDescent="0.2">
      <c r="B80" s="47">
        <v>10</v>
      </c>
      <c r="C80" s="47">
        <v>0</v>
      </c>
      <c r="D80" s="47">
        <v>0</v>
      </c>
      <c r="E80" s="47">
        <v>1</v>
      </c>
      <c r="F80" s="47">
        <v>9.3000000000000007</v>
      </c>
      <c r="G80" s="47">
        <v>3.5</v>
      </c>
      <c r="H80" s="47">
        <v>5.5</v>
      </c>
      <c r="I80" s="47">
        <v>7.5</v>
      </c>
      <c r="J80" s="47">
        <v>5.9</v>
      </c>
      <c r="K80" s="47">
        <v>4.5999999999999996</v>
      </c>
      <c r="L80" s="47">
        <v>5.2</v>
      </c>
      <c r="M80" s="47">
        <v>4.0999999999999996</v>
      </c>
      <c r="N80" s="47">
        <v>4.5999999999999996</v>
      </c>
      <c r="O80" s="47">
        <v>7.6</v>
      </c>
      <c r="P80" s="47">
        <v>1</v>
      </c>
      <c r="Q80" s="47">
        <v>8.1</v>
      </c>
    </row>
    <row r="81" spans="2:17" x14ac:dyDescent="0.2">
      <c r="B81" s="47">
        <v>10</v>
      </c>
      <c r="C81" s="47">
        <v>1</v>
      </c>
      <c r="D81" s="47">
        <v>1</v>
      </c>
      <c r="E81" s="47">
        <v>0</v>
      </c>
      <c r="F81" s="47">
        <v>7.1</v>
      </c>
      <c r="G81" s="47">
        <v>3.4</v>
      </c>
      <c r="H81" s="47">
        <v>4</v>
      </c>
      <c r="I81" s="47">
        <v>5</v>
      </c>
      <c r="J81" s="47">
        <v>5.9</v>
      </c>
      <c r="K81" s="47">
        <v>7.8</v>
      </c>
      <c r="L81" s="47">
        <v>2.6</v>
      </c>
      <c r="M81" s="47">
        <v>3.1</v>
      </c>
      <c r="N81" s="47">
        <v>2.7</v>
      </c>
      <c r="O81" s="47">
        <v>4.0999999999999996</v>
      </c>
      <c r="P81" s="47">
        <v>0</v>
      </c>
      <c r="Q81" s="47">
        <v>7.6</v>
      </c>
    </row>
    <row r="82" spans="2:17" x14ac:dyDescent="0.2">
      <c r="B82" s="47">
        <v>8</v>
      </c>
      <c r="C82" s="47">
        <v>0</v>
      </c>
      <c r="D82" s="47">
        <v>0</v>
      </c>
      <c r="E82" s="47">
        <v>0</v>
      </c>
      <c r="F82" s="47">
        <v>9.9</v>
      </c>
      <c r="G82" s="47">
        <v>3</v>
      </c>
      <c r="H82" s="47">
        <v>4</v>
      </c>
      <c r="I82" s="47">
        <v>5.9</v>
      </c>
      <c r="J82" s="47">
        <v>4.8</v>
      </c>
      <c r="K82" s="47">
        <v>4.9000000000000004</v>
      </c>
      <c r="L82" s="47">
        <v>3.2</v>
      </c>
      <c r="M82" s="47">
        <v>4.3</v>
      </c>
      <c r="N82" s="47">
        <v>3.8</v>
      </c>
      <c r="O82" s="47">
        <v>4.8</v>
      </c>
      <c r="P82" s="47">
        <v>1</v>
      </c>
      <c r="Q82" s="47">
        <v>8.8000000000000007</v>
      </c>
    </row>
    <row r="83" spans="2:17" x14ac:dyDescent="0.2">
      <c r="B83" s="47">
        <v>2</v>
      </c>
      <c r="C83" s="47">
        <v>0</v>
      </c>
      <c r="D83" s="47">
        <v>0</v>
      </c>
      <c r="E83" s="47">
        <v>0</v>
      </c>
      <c r="F83" s="47">
        <v>8.6999999999999993</v>
      </c>
      <c r="G83" s="47">
        <v>3.2</v>
      </c>
      <c r="H83" s="47">
        <v>2.4</v>
      </c>
      <c r="I83" s="47">
        <v>6.8</v>
      </c>
      <c r="J83" s="47">
        <v>4.5999999999999996</v>
      </c>
      <c r="K83" s="47">
        <v>6.8</v>
      </c>
      <c r="L83" s="47">
        <v>4.3</v>
      </c>
      <c r="M83" s="47">
        <v>3.7</v>
      </c>
      <c r="N83" s="47">
        <v>4</v>
      </c>
      <c r="O83" s="47">
        <v>4.9000000000000004</v>
      </c>
      <c r="P83" s="47">
        <v>1</v>
      </c>
      <c r="Q83" s="47">
        <v>8</v>
      </c>
    </row>
    <row r="84" spans="2:17" x14ac:dyDescent="0.2">
      <c r="B84" s="47">
        <v>6</v>
      </c>
      <c r="C84" s="47">
        <v>0</v>
      </c>
      <c r="D84" s="47">
        <v>0</v>
      </c>
      <c r="E84" s="47">
        <v>1</v>
      </c>
      <c r="F84" s="47">
        <v>8.6</v>
      </c>
      <c r="G84" s="47">
        <v>2.9</v>
      </c>
      <c r="H84" s="47">
        <v>2.9</v>
      </c>
      <c r="I84" s="47">
        <v>5.6</v>
      </c>
      <c r="J84" s="47">
        <v>4</v>
      </c>
      <c r="K84" s="47">
        <v>6.3</v>
      </c>
      <c r="L84" s="47">
        <v>2.7</v>
      </c>
      <c r="M84" s="47">
        <v>3</v>
      </c>
      <c r="N84" s="47">
        <v>3</v>
      </c>
      <c r="O84" s="47">
        <v>3.9</v>
      </c>
      <c r="P84" s="47">
        <v>0</v>
      </c>
      <c r="Q84" s="47">
        <v>8.5</v>
      </c>
    </row>
    <row r="85" spans="2:17" x14ac:dyDescent="0.2">
      <c r="B85" s="47">
        <v>5</v>
      </c>
      <c r="C85" s="47">
        <v>1</v>
      </c>
      <c r="D85" s="47">
        <v>1</v>
      </c>
      <c r="E85" s="47">
        <v>0</v>
      </c>
      <c r="F85" s="47">
        <v>6.4</v>
      </c>
      <c r="G85" s="47">
        <v>3.2</v>
      </c>
      <c r="H85" s="47">
        <v>2.2000000000000002</v>
      </c>
      <c r="I85" s="47">
        <v>2.9</v>
      </c>
      <c r="J85" s="47">
        <v>5</v>
      </c>
      <c r="K85" s="47">
        <v>8.4</v>
      </c>
      <c r="L85" s="47">
        <v>2</v>
      </c>
      <c r="M85" s="47">
        <v>3.7</v>
      </c>
      <c r="N85" s="47">
        <v>1.6</v>
      </c>
      <c r="O85" s="47">
        <v>3.6</v>
      </c>
      <c r="P85" s="47">
        <v>0</v>
      </c>
      <c r="Q85" s="47">
        <v>6.5</v>
      </c>
    </row>
    <row r="86" spans="2:17" x14ac:dyDescent="0.2">
      <c r="B86" s="47">
        <v>4</v>
      </c>
      <c r="C86" s="47">
        <v>0</v>
      </c>
      <c r="D86" s="47">
        <v>0</v>
      </c>
      <c r="E86" s="47">
        <v>1</v>
      </c>
      <c r="F86" s="47">
        <v>7.7</v>
      </c>
      <c r="G86" s="47">
        <v>2.6</v>
      </c>
      <c r="H86" s="47">
        <v>1.9</v>
      </c>
      <c r="I86" s="47">
        <v>7.2</v>
      </c>
      <c r="J86" s="47">
        <v>4.3</v>
      </c>
      <c r="K86" s="47">
        <v>5.9</v>
      </c>
      <c r="L86" s="47">
        <v>4.7</v>
      </c>
      <c r="M86" s="47">
        <v>3.9</v>
      </c>
      <c r="N86" s="47">
        <v>4.3</v>
      </c>
      <c r="O86" s="47">
        <v>6.6</v>
      </c>
      <c r="P86" s="47">
        <v>1</v>
      </c>
      <c r="Q86" s="47">
        <v>7.7</v>
      </c>
    </row>
    <row r="87" spans="2:17" x14ac:dyDescent="0.2">
      <c r="B87" s="47">
        <v>13</v>
      </c>
      <c r="C87" s="47">
        <v>1</v>
      </c>
      <c r="D87" s="47">
        <v>1</v>
      </c>
      <c r="E87" s="47">
        <v>0</v>
      </c>
      <c r="F87" s="47">
        <v>7.5</v>
      </c>
      <c r="G87" s="47">
        <v>3.5</v>
      </c>
      <c r="H87" s="47">
        <v>3.5</v>
      </c>
      <c r="I87" s="47">
        <v>4.0999999999999996</v>
      </c>
      <c r="J87" s="47">
        <v>4.5</v>
      </c>
      <c r="K87" s="47">
        <v>7.6</v>
      </c>
      <c r="L87" s="47">
        <v>3.4</v>
      </c>
      <c r="M87" s="47">
        <v>5.4</v>
      </c>
      <c r="N87" s="47">
        <v>3.4</v>
      </c>
      <c r="O87" s="47">
        <v>4.5</v>
      </c>
      <c r="P87" s="47">
        <v>0</v>
      </c>
      <c r="Q87" s="47">
        <v>7.2</v>
      </c>
    </row>
    <row r="88" spans="2:17" x14ac:dyDescent="0.2">
      <c r="B88" s="47">
        <v>4</v>
      </c>
      <c r="C88" s="47">
        <v>0</v>
      </c>
      <c r="D88" s="47">
        <v>1</v>
      </c>
      <c r="E88" s="47">
        <v>0</v>
      </c>
      <c r="F88" s="47">
        <v>5</v>
      </c>
      <c r="G88" s="47">
        <v>3.6</v>
      </c>
      <c r="H88" s="47">
        <v>3.5</v>
      </c>
      <c r="I88" s="47">
        <v>4.2</v>
      </c>
      <c r="J88" s="47">
        <v>4.9000000000000004</v>
      </c>
      <c r="K88" s="47">
        <v>8.1999999999999993</v>
      </c>
      <c r="L88" s="47">
        <v>2.4</v>
      </c>
      <c r="M88" s="47">
        <v>4.8</v>
      </c>
      <c r="N88" s="47">
        <v>3.1</v>
      </c>
      <c r="O88" s="47">
        <v>3</v>
      </c>
      <c r="P88" s="47">
        <v>0</v>
      </c>
      <c r="Q88" s="47">
        <v>6</v>
      </c>
    </row>
    <row r="89" spans="2:17" x14ac:dyDescent="0.2">
      <c r="B89" s="47">
        <v>11</v>
      </c>
      <c r="C89" s="47">
        <v>0</v>
      </c>
      <c r="D89" s="47">
        <v>0</v>
      </c>
      <c r="E89" s="47">
        <v>1</v>
      </c>
      <c r="F89" s="47">
        <v>7.7</v>
      </c>
      <c r="G89" s="47">
        <v>2.6</v>
      </c>
      <c r="H89" s="47">
        <v>3.5</v>
      </c>
      <c r="I89" s="47">
        <v>7.2</v>
      </c>
      <c r="J89" s="47">
        <v>4.3</v>
      </c>
      <c r="K89" s="47">
        <v>5.9</v>
      </c>
      <c r="L89" s="47">
        <v>5.0999999999999996</v>
      </c>
      <c r="M89" s="47">
        <v>3.9</v>
      </c>
      <c r="N89" s="47">
        <v>4.3</v>
      </c>
      <c r="O89" s="47">
        <v>6.7</v>
      </c>
      <c r="P89" s="47">
        <v>1</v>
      </c>
      <c r="Q89" s="47">
        <v>8.1999999999999993</v>
      </c>
    </row>
    <row r="90" spans="2:17" x14ac:dyDescent="0.2">
      <c r="B90" s="47">
        <v>8</v>
      </c>
      <c r="C90" s="47">
        <v>1</v>
      </c>
      <c r="D90" s="47">
        <v>0</v>
      </c>
      <c r="E90" s="47">
        <v>1</v>
      </c>
      <c r="F90" s="47">
        <v>9.1</v>
      </c>
      <c r="G90" s="47">
        <v>3.6</v>
      </c>
      <c r="H90" s="47">
        <v>4.2</v>
      </c>
      <c r="I90" s="47">
        <v>6.2</v>
      </c>
      <c r="J90" s="47">
        <v>4.5999999999999996</v>
      </c>
      <c r="K90" s="47">
        <v>8.3000000000000007</v>
      </c>
      <c r="L90" s="47">
        <v>4.5999999999999996</v>
      </c>
      <c r="M90" s="47">
        <v>4.3</v>
      </c>
      <c r="N90" s="47">
        <v>3.9</v>
      </c>
      <c r="O90" s="47">
        <v>5.4</v>
      </c>
      <c r="P90" s="47">
        <v>0</v>
      </c>
      <c r="Q90" s="47">
        <v>7.4</v>
      </c>
    </row>
    <row r="91" spans="2:17" x14ac:dyDescent="0.2">
      <c r="B91" s="47">
        <v>14</v>
      </c>
      <c r="C91" s="47">
        <v>1</v>
      </c>
      <c r="D91" s="47">
        <v>1</v>
      </c>
      <c r="E91" s="47">
        <v>1</v>
      </c>
      <c r="F91" s="47">
        <v>5.5</v>
      </c>
      <c r="G91" s="47">
        <v>5.5</v>
      </c>
      <c r="H91" s="47">
        <v>5.6</v>
      </c>
      <c r="I91" s="47">
        <v>5.7</v>
      </c>
      <c r="J91" s="47">
        <v>8.1999999999999993</v>
      </c>
      <c r="K91" s="47">
        <v>6.3</v>
      </c>
      <c r="L91" s="47">
        <v>5.5</v>
      </c>
      <c r="M91" s="47">
        <v>6.7</v>
      </c>
      <c r="N91" s="47">
        <v>4.9000000000000004</v>
      </c>
      <c r="O91" s="47">
        <v>7</v>
      </c>
      <c r="P91" s="47">
        <v>1</v>
      </c>
      <c r="Q91" s="47">
        <v>9.3000000000000007</v>
      </c>
    </row>
    <row r="92" spans="2:17" x14ac:dyDescent="0.2">
      <c r="B92" s="47">
        <v>15</v>
      </c>
      <c r="C92" s="47">
        <v>1</v>
      </c>
      <c r="D92" s="47">
        <v>0</v>
      </c>
      <c r="E92" s="47">
        <v>0</v>
      </c>
      <c r="F92" s="47">
        <v>9.1</v>
      </c>
      <c r="G92" s="47">
        <v>3.7</v>
      </c>
      <c r="H92" s="47">
        <v>4.4000000000000004</v>
      </c>
      <c r="I92" s="47">
        <v>6.3</v>
      </c>
      <c r="J92" s="47">
        <v>5.4</v>
      </c>
      <c r="K92" s="47">
        <v>7.3</v>
      </c>
      <c r="L92" s="47">
        <v>4.4000000000000004</v>
      </c>
      <c r="M92" s="47">
        <v>3</v>
      </c>
      <c r="N92" s="47">
        <v>3.3</v>
      </c>
      <c r="O92" s="47">
        <v>4.0999999999999996</v>
      </c>
      <c r="P92" s="47">
        <v>1</v>
      </c>
      <c r="Q92" s="47">
        <v>7.9</v>
      </c>
    </row>
    <row r="93" spans="2:17" x14ac:dyDescent="0.2">
      <c r="B93" s="47">
        <v>7</v>
      </c>
      <c r="C93" s="47">
        <v>1</v>
      </c>
      <c r="D93" s="47">
        <v>1</v>
      </c>
      <c r="E93" s="47">
        <v>0</v>
      </c>
      <c r="F93" s="47">
        <v>7.1</v>
      </c>
      <c r="G93" s="47">
        <v>4.2</v>
      </c>
      <c r="H93" s="47">
        <v>2.1</v>
      </c>
      <c r="I93" s="47">
        <v>3.3</v>
      </c>
      <c r="J93" s="47">
        <v>4.5</v>
      </c>
      <c r="K93" s="47">
        <v>9.9</v>
      </c>
      <c r="L93" s="47">
        <v>2</v>
      </c>
      <c r="M93" s="47">
        <v>4</v>
      </c>
      <c r="N93" s="47">
        <v>2.4</v>
      </c>
      <c r="O93" s="47">
        <v>2.6</v>
      </c>
      <c r="P93" s="47">
        <v>0</v>
      </c>
      <c r="Q93" s="47">
        <v>6.5</v>
      </c>
    </row>
    <row r="94" spans="2:17" x14ac:dyDescent="0.2">
      <c r="B94" s="47">
        <v>14</v>
      </c>
      <c r="C94" s="47">
        <v>1</v>
      </c>
      <c r="D94" s="47">
        <v>0</v>
      </c>
      <c r="E94" s="47">
        <v>1</v>
      </c>
      <c r="F94" s="47">
        <v>9.1999999999999993</v>
      </c>
      <c r="G94" s="47">
        <v>3.9</v>
      </c>
      <c r="H94" s="47">
        <v>4.2</v>
      </c>
      <c r="I94" s="47">
        <v>8.4</v>
      </c>
      <c r="J94" s="47">
        <v>4.8</v>
      </c>
      <c r="K94" s="47">
        <v>7.1</v>
      </c>
      <c r="L94" s="47">
        <v>4.4000000000000004</v>
      </c>
      <c r="M94" s="47">
        <v>2.6</v>
      </c>
      <c r="N94" s="47">
        <v>4.2</v>
      </c>
      <c r="O94" s="47">
        <v>5.3</v>
      </c>
      <c r="P94" s="47">
        <v>1</v>
      </c>
      <c r="Q94" s="47">
        <v>8.6</v>
      </c>
    </row>
    <row r="95" spans="2:17" x14ac:dyDescent="0.2">
      <c r="B95" s="47">
        <v>11</v>
      </c>
      <c r="C95" s="47">
        <v>0</v>
      </c>
      <c r="D95" s="47">
        <v>1</v>
      </c>
      <c r="E95" s="47">
        <v>1</v>
      </c>
      <c r="F95" s="47">
        <v>9.3000000000000007</v>
      </c>
      <c r="G95" s="47">
        <v>3.5</v>
      </c>
      <c r="H95" s="47">
        <v>4.5999999999999996</v>
      </c>
      <c r="I95" s="47">
        <v>7.5</v>
      </c>
      <c r="J95" s="47">
        <v>5.9</v>
      </c>
      <c r="K95" s="47">
        <v>4.5999999999999996</v>
      </c>
      <c r="L95" s="47">
        <v>4.8</v>
      </c>
      <c r="M95" s="47">
        <v>4.0999999999999996</v>
      </c>
      <c r="N95" s="47">
        <v>4.5999999999999996</v>
      </c>
      <c r="O95" s="47">
        <v>7</v>
      </c>
      <c r="P95" s="47">
        <v>1</v>
      </c>
      <c r="Q95" s="47">
        <v>8.9</v>
      </c>
    </row>
    <row r="96" spans="2:17" x14ac:dyDescent="0.2">
      <c r="B96" s="47">
        <v>8</v>
      </c>
      <c r="C96" s="47">
        <v>1</v>
      </c>
      <c r="D96" s="47">
        <v>0</v>
      </c>
      <c r="E96" s="47">
        <v>0</v>
      </c>
      <c r="F96" s="47">
        <v>9.3000000000000007</v>
      </c>
      <c r="G96" s="47">
        <v>3.8</v>
      </c>
      <c r="H96" s="47">
        <v>4.7</v>
      </c>
      <c r="I96" s="47">
        <v>6.4</v>
      </c>
      <c r="J96" s="47">
        <v>5.5</v>
      </c>
      <c r="K96" s="47">
        <v>7.4</v>
      </c>
      <c r="L96" s="47">
        <v>3.6</v>
      </c>
      <c r="M96" s="47">
        <v>3.2</v>
      </c>
      <c r="N96" s="47">
        <v>3.4</v>
      </c>
      <c r="O96" s="47">
        <v>4.5999999999999996</v>
      </c>
      <c r="P96" s="47">
        <v>1</v>
      </c>
      <c r="Q96" s="47">
        <v>8.4</v>
      </c>
    </row>
    <row r="97" spans="2:17" x14ac:dyDescent="0.2">
      <c r="B97" s="47">
        <v>12</v>
      </c>
      <c r="C97" s="47">
        <v>1</v>
      </c>
      <c r="D97" s="47">
        <v>0</v>
      </c>
      <c r="E97" s="47">
        <v>1</v>
      </c>
      <c r="F97" s="47">
        <v>8.6</v>
      </c>
      <c r="G97" s="47">
        <v>4.8</v>
      </c>
      <c r="H97" s="47">
        <v>2.2999999999999998</v>
      </c>
      <c r="I97" s="47">
        <v>6</v>
      </c>
      <c r="J97" s="47">
        <v>5.7</v>
      </c>
      <c r="K97" s="47">
        <v>6.7</v>
      </c>
      <c r="L97" s="47">
        <v>4.9000000000000004</v>
      </c>
      <c r="M97" s="47">
        <v>3.6</v>
      </c>
      <c r="N97" s="47">
        <v>3.6</v>
      </c>
      <c r="O97" s="47">
        <v>5.3</v>
      </c>
      <c r="P97" s="47">
        <v>1</v>
      </c>
      <c r="Q97" s="47">
        <v>8.1</v>
      </c>
    </row>
    <row r="98" spans="2:17" x14ac:dyDescent="0.2">
      <c r="B98" s="47">
        <v>10</v>
      </c>
      <c r="C98" s="47">
        <v>0</v>
      </c>
      <c r="D98" s="47">
        <v>1</v>
      </c>
      <c r="E98" s="47">
        <v>1</v>
      </c>
      <c r="F98" s="47">
        <v>7.4</v>
      </c>
      <c r="G98" s="47">
        <v>3.4</v>
      </c>
      <c r="H98" s="47">
        <v>4.0999999999999996</v>
      </c>
      <c r="I98" s="47">
        <v>4.4000000000000004</v>
      </c>
      <c r="J98" s="47">
        <v>4.8</v>
      </c>
      <c r="K98" s="47">
        <v>7.2</v>
      </c>
      <c r="L98" s="47">
        <v>4.2</v>
      </c>
      <c r="M98" s="47">
        <v>5.6</v>
      </c>
      <c r="N98" s="47">
        <v>3.7</v>
      </c>
      <c r="O98" s="47">
        <v>5</v>
      </c>
      <c r="P98" s="47">
        <v>0</v>
      </c>
      <c r="Q98" s="47">
        <v>7.2</v>
      </c>
    </row>
    <row r="99" spans="2:17" x14ac:dyDescent="0.2">
      <c r="B99" s="47">
        <v>11</v>
      </c>
      <c r="C99" s="47">
        <v>0</v>
      </c>
      <c r="D99" s="47">
        <v>0</v>
      </c>
      <c r="E99" s="47">
        <v>1</v>
      </c>
      <c r="F99" s="47">
        <v>8.6999999999999993</v>
      </c>
      <c r="G99" s="47">
        <v>3.2</v>
      </c>
      <c r="H99" s="47">
        <v>3.1</v>
      </c>
      <c r="I99" s="47">
        <v>6.1</v>
      </c>
      <c r="J99" s="47">
        <v>2.9</v>
      </c>
      <c r="K99" s="47">
        <v>5.6</v>
      </c>
      <c r="L99" s="47">
        <v>3.1</v>
      </c>
      <c r="M99" s="47">
        <v>2.9</v>
      </c>
      <c r="N99" s="47">
        <v>2.5</v>
      </c>
      <c r="O99" s="47">
        <v>3.2</v>
      </c>
      <c r="P99" s="47">
        <v>1</v>
      </c>
      <c r="Q99" s="47">
        <v>7.7</v>
      </c>
    </row>
    <row r="100" spans="2:17" x14ac:dyDescent="0.2">
      <c r="B100" s="47">
        <v>1</v>
      </c>
      <c r="C100" s="47">
        <v>1</v>
      </c>
      <c r="D100" s="47">
        <v>1</v>
      </c>
      <c r="E100" s="47">
        <v>1</v>
      </c>
      <c r="F100" s="47">
        <v>7.8</v>
      </c>
      <c r="G100" s="47">
        <v>4.9000000000000004</v>
      </c>
      <c r="H100" s="47">
        <v>5.2</v>
      </c>
      <c r="I100" s="47">
        <v>5.3</v>
      </c>
      <c r="J100" s="47">
        <v>7.1</v>
      </c>
      <c r="K100" s="47">
        <v>7.9</v>
      </c>
      <c r="L100" s="47">
        <v>4.3</v>
      </c>
      <c r="M100" s="47">
        <v>4.9000000000000004</v>
      </c>
      <c r="N100" s="47">
        <v>3.9</v>
      </c>
      <c r="O100" s="47">
        <v>5.3</v>
      </c>
      <c r="P100" s="47">
        <v>1</v>
      </c>
      <c r="Q100" s="47">
        <v>7.4</v>
      </c>
    </row>
    <row r="101" spans="2:17" x14ac:dyDescent="0.2">
      <c r="B101" s="47">
        <v>6</v>
      </c>
      <c r="C101" s="47">
        <v>1</v>
      </c>
      <c r="D101" s="47">
        <v>1</v>
      </c>
      <c r="E101" s="47">
        <v>0</v>
      </c>
      <c r="F101" s="47">
        <v>7.9</v>
      </c>
      <c r="G101" s="47">
        <v>3</v>
      </c>
      <c r="H101" s="47">
        <v>5.9</v>
      </c>
      <c r="I101" s="47">
        <v>4.2</v>
      </c>
      <c r="J101" s="47">
        <v>4.8</v>
      </c>
      <c r="K101" s="47">
        <v>9.6999999999999993</v>
      </c>
      <c r="L101" s="47">
        <v>3.4</v>
      </c>
      <c r="M101" s="47">
        <v>5.4</v>
      </c>
      <c r="N101" s="47">
        <v>3.5</v>
      </c>
      <c r="O101" s="47">
        <v>5.0999999999999996</v>
      </c>
      <c r="P101" s="47">
        <v>1</v>
      </c>
      <c r="Q101" s="47">
        <v>7</v>
      </c>
    </row>
    <row r="102" spans="2:17" x14ac:dyDescent="0.2">
      <c r="B102" s="47">
        <v>8</v>
      </c>
      <c r="C102" s="47">
        <v>1</v>
      </c>
      <c r="D102" s="47">
        <v>1</v>
      </c>
      <c r="E102" s="47">
        <v>0</v>
      </c>
      <c r="F102" s="47">
        <v>7.6</v>
      </c>
      <c r="G102" s="47">
        <v>3.6</v>
      </c>
      <c r="H102" s="47">
        <v>3.4</v>
      </c>
      <c r="I102" s="47">
        <v>4.2</v>
      </c>
      <c r="J102" s="47">
        <v>4.5999999999999996</v>
      </c>
      <c r="K102" s="47">
        <v>7.7</v>
      </c>
      <c r="L102" s="47">
        <v>3.1</v>
      </c>
      <c r="M102" s="47">
        <v>5.5</v>
      </c>
      <c r="N102" s="47">
        <v>3.5</v>
      </c>
      <c r="O102" s="47">
        <v>4.9000000000000004</v>
      </c>
      <c r="P102" s="47">
        <v>0</v>
      </c>
      <c r="Q102" s="47">
        <v>6.1</v>
      </c>
    </row>
    <row r="103" spans="2:17" x14ac:dyDescent="0.2">
      <c r="B103" s="47">
        <v>14</v>
      </c>
      <c r="C103" s="47">
        <v>0</v>
      </c>
      <c r="D103" s="47">
        <v>1</v>
      </c>
      <c r="E103" s="47">
        <v>1</v>
      </c>
      <c r="F103" s="47">
        <v>9.1999999999999993</v>
      </c>
      <c r="G103" s="47">
        <v>5</v>
      </c>
      <c r="H103" s="47">
        <v>5.2</v>
      </c>
      <c r="I103" s="47">
        <v>6.5</v>
      </c>
      <c r="J103" s="47">
        <v>6.2</v>
      </c>
      <c r="K103" s="47">
        <v>7.3</v>
      </c>
      <c r="L103" s="47">
        <v>5.0999999999999996</v>
      </c>
      <c r="M103" s="47">
        <v>4.5999999999999996</v>
      </c>
      <c r="N103" s="47">
        <v>4.2</v>
      </c>
      <c r="O103" s="47">
        <v>5.2</v>
      </c>
      <c r="P103" s="47">
        <v>1</v>
      </c>
      <c r="Q103" s="47">
        <v>7.1</v>
      </c>
    </row>
    <row r="104" spans="2:17" x14ac:dyDescent="0.2">
      <c r="B104" s="47">
        <v>14</v>
      </c>
      <c r="C104" s="47">
        <v>1</v>
      </c>
      <c r="D104" s="47">
        <v>1</v>
      </c>
      <c r="E104" s="47">
        <v>1</v>
      </c>
      <c r="F104" s="47">
        <v>7.7</v>
      </c>
      <c r="G104" s="47">
        <v>4.7</v>
      </c>
      <c r="H104" s="47">
        <v>5.2</v>
      </c>
      <c r="I104" s="47">
        <v>5.2</v>
      </c>
      <c r="J104" s="47">
        <v>7</v>
      </c>
      <c r="K104" s="47">
        <v>7.7</v>
      </c>
      <c r="L104" s="47">
        <v>4</v>
      </c>
      <c r="M104" s="47">
        <v>4.7</v>
      </c>
      <c r="N104" s="47">
        <v>3.7</v>
      </c>
      <c r="O104" s="47">
        <v>4.7</v>
      </c>
      <c r="P104" s="47">
        <v>1</v>
      </c>
      <c r="Q104" s="47">
        <v>7.6</v>
      </c>
    </row>
    <row r="105" spans="2:17" x14ac:dyDescent="0.2">
      <c r="B105" s="47">
        <v>12</v>
      </c>
      <c r="C105" s="47">
        <v>1</v>
      </c>
      <c r="D105" s="47">
        <v>0</v>
      </c>
      <c r="E105" s="47">
        <v>1</v>
      </c>
      <c r="F105" s="47">
        <v>9.5</v>
      </c>
      <c r="G105" s="47">
        <v>5.6</v>
      </c>
      <c r="H105" s="47">
        <v>5.6</v>
      </c>
      <c r="I105" s="47">
        <v>6.9</v>
      </c>
      <c r="J105" s="47">
        <v>6.6</v>
      </c>
      <c r="K105" s="47">
        <v>7.6</v>
      </c>
      <c r="L105" s="47">
        <v>5.6</v>
      </c>
      <c r="M105" s="47">
        <v>4.5</v>
      </c>
      <c r="N105" s="47">
        <v>4.4000000000000004</v>
      </c>
      <c r="O105" s="47">
        <v>5.5</v>
      </c>
      <c r="P105" s="47">
        <v>1</v>
      </c>
      <c r="Q105" s="47">
        <v>9</v>
      </c>
    </row>
    <row r="106" spans="2:17" x14ac:dyDescent="0.2">
      <c r="B106" s="47">
        <v>15</v>
      </c>
      <c r="C106" s="47">
        <v>0</v>
      </c>
      <c r="D106" s="47">
        <v>1</v>
      </c>
      <c r="E106" s="47">
        <v>0</v>
      </c>
      <c r="F106" s="47">
        <v>6.5</v>
      </c>
      <c r="G106" s="47">
        <v>4.3</v>
      </c>
      <c r="H106" s="47">
        <v>4.7</v>
      </c>
      <c r="I106" s="47">
        <v>6.3</v>
      </c>
      <c r="J106" s="47">
        <v>6</v>
      </c>
      <c r="K106" s="47">
        <v>8.6999999999999993</v>
      </c>
      <c r="L106" s="47">
        <v>5</v>
      </c>
      <c r="M106" s="47">
        <v>5.6</v>
      </c>
      <c r="N106" s="47">
        <v>4.5999999999999996</v>
      </c>
      <c r="O106" s="47">
        <v>6.8</v>
      </c>
      <c r="P106" s="47">
        <v>1</v>
      </c>
      <c r="Q106" s="47">
        <v>8.9</v>
      </c>
    </row>
    <row r="107" spans="2:17" x14ac:dyDescent="0.2">
      <c r="B107" s="47">
        <v>13</v>
      </c>
      <c r="C107" s="47">
        <v>1</v>
      </c>
      <c r="D107" s="47">
        <v>1</v>
      </c>
      <c r="E107" s="47">
        <v>0</v>
      </c>
      <c r="F107" s="47">
        <v>8.3000000000000007</v>
      </c>
      <c r="G107" s="47">
        <v>3.4</v>
      </c>
      <c r="H107" s="47">
        <v>3.4</v>
      </c>
      <c r="I107" s="47">
        <v>4.5999999999999996</v>
      </c>
      <c r="J107" s="47">
        <v>5.2</v>
      </c>
      <c r="K107" s="47">
        <v>9.1</v>
      </c>
      <c r="L107" s="47">
        <v>4.2</v>
      </c>
      <c r="M107" s="47">
        <v>5.8</v>
      </c>
      <c r="N107" s="47">
        <v>3.9</v>
      </c>
      <c r="O107" s="47">
        <v>5.9</v>
      </c>
      <c r="P107" s="47">
        <v>1</v>
      </c>
      <c r="Q107" s="47">
        <v>7.5</v>
      </c>
    </row>
    <row r="108" spans="2:17" x14ac:dyDescent="0.2">
      <c r="B108" s="47">
        <v>15</v>
      </c>
      <c r="C108" s="47">
        <v>0</v>
      </c>
      <c r="D108" s="47">
        <v>0</v>
      </c>
      <c r="E108" s="47">
        <v>1</v>
      </c>
      <c r="F108" s="47">
        <v>9.6</v>
      </c>
      <c r="G108" s="47">
        <v>4.0999999999999996</v>
      </c>
      <c r="H108" s="47">
        <v>4.8</v>
      </c>
      <c r="I108" s="47">
        <v>7.7</v>
      </c>
      <c r="J108" s="47">
        <v>5.5</v>
      </c>
      <c r="K108" s="47">
        <v>7.7</v>
      </c>
      <c r="L108" s="47">
        <v>4.4000000000000004</v>
      </c>
      <c r="M108" s="47">
        <v>4.5999999999999996</v>
      </c>
      <c r="N108" s="47">
        <v>4.9000000000000004</v>
      </c>
      <c r="O108" s="47">
        <v>6.5</v>
      </c>
      <c r="P108" s="47">
        <v>1</v>
      </c>
      <c r="Q108" s="47">
        <v>9.3000000000000007</v>
      </c>
    </row>
    <row r="109" spans="2:17" x14ac:dyDescent="0.2">
      <c r="B109" s="47">
        <v>1</v>
      </c>
      <c r="C109" s="47">
        <v>1</v>
      </c>
      <c r="D109" s="47">
        <v>1</v>
      </c>
      <c r="E109" s="47">
        <v>0</v>
      </c>
      <c r="F109" s="47">
        <v>5.9</v>
      </c>
      <c r="G109" s="47">
        <v>4</v>
      </c>
      <c r="H109" s="47">
        <v>6</v>
      </c>
      <c r="I109" s="47">
        <v>5.9</v>
      </c>
      <c r="J109" s="47">
        <v>6.2</v>
      </c>
      <c r="K109" s="47">
        <v>8.4</v>
      </c>
      <c r="L109" s="47">
        <v>5.8</v>
      </c>
      <c r="M109" s="47">
        <v>7.5</v>
      </c>
      <c r="N109" s="47">
        <v>5.4</v>
      </c>
      <c r="O109" s="47">
        <v>8.6999999999999993</v>
      </c>
      <c r="P109" s="47">
        <v>1</v>
      </c>
      <c r="Q109" s="47">
        <v>8</v>
      </c>
    </row>
    <row r="110" spans="2:17" x14ac:dyDescent="0.2">
      <c r="B110" s="47">
        <v>7</v>
      </c>
      <c r="C110" s="47">
        <v>0</v>
      </c>
      <c r="D110" s="47">
        <v>0</v>
      </c>
      <c r="E110" s="47">
        <v>1</v>
      </c>
      <c r="F110" s="47">
        <v>8.6999999999999993</v>
      </c>
      <c r="G110" s="47">
        <v>3.7</v>
      </c>
      <c r="H110" s="47">
        <v>4.5999999999999996</v>
      </c>
      <c r="I110" s="47">
        <v>7.4</v>
      </c>
      <c r="J110" s="47">
        <v>4.8</v>
      </c>
      <c r="K110" s="47">
        <v>3.8</v>
      </c>
      <c r="L110" s="47">
        <v>4.5999999999999996</v>
      </c>
      <c r="M110" s="47">
        <v>3.5</v>
      </c>
      <c r="N110" s="47">
        <v>4.2</v>
      </c>
      <c r="O110" s="47">
        <v>5.5</v>
      </c>
      <c r="P110" s="47">
        <v>1</v>
      </c>
      <c r="Q110" s="47">
        <v>7.6</v>
      </c>
    </row>
    <row r="111" spans="2:17" x14ac:dyDescent="0.2">
      <c r="B111" s="47">
        <v>2</v>
      </c>
      <c r="C111" s="47">
        <v>1</v>
      </c>
      <c r="D111" s="47">
        <v>0</v>
      </c>
      <c r="E111" s="47">
        <v>0</v>
      </c>
      <c r="F111" s="47">
        <v>6.7</v>
      </c>
      <c r="G111" s="47">
        <v>3.2</v>
      </c>
      <c r="H111" s="47">
        <v>2.2999999999999998</v>
      </c>
      <c r="I111" s="47">
        <v>6.3</v>
      </c>
      <c r="J111" s="47">
        <v>4.5</v>
      </c>
      <c r="K111" s="47">
        <v>5</v>
      </c>
      <c r="L111" s="47">
        <v>3.8</v>
      </c>
      <c r="M111" s="47">
        <v>2.6</v>
      </c>
      <c r="N111" s="47">
        <v>3.1</v>
      </c>
      <c r="O111" s="47">
        <v>5.5</v>
      </c>
      <c r="P111" s="47">
        <v>0</v>
      </c>
      <c r="Q111" s="47">
        <v>7.1</v>
      </c>
    </row>
    <row r="112" spans="2:17" x14ac:dyDescent="0.2">
      <c r="B112" s="47">
        <v>7</v>
      </c>
      <c r="C112" s="47">
        <v>1</v>
      </c>
      <c r="D112" s="47">
        <v>0</v>
      </c>
      <c r="E112" s="47">
        <v>1</v>
      </c>
      <c r="F112" s="47">
        <v>9.6999999999999993</v>
      </c>
      <c r="G112" s="47">
        <v>5</v>
      </c>
      <c r="H112" s="47">
        <v>3.4</v>
      </c>
      <c r="I112" s="47">
        <v>7.5</v>
      </c>
      <c r="J112" s="47">
        <v>6.1</v>
      </c>
      <c r="K112" s="47">
        <v>6.7</v>
      </c>
      <c r="L112" s="47">
        <v>3.7</v>
      </c>
      <c r="M112" s="47">
        <v>3.4</v>
      </c>
      <c r="N112" s="47">
        <v>4.0999999999999996</v>
      </c>
      <c r="O112" s="47">
        <v>7.1</v>
      </c>
      <c r="P112" s="47">
        <v>1</v>
      </c>
      <c r="Q112" s="47">
        <v>8.1</v>
      </c>
    </row>
    <row r="113" spans="2:17" x14ac:dyDescent="0.2">
      <c r="B113" s="47">
        <v>12</v>
      </c>
      <c r="C113" s="47">
        <v>1</v>
      </c>
      <c r="D113" s="47">
        <v>0</v>
      </c>
      <c r="E113" s="47">
        <v>1</v>
      </c>
      <c r="F113" s="47">
        <v>8.8000000000000007</v>
      </c>
      <c r="G113" s="47">
        <v>3.5</v>
      </c>
      <c r="H113" s="47">
        <v>3.3</v>
      </c>
      <c r="I113" s="47">
        <v>8.1</v>
      </c>
      <c r="J113" s="47">
        <v>4.5</v>
      </c>
      <c r="K113" s="47">
        <v>6.7</v>
      </c>
      <c r="L113" s="47">
        <v>4</v>
      </c>
      <c r="M113" s="47">
        <v>2.2999999999999998</v>
      </c>
      <c r="N113" s="47">
        <v>3.9</v>
      </c>
      <c r="O113" s="47">
        <v>6.6</v>
      </c>
      <c r="P113" s="47">
        <v>0</v>
      </c>
      <c r="Q113" s="47">
        <v>7.9</v>
      </c>
    </row>
    <row r="114" spans="2:17" x14ac:dyDescent="0.2">
      <c r="B114" s="47">
        <v>7</v>
      </c>
      <c r="C114" s="47">
        <v>1</v>
      </c>
      <c r="D114" s="47">
        <v>1</v>
      </c>
      <c r="E114" s="47">
        <v>0</v>
      </c>
      <c r="F114" s="47">
        <v>8.1999999999999993</v>
      </c>
      <c r="G114" s="47">
        <v>3.6</v>
      </c>
      <c r="H114" s="47">
        <v>4.5</v>
      </c>
      <c r="I114" s="47">
        <v>4.9000000000000004</v>
      </c>
      <c r="J114" s="47">
        <v>5</v>
      </c>
      <c r="K114" s="47">
        <v>9</v>
      </c>
      <c r="L114" s="47">
        <v>4.5</v>
      </c>
      <c r="M114" s="47">
        <v>6.9</v>
      </c>
      <c r="N114" s="47">
        <v>4.5</v>
      </c>
      <c r="O114" s="47">
        <v>5.2</v>
      </c>
      <c r="P114" s="47">
        <v>1</v>
      </c>
      <c r="Q114" s="47">
        <v>7.2</v>
      </c>
    </row>
    <row r="115" spans="2:17" x14ac:dyDescent="0.2">
      <c r="B115" s="47">
        <v>14</v>
      </c>
      <c r="C115" s="47">
        <v>0</v>
      </c>
      <c r="D115" s="47">
        <v>1</v>
      </c>
      <c r="E115" s="47">
        <v>1</v>
      </c>
      <c r="F115" s="47">
        <v>8.9</v>
      </c>
      <c r="G115" s="47">
        <v>4.3</v>
      </c>
      <c r="H115" s="47">
        <v>6.3</v>
      </c>
      <c r="I115" s="47">
        <v>5.0999999999999996</v>
      </c>
      <c r="J115" s="47">
        <v>6.9</v>
      </c>
      <c r="K115" s="47">
        <v>8.1999999999999993</v>
      </c>
      <c r="L115" s="47">
        <v>4.2</v>
      </c>
      <c r="M115" s="47">
        <v>5.9</v>
      </c>
      <c r="N115" s="47">
        <v>4.2</v>
      </c>
      <c r="O115" s="47">
        <v>5.6</v>
      </c>
      <c r="P115" s="47">
        <v>1</v>
      </c>
      <c r="Q115" s="47">
        <v>7.7</v>
      </c>
    </row>
    <row r="116" spans="2:17" x14ac:dyDescent="0.2">
      <c r="B116" s="47">
        <v>14</v>
      </c>
      <c r="C116" s="47">
        <v>0</v>
      </c>
      <c r="D116" s="47">
        <v>1</v>
      </c>
      <c r="E116" s="47">
        <v>1</v>
      </c>
      <c r="F116" s="47">
        <v>8.4</v>
      </c>
      <c r="G116" s="47">
        <v>3.8</v>
      </c>
      <c r="H116" s="47">
        <v>3.2</v>
      </c>
      <c r="I116" s="47">
        <v>4.7</v>
      </c>
      <c r="J116" s="47">
        <v>5.9</v>
      </c>
      <c r="K116" s="47">
        <v>6.7</v>
      </c>
      <c r="L116" s="47">
        <v>4</v>
      </c>
      <c r="M116" s="47">
        <v>5</v>
      </c>
      <c r="N116" s="47">
        <v>3.6</v>
      </c>
      <c r="O116" s="47">
        <v>4.9000000000000004</v>
      </c>
      <c r="P116" s="47">
        <v>1</v>
      </c>
      <c r="Q116" s="47">
        <v>7.9</v>
      </c>
    </row>
    <row r="117" spans="2:17" x14ac:dyDescent="0.2">
      <c r="B117" s="47">
        <v>11</v>
      </c>
      <c r="C117" s="47">
        <v>1</v>
      </c>
      <c r="D117" s="47">
        <v>1</v>
      </c>
      <c r="E117" s="47">
        <v>1</v>
      </c>
      <c r="F117" s="47">
        <v>7.7</v>
      </c>
      <c r="G117" s="47">
        <v>4.7</v>
      </c>
      <c r="H117" s="47">
        <v>4.3</v>
      </c>
      <c r="I117" s="47">
        <v>5.2</v>
      </c>
      <c r="J117" s="47">
        <v>7</v>
      </c>
      <c r="K117" s="47">
        <v>7.7</v>
      </c>
      <c r="L117" s="47">
        <v>5.0999999999999996</v>
      </c>
      <c r="M117" s="47">
        <v>4.7</v>
      </c>
      <c r="N117" s="47">
        <v>3.7</v>
      </c>
      <c r="O117" s="47">
        <v>5.4</v>
      </c>
      <c r="P117" s="47">
        <v>0</v>
      </c>
      <c r="Q117" s="47">
        <v>6.9</v>
      </c>
    </row>
    <row r="118" spans="2:17" x14ac:dyDescent="0.2">
      <c r="B118" s="47">
        <v>10</v>
      </c>
      <c r="C118" s="47">
        <v>0</v>
      </c>
      <c r="D118" s="47">
        <v>1</v>
      </c>
      <c r="E118" s="47">
        <v>1</v>
      </c>
      <c r="F118" s="47">
        <v>9.1999999999999993</v>
      </c>
      <c r="G118" s="47">
        <v>5</v>
      </c>
      <c r="H118" s="47">
        <v>4.9000000000000004</v>
      </c>
      <c r="I118" s="47">
        <v>6.5</v>
      </c>
      <c r="J118" s="47">
        <v>6.2</v>
      </c>
      <c r="K118" s="47">
        <v>7.3</v>
      </c>
      <c r="L118" s="47">
        <v>4.2</v>
      </c>
      <c r="M118" s="47">
        <v>4.5999999999999996</v>
      </c>
      <c r="N118" s="47">
        <v>4.2</v>
      </c>
      <c r="O118" s="47">
        <v>7.7</v>
      </c>
      <c r="P118" s="47">
        <v>1</v>
      </c>
      <c r="Q118" s="47">
        <v>9.5</v>
      </c>
    </row>
    <row r="119" spans="2:17" x14ac:dyDescent="0.2">
      <c r="B119" s="47">
        <v>5</v>
      </c>
      <c r="C119" s="47">
        <v>1</v>
      </c>
      <c r="D119" s="47">
        <v>1</v>
      </c>
      <c r="E119" s="47">
        <v>0</v>
      </c>
      <c r="F119" s="47">
        <v>7.3</v>
      </c>
      <c r="G119" s="47">
        <v>3.6</v>
      </c>
      <c r="H119" s="47">
        <v>5.4</v>
      </c>
      <c r="I119" s="47">
        <v>5.2</v>
      </c>
      <c r="J119" s="47">
        <v>6.1</v>
      </c>
      <c r="K119" s="47">
        <v>8</v>
      </c>
      <c r="L119" s="47">
        <v>2.8</v>
      </c>
      <c r="M119" s="47">
        <v>3.3</v>
      </c>
      <c r="N119" s="47">
        <v>2.9</v>
      </c>
      <c r="O119" s="47">
        <v>4.0999999999999996</v>
      </c>
      <c r="P119" s="47">
        <v>0</v>
      </c>
      <c r="Q119" s="47">
        <v>7.5</v>
      </c>
    </row>
    <row r="120" spans="2:17" x14ac:dyDescent="0.2">
      <c r="B120" s="47">
        <v>11</v>
      </c>
      <c r="C120" s="47">
        <v>0</v>
      </c>
      <c r="D120" s="47">
        <v>0</v>
      </c>
      <c r="E120" s="47">
        <v>1</v>
      </c>
      <c r="F120" s="47">
        <v>9</v>
      </c>
      <c r="G120" s="47">
        <v>4.0999999999999996</v>
      </c>
      <c r="H120" s="47">
        <v>3</v>
      </c>
      <c r="I120" s="47">
        <v>4.8</v>
      </c>
      <c r="J120" s="47">
        <v>5</v>
      </c>
      <c r="K120" s="47">
        <v>6</v>
      </c>
      <c r="L120" s="47">
        <v>3.3</v>
      </c>
      <c r="M120" s="47">
        <v>3.9</v>
      </c>
      <c r="N120" s="47">
        <v>3.1</v>
      </c>
      <c r="O120" s="47">
        <v>4.2</v>
      </c>
      <c r="P120" s="47">
        <v>1</v>
      </c>
      <c r="Q120" s="47">
        <v>8</v>
      </c>
    </row>
    <row r="121" spans="2:17" x14ac:dyDescent="0.2">
      <c r="B121" s="47">
        <v>6</v>
      </c>
      <c r="C121" s="47">
        <v>0</v>
      </c>
      <c r="D121" s="47">
        <v>1</v>
      </c>
      <c r="E121" s="47">
        <v>0</v>
      </c>
      <c r="F121" s="47">
        <v>8.1</v>
      </c>
      <c r="G121" s="47">
        <v>2.5</v>
      </c>
      <c r="H121" s="47">
        <v>4.0999999999999996</v>
      </c>
      <c r="I121" s="47">
        <v>5.0999999999999996</v>
      </c>
      <c r="J121" s="47">
        <v>3.8</v>
      </c>
      <c r="K121" s="47">
        <v>6.6</v>
      </c>
      <c r="L121" s="47">
        <v>2.6</v>
      </c>
      <c r="M121" s="47">
        <v>3.5</v>
      </c>
      <c r="N121" s="47">
        <v>3</v>
      </c>
      <c r="O121" s="47">
        <v>3.9</v>
      </c>
      <c r="P121" s="47">
        <v>0</v>
      </c>
      <c r="Q121" s="47">
        <v>7.1</v>
      </c>
    </row>
    <row r="122" spans="2:17" x14ac:dyDescent="0.2">
      <c r="B122" s="47">
        <v>9</v>
      </c>
      <c r="C122" s="47">
        <v>0</v>
      </c>
      <c r="D122" s="47">
        <v>1</v>
      </c>
      <c r="E122" s="47">
        <v>1</v>
      </c>
      <c r="F122" s="47">
        <v>7.4</v>
      </c>
      <c r="G122" s="47">
        <v>5.0999999999999996</v>
      </c>
      <c r="H122" s="47">
        <v>5</v>
      </c>
      <c r="I122" s="47">
        <v>7.2</v>
      </c>
      <c r="J122" s="47">
        <v>6.9</v>
      </c>
      <c r="K122" s="47">
        <v>9.6</v>
      </c>
      <c r="L122" s="47">
        <v>5.7</v>
      </c>
      <c r="M122" s="47">
        <v>6.5</v>
      </c>
      <c r="N122" s="47">
        <v>5.5</v>
      </c>
      <c r="O122" s="47">
        <v>7</v>
      </c>
      <c r="P122" s="47">
        <v>1</v>
      </c>
      <c r="Q122" s="47">
        <v>8.8000000000000007</v>
      </c>
    </row>
    <row r="123" spans="2:17" x14ac:dyDescent="0.2">
      <c r="B123" s="47">
        <v>9</v>
      </c>
      <c r="C123" s="47">
        <v>1</v>
      </c>
      <c r="D123" s="47">
        <v>1</v>
      </c>
      <c r="E123" s="47">
        <v>0</v>
      </c>
      <c r="F123" s="47">
        <v>7.9</v>
      </c>
      <c r="G123" s="47">
        <v>3</v>
      </c>
      <c r="H123" s="47">
        <v>4.3</v>
      </c>
      <c r="I123" s="47">
        <v>4.2</v>
      </c>
      <c r="J123" s="47">
        <v>4.8</v>
      </c>
      <c r="K123" s="47">
        <v>9.6999999999999993</v>
      </c>
      <c r="L123" s="47">
        <v>4.8</v>
      </c>
      <c r="M123" s="47">
        <v>5.4</v>
      </c>
      <c r="N123" s="47">
        <v>3.5</v>
      </c>
      <c r="O123" s="47">
        <v>6.2</v>
      </c>
      <c r="P123" s="47">
        <v>0</v>
      </c>
      <c r="Q123" s="47">
        <v>8</v>
      </c>
    </row>
    <row r="124" spans="2:17" x14ac:dyDescent="0.2">
      <c r="B124" s="47">
        <v>10</v>
      </c>
      <c r="C124" s="47">
        <v>0</v>
      </c>
      <c r="D124" s="47">
        <v>1</v>
      </c>
      <c r="E124" s="47">
        <v>0</v>
      </c>
      <c r="F124" s="47">
        <v>7.7</v>
      </c>
      <c r="G124" s="47">
        <v>2.2000000000000002</v>
      </c>
      <c r="H124" s="47">
        <v>2.4</v>
      </c>
      <c r="I124" s="47">
        <v>4.7</v>
      </c>
      <c r="J124" s="47">
        <v>3.4</v>
      </c>
      <c r="K124" s="47">
        <v>6.2</v>
      </c>
      <c r="L124" s="47">
        <v>3.2</v>
      </c>
      <c r="M124" s="47">
        <v>3.1</v>
      </c>
      <c r="N124" s="47">
        <v>2.6</v>
      </c>
      <c r="O124" s="47">
        <v>3.4</v>
      </c>
      <c r="P124" s="47">
        <v>0</v>
      </c>
      <c r="Q124" s="47">
        <v>7.7</v>
      </c>
    </row>
    <row r="125" spans="2:17" x14ac:dyDescent="0.2">
      <c r="B125" s="47">
        <v>5</v>
      </c>
      <c r="C125" s="47">
        <v>0</v>
      </c>
      <c r="D125" s="47">
        <v>1</v>
      </c>
      <c r="E125" s="47">
        <v>1</v>
      </c>
      <c r="F125" s="47">
        <v>9.4</v>
      </c>
      <c r="G125" s="47">
        <v>2.5</v>
      </c>
      <c r="H125" s="47">
        <v>3.2</v>
      </c>
      <c r="I125" s="47">
        <v>7.3</v>
      </c>
      <c r="J125" s="47">
        <v>4.5999999999999996</v>
      </c>
      <c r="K125" s="47">
        <v>6.3</v>
      </c>
      <c r="L125" s="47">
        <v>5.8</v>
      </c>
      <c r="M125" s="47">
        <v>4.5999999999999996</v>
      </c>
      <c r="N125" s="47">
        <v>4.5999999999999996</v>
      </c>
      <c r="O125" s="47">
        <v>7</v>
      </c>
      <c r="P125" s="47">
        <v>1</v>
      </c>
      <c r="Q125" s="47">
        <v>8.1999999999999993</v>
      </c>
    </row>
    <row r="126" spans="2:17" x14ac:dyDescent="0.2">
      <c r="B126" s="47">
        <v>7</v>
      </c>
      <c r="C126" s="47">
        <v>1</v>
      </c>
      <c r="D126" s="47">
        <v>1</v>
      </c>
      <c r="E126" s="47">
        <v>0</v>
      </c>
      <c r="F126" s="47">
        <v>7.2</v>
      </c>
      <c r="G126" s="47">
        <v>4.3</v>
      </c>
      <c r="H126" s="47">
        <v>3.9</v>
      </c>
      <c r="I126" s="47">
        <v>3.4</v>
      </c>
      <c r="J126" s="47">
        <v>4.7</v>
      </c>
      <c r="K126" s="47">
        <v>10</v>
      </c>
      <c r="L126" s="47">
        <v>3.2</v>
      </c>
      <c r="M126" s="47">
        <v>4.0999999999999996</v>
      </c>
      <c r="N126" s="47">
        <v>2.5</v>
      </c>
      <c r="O126" s="47">
        <v>4.2</v>
      </c>
      <c r="P126" s="47">
        <v>0</v>
      </c>
      <c r="Q126" s="47">
        <v>6.5</v>
      </c>
    </row>
    <row r="127" spans="2:17" x14ac:dyDescent="0.2">
      <c r="B127" s="47">
        <v>15</v>
      </c>
      <c r="C127" s="47">
        <v>0</v>
      </c>
      <c r="D127" s="47">
        <v>0</v>
      </c>
      <c r="E127" s="47">
        <v>1</v>
      </c>
      <c r="F127" s="47">
        <v>8.3000000000000007</v>
      </c>
      <c r="G127" s="47">
        <v>3.7</v>
      </c>
      <c r="H127" s="47">
        <v>5.3</v>
      </c>
      <c r="I127" s="47">
        <v>6.1</v>
      </c>
      <c r="J127" s="47">
        <v>6.1</v>
      </c>
      <c r="K127" s="47">
        <v>5.3</v>
      </c>
      <c r="L127" s="47">
        <v>4.0999999999999996</v>
      </c>
      <c r="M127" s="47">
        <v>2.9</v>
      </c>
      <c r="N127" s="47">
        <v>3.1</v>
      </c>
      <c r="O127" s="47">
        <v>4</v>
      </c>
      <c r="P127" s="47">
        <v>1</v>
      </c>
      <c r="Q127" s="47">
        <v>8.1</v>
      </c>
    </row>
    <row r="128" spans="2:17" x14ac:dyDescent="0.2">
      <c r="B128" s="47">
        <v>12</v>
      </c>
      <c r="C128" s="47">
        <v>1</v>
      </c>
      <c r="D128" s="47">
        <v>0</v>
      </c>
      <c r="E128" s="47">
        <v>0</v>
      </c>
      <c r="F128" s="47">
        <v>7.9</v>
      </c>
      <c r="G128" s="47">
        <v>3.9</v>
      </c>
      <c r="H128" s="47">
        <v>4.9000000000000004</v>
      </c>
      <c r="I128" s="47">
        <v>6.9</v>
      </c>
      <c r="J128" s="47">
        <v>5.8</v>
      </c>
      <c r="K128" s="47">
        <v>4.7</v>
      </c>
      <c r="L128" s="47">
        <v>4.5999999999999996</v>
      </c>
      <c r="M128" s="47">
        <v>4.2</v>
      </c>
      <c r="N128" s="47">
        <v>4.3</v>
      </c>
      <c r="O128" s="47">
        <v>6.6</v>
      </c>
      <c r="P128" s="47">
        <v>0</v>
      </c>
      <c r="Q128" s="47">
        <v>8.1</v>
      </c>
    </row>
    <row r="129" spans="2:17" x14ac:dyDescent="0.2">
      <c r="B129" s="47">
        <v>7</v>
      </c>
      <c r="C129" s="47">
        <v>1</v>
      </c>
      <c r="D129" s="47">
        <v>1</v>
      </c>
      <c r="E129" s="47">
        <v>0</v>
      </c>
      <c r="F129" s="47">
        <v>7.3</v>
      </c>
      <c r="G129" s="47">
        <v>3.6</v>
      </c>
      <c r="H129" s="47">
        <v>3.6</v>
      </c>
      <c r="I129" s="47">
        <v>5.2</v>
      </c>
      <c r="J129" s="47">
        <v>6.1</v>
      </c>
      <c r="K129" s="47">
        <v>8</v>
      </c>
      <c r="L129" s="47">
        <v>3.3</v>
      </c>
      <c r="M129" s="47">
        <v>3.3</v>
      </c>
      <c r="N129" s="47">
        <v>2.9</v>
      </c>
      <c r="O129" s="47">
        <v>4</v>
      </c>
      <c r="P129" s="47">
        <v>0</v>
      </c>
      <c r="Q129" s="47">
        <v>6.9</v>
      </c>
    </row>
    <row r="130" spans="2:17" x14ac:dyDescent="0.2">
      <c r="B130" s="47">
        <v>11</v>
      </c>
      <c r="C130" s="47">
        <v>1</v>
      </c>
      <c r="D130" s="47">
        <v>1</v>
      </c>
      <c r="E130" s="47">
        <v>1</v>
      </c>
      <c r="F130" s="47">
        <v>9.6</v>
      </c>
      <c r="G130" s="47">
        <v>5.7</v>
      </c>
      <c r="H130" s="47">
        <v>5.6</v>
      </c>
      <c r="I130" s="47">
        <v>8.1999999999999993</v>
      </c>
      <c r="J130" s="47">
        <v>7.8</v>
      </c>
      <c r="K130" s="47">
        <v>4.5</v>
      </c>
      <c r="L130" s="47">
        <v>4.4000000000000004</v>
      </c>
      <c r="M130" s="47">
        <v>3</v>
      </c>
      <c r="N130" s="47">
        <v>4.3</v>
      </c>
      <c r="O130" s="47">
        <v>6.2</v>
      </c>
      <c r="P130" s="47">
        <v>1</v>
      </c>
      <c r="Q130" s="47">
        <v>9.3000000000000007</v>
      </c>
    </row>
    <row r="131" spans="2:17" x14ac:dyDescent="0.2">
      <c r="B131" s="47">
        <v>4</v>
      </c>
      <c r="C131" s="47">
        <v>0</v>
      </c>
      <c r="D131" s="47">
        <v>0</v>
      </c>
      <c r="E131" s="47">
        <v>0</v>
      </c>
      <c r="F131" s="47">
        <v>8.3000000000000007</v>
      </c>
      <c r="G131" s="47">
        <v>2.8</v>
      </c>
      <c r="H131" s="47">
        <v>3</v>
      </c>
      <c r="I131" s="47">
        <v>5.7</v>
      </c>
      <c r="J131" s="47">
        <v>2.5</v>
      </c>
      <c r="K131" s="47">
        <v>5.2</v>
      </c>
      <c r="L131" s="47">
        <v>1.2</v>
      </c>
      <c r="M131" s="47">
        <v>2.5</v>
      </c>
      <c r="N131" s="47">
        <v>2.1</v>
      </c>
      <c r="O131" s="47">
        <v>2.6</v>
      </c>
      <c r="P131" s="47">
        <v>0</v>
      </c>
      <c r="Q131" s="47">
        <v>6.2</v>
      </c>
    </row>
    <row r="132" spans="2:17" x14ac:dyDescent="0.2">
      <c r="B132" s="47">
        <v>9</v>
      </c>
      <c r="C132" s="47">
        <v>0</v>
      </c>
      <c r="D132" s="47">
        <v>0</v>
      </c>
      <c r="E132" s="47">
        <v>1</v>
      </c>
      <c r="F132" s="47">
        <v>8.6</v>
      </c>
      <c r="G132" s="47">
        <v>3.6</v>
      </c>
      <c r="H132" s="47">
        <v>2.9</v>
      </c>
      <c r="I132" s="47">
        <v>7.3</v>
      </c>
      <c r="J132" s="47">
        <v>4.7</v>
      </c>
      <c r="K132" s="47">
        <v>3.7</v>
      </c>
      <c r="L132" s="47">
        <v>5</v>
      </c>
      <c r="M132" s="47">
        <v>3.4</v>
      </c>
      <c r="N132" s="47">
        <v>4</v>
      </c>
      <c r="O132" s="47">
        <v>6.1</v>
      </c>
      <c r="P132" s="47">
        <v>0</v>
      </c>
      <c r="Q132" s="47">
        <v>8</v>
      </c>
    </row>
    <row r="133" spans="2:17" x14ac:dyDescent="0.2">
      <c r="B133" s="47">
        <v>9</v>
      </c>
      <c r="C133" s="47">
        <v>1</v>
      </c>
      <c r="D133" s="47">
        <v>0</v>
      </c>
      <c r="E133" s="47">
        <v>0</v>
      </c>
      <c r="F133" s="47">
        <v>8</v>
      </c>
      <c r="G133" s="47">
        <v>2.5</v>
      </c>
      <c r="H133" s="47">
        <v>3.4</v>
      </c>
      <c r="I133" s="47">
        <v>7.7</v>
      </c>
      <c r="J133" s="47">
        <v>3</v>
      </c>
      <c r="K133" s="47">
        <v>5.2</v>
      </c>
      <c r="L133" s="47">
        <v>4.5999999999999996</v>
      </c>
      <c r="M133" s="47">
        <v>4.2</v>
      </c>
      <c r="N133" s="47">
        <v>4.7</v>
      </c>
      <c r="O133" s="47">
        <v>6.9</v>
      </c>
      <c r="P133" s="47">
        <v>0</v>
      </c>
      <c r="Q133" s="47">
        <v>7.1</v>
      </c>
    </row>
    <row r="134" spans="2:17" x14ac:dyDescent="0.2">
      <c r="B134" s="47">
        <v>2</v>
      </c>
      <c r="C134" s="47">
        <v>1</v>
      </c>
      <c r="D134" s="47">
        <v>1</v>
      </c>
      <c r="E134" s="47">
        <v>0</v>
      </c>
      <c r="F134" s="47">
        <v>6.4</v>
      </c>
      <c r="G134" s="47">
        <v>3.2</v>
      </c>
      <c r="H134" s="47">
        <v>2.2000000000000002</v>
      </c>
      <c r="I134" s="47">
        <v>2.9</v>
      </c>
      <c r="J134" s="47">
        <v>5</v>
      </c>
      <c r="K134" s="47">
        <v>8.4</v>
      </c>
      <c r="L134" s="47">
        <v>2.4</v>
      </c>
      <c r="M134" s="47">
        <v>3.7</v>
      </c>
      <c r="N134" s="47">
        <v>1.6</v>
      </c>
      <c r="O134" s="47">
        <v>3.6</v>
      </c>
      <c r="P134" s="47">
        <v>0</v>
      </c>
      <c r="Q134" s="47">
        <v>6.5</v>
      </c>
    </row>
    <row r="135" spans="2:17" x14ac:dyDescent="0.2">
      <c r="B135" s="47">
        <v>10</v>
      </c>
      <c r="C135" s="47">
        <v>0</v>
      </c>
      <c r="D135" s="47">
        <v>1</v>
      </c>
      <c r="E135" s="47">
        <v>0</v>
      </c>
      <c r="F135" s="47">
        <v>6.6</v>
      </c>
      <c r="G135" s="47">
        <v>3.8</v>
      </c>
      <c r="H135" s="47">
        <v>3.2</v>
      </c>
      <c r="I135" s="47">
        <v>5.3</v>
      </c>
      <c r="J135" s="47">
        <v>6.6</v>
      </c>
      <c r="K135" s="47">
        <v>8.1999999999999993</v>
      </c>
      <c r="L135" s="47">
        <v>4.3</v>
      </c>
      <c r="M135" s="47">
        <v>4.0999999999999996</v>
      </c>
      <c r="N135" s="47">
        <v>3.3</v>
      </c>
      <c r="O135" s="47">
        <v>6.3</v>
      </c>
      <c r="P135" s="47">
        <v>0</v>
      </c>
      <c r="Q135" s="47">
        <v>7.1</v>
      </c>
    </row>
    <row r="136" spans="2:17" x14ac:dyDescent="0.2">
      <c r="B136" s="47">
        <v>14</v>
      </c>
      <c r="C136" s="47">
        <v>0</v>
      </c>
      <c r="D136" s="47">
        <v>0</v>
      </c>
      <c r="E136" s="47">
        <v>1</v>
      </c>
      <c r="F136" s="47">
        <v>7.6</v>
      </c>
      <c r="G136" s="47">
        <v>2.5</v>
      </c>
      <c r="H136" s="47">
        <v>3.2</v>
      </c>
      <c r="I136" s="47">
        <v>7.1</v>
      </c>
      <c r="J136" s="47">
        <v>4.2</v>
      </c>
      <c r="K136" s="47">
        <v>5.8</v>
      </c>
      <c r="L136" s="47">
        <v>3.6</v>
      </c>
      <c r="M136" s="47">
        <v>3.8</v>
      </c>
      <c r="N136" s="47">
        <v>4.2</v>
      </c>
      <c r="O136" s="47">
        <v>6</v>
      </c>
      <c r="P136" s="47">
        <v>1</v>
      </c>
      <c r="Q136" s="47">
        <v>8.1999999999999993</v>
      </c>
    </row>
    <row r="137" spans="2:17" x14ac:dyDescent="0.2">
      <c r="B137" s="47">
        <v>1</v>
      </c>
      <c r="C137" s="47">
        <v>1</v>
      </c>
      <c r="D137" s="47">
        <v>0</v>
      </c>
      <c r="E137" s="47">
        <v>1</v>
      </c>
      <c r="F137" s="47">
        <v>9.4</v>
      </c>
      <c r="G137" s="47">
        <v>4.0999999999999996</v>
      </c>
      <c r="H137" s="47">
        <v>3.4</v>
      </c>
      <c r="I137" s="47">
        <v>7.8</v>
      </c>
      <c r="J137" s="47">
        <v>4.7</v>
      </c>
      <c r="K137" s="47">
        <v>7.6</v>
      </c>
      <c r="L137" s="47">
        <v>5.0999999999999996</v>
      </c>
      <c r="M137" s="47">
        <v>3.7</v>
      </c>
      <c r="N137" s="47">
        <v>4.4000000000000004</v>
      </c>
      <c r="O137" s="47">
        <v>5.6</v>
      </c>
      <c r="P137" s="47">
        <v>1</v>
      </c>
      <c r="Q137" s="47">
        <v>7</v>
      </c>
    </row>
    <row r="138" spans="2:17" x14ac:dyDescent="0.2">
      <c r="B138" s="47">
        <v>4</v>
      </c>
      <c r="C138" s="47">
        <v>0</v>
      </c>
      <c r="D138" s="47">
        <v>0</v>
      </c>
      <c r="E138" s="47">
        <v>0</v>
      </c>
      <c r="F138" s="47">
        <v>8.3000000000000007</v>
      </c>
      <c r="G138" s="47">
        <v>2.8</v>
      </c>
      <c r="H138" s="47">
        <v>3</v>
      </c>
      <c r="I138" s="47">
        <v>5.7</v>
      </c>
      <c r="J138" s="47">
        <v>2.5</v>
      </c>
      <c r="K138" s="47">
        <v>5.2</v>
      </c>
      <c r="L138" s="47">
        <v>1.8</v>
      </c>
      <c r="M138" s="47">
        <v>2.5</v>
      </c>
      <c r="N138" s="47">
        <v>2.1</v>
      </c>
      <c r="O138" s="47">
        <v>3.1</v>
      </c>
      <c r="P138" s="47">
        <v>0</v>
      </c>
      <c r="Q138" s="47">
        <v>6.7</v>
      </c>
    </row>
    <row r="139" spans="2:17" x14ac:dyDescent="0.2">
      <c r="B139" s="47">
        <v>13</v>
      </c>
      <c r="C139" s="47">
        <v>1</v>
      </c>
      <c r="D139" s="47">
        <v>1</v>
      </c>
      <c r="E139" s="47">
        <v>1</v>
      </c>
      <c r="F139" s="47">
        <v>7.8</v>
      </c>
      <c r="G139" s="47">
        <v>4.9000000000000004</v>
      </c>
      <c r="H139" s="47">
        <v>5.8</v>
      </c>
      <c r="I139" s="47">
        <v>5.3</v>
      </c>
      <c r="J139" s="47">
        <v>7.1</v>
      </c>
      <c r="K139" s="47">
        <v>7.9</v>
      </c>
      <c r="L139" s="47">
        <v>4.0999999999999996</v>
      </c>
      <c r="M139" s="47">
        <v>4.9000000000000004</v>
      </c>
      <c r="N139" s="47">
        <v>3.9</v>
      </c>
      <c r="O139" s="47">
        <v>5.7</v>
      </c>
      <c r="P139" s="47">
        <v>0</v>
      </c>
      <c r="Q139" s="47">
        <v>7.5</v>
      </c>
    </row>
    <row r="140" spans="2:17" x14ac:dyDescent="0.2">
      <c r="B140" s="47">
        <v>13</v>
      </c>
      <c r="C140" s="47">
        <v>1</v>
      </c>
      <c r="D140" s="47">
        <v>1</v>
      </c>
      <c r="E140" s="47">
        <v>0</v>
      </c>
      <c r="F140" s="47">
        <v>7.1</v>
      </c>
      <c r="G140" s="47">
        <v>4.2</v>
      </c>
      <c r="H140" s="47">
        <v>2.8</v>
      </c>
      <c r="I140" s="47">
        <v>3.3</v>
      </c>
      <c r="J140" s="47">
        <v>4.5</v>
      </c>
      <c r="K140" s="47">
        <v>9.9</v>
      </c>
      <c r="L140" s="47">
        <v>2.8</v>
      </c>
      <c r="M140" s="47">
        <v>4</v>
      </c>
      <c r="N140" s="47">
        <v>2.4</v>
      </c>
      <c r="O140" s="47">
        <v>3.3</v>
      </c>
      <c r="P140" s="47">
        <v>0</v>
      </c>
      <c r="Q140" s="47">
        <v>7.4</v>
      </c>
    </row>
    <row r="141" spans="2:17" x14ac:dyDescent="0.2">
      <c r="B141" s="47">
        <v>15</v>
      </c>
      <c r="C141" s="47">
        <v>0</v>
      </c>
      <c r="D141" s="47">
        <v>1</v>
      </c>
      <c r="E141" s="47">
        <v>1</v>
      </c>
      <c r="F141" s="47">
        <v>7.6</v>
      </c>
      <c r="G141" s="47">
        <v>3.6</v>
      </c>
      <c r="H141" s="47">
        <v>2.2000000000000002</v>
      </c>
      <c r="I141" s="47">
        <v>4.5999999999999996</v>
      </c>
      <c r="J141" s="47">
        <v>5</v>
      </c>
      <c r="K141" s="47">
        <v>7.4</v>
      </c>
      <c r="L141" s="47">
        <v>4.4000000000000004</v>
      </c>
      <c r="M141" s="47">
        <v>5.8</v>
      </c>
      <c r="N141" s="47">
        <v>3.9</v>
      </c>
      <c r="O141" s="47">
        <v>4.8</v>
      </c>
      <c r="P141" s="47">
        <v>0</v>
      </c>
      <c r="Q141" s="47">
        <v>7.4</v>
      </c>
    </row>
    <row r="142" spans="2:17" x14ac:dyDescent="0.2">
      <c r="B142" s="47">
        <v>12</v>
      </c>
      <c r="C142" s="47">
        <v>1</v>
      </c>
      <c r="D142" s="47">
        <v>1</v>
      </c>
      <c r="E142" s="47">
        <v>0</v>
      </c>
      <c r="F142" s="47">
        <v>5.6</v>
      </c>
      <c r="G142" s="47">
        <v>3.4</v>
      </c>
      <c r="H142" s="47">
        <v>5.2</v>
      </c>
      <c r="I142" s="47">
        <v>5.7</v>
      </c>
      <c r="J142" s="47">
        <v>5.6</v>
      </c>
      <c r="K142" s="47">
        <v>9.1</v>
      </c>
      <c r="L142" s="47">
        <v>4.5</v>
      </c>
      <c r="M142" s="47">
        <v>6</v>
      </c>
      <c r="N142" s="47">
        <v>4.5</v>
      </c>
      <c r="O142" s="47">
        <v>6.3</v>
      </c>
      <c r="P142" s="47">
        <v>0</v>
      </c>
      <c r="Q142" s="47">
        <v>7.9</v>
      </c>
    </row>
    <row r="143" spans="2:17" x14ac:dyDescent="0.2">
      <c r="B143" s="47">
        <v>3</v>
      </c>
      <c r="C143" s="47">
        <v>1</v>
      </c>
      <c r="D143" s="47">
        <v>0</v>
      </c>
      <c r="E143" s="47">
        <v>0</v>
      </c>
      <c r="F143" s="47">
        <v>9.9</v>
      </c>
      <c r="G143" s="47">
        <v>2.8</v>
      </c>
      <c r="H143" s="47">
        <v>1.5</v>
      </c>
      <c r="I143" s="47">
        <v>5.8</v>
      </c>
      <c r="J143" s="47">
        <v>3.5</v>
      </c>
      <c r="K143" s="47">
        <v>5.4</v>
      </c>
      <c r="L143" s="47">
        <v>4</v>
      </c>
      <c r="M143" s="47">
        <v>4.9000000000000004</v>
      </c>
      <c r="N143" s="47">
        <v>4</v>
      </c>
      <c r="O143" s="47">
        <v>5.8</v>
      </c>
      <c r="P143" s="47">
        <v>1</v>
      </c>
      <c r="Q143" s="47">
        <v>8</v>
      </c>
    </row>
    <row r="144" spans="2:17" x14ac:dyDescent="0.2">
      <c r="B144" s="47">
        <v>3</v>
      </c>
      <c r="C144" s="47">
        <v>0</v>
      </c>
      <c r="D144" s="47">
        <v>1</v>
      </c>
      <c r="E144" s="47">
        <v>1</v>
      </c>
      <c r="F144" s="47">
        <v>9.1999999999999993</v>
      </c>
      <c r="G144" s="47">
        <v>3.4</v>
      </c>
      <c r="H144" s="47">
        <v>4.9000000000000004</v>
      </c>
      <c r="I144" s="47">
        <v>7.4</v>
      </c>
      <c r="J144" s="47">
        <v>5.8</v>
      </c>
      <c r="K144" s="47">
        <v>4.5</v>
      </c>
      <c r="L144" s="47">
        <v>4.2</v>
      </c>
      <c r="M144" s="47">
        <v>4</v>
      </c>
      <c r="N144" s="47">
        <v>4.5</v>
      </c>
      <c r="O144" s="47">
        <v>6.9</v>
      </c>
      <c r="P144" s="47">
        <v>1</v>
      </c>
      <c r="Q144" s="47">
        <v>8</v>
      </c>
    </row>
    <row r="145" spans="2:17" x14ac:dyDescent="0.2">
      <c r="B145" s="47">
        <v>7</v>
      </c>
      <c r="C145" s="47">
        <v>1</v>
      </c>
      <c r="D145" s="47">
        <v>0</v>
      </c>
      <c r="E145" s="47">
        <v>0</v>
      </c>
      <c r="F145" s="47">
        <v>9.1</v>
      </c>
      <c r="G145" s="47">
        <v>3.8</v>
      </c>
      <c r="H145" s="47">
        <v>3.1</v>
      </c>
      <c r="I145" s="47">
        <v>7.5</v>
      </c>
      <c r="J145" s="47">
        <v>4.5</v>
      </c>
      <c r="K145" s="47">
        <v>7.3</v>
      </c>
      <c r="L145" s="47">
        <v>4.5</v>
      </c>
      <c r="M145" s="47">
        <v>3.4</v>
      </c>
      <c r="N145" s="47">
        <v>4.2</v>
      </c>
      <c r="O145" s="47">
        <v>5.0999999999999996</v>
      </c>
      <c r="P145" s="47">
        <v>0</v>
      </c>
      <c r="Q145" s="47">
        <v>8.4</v>
      </c>
    </row>
    <row r="146" spans="2:17" x14ac:dyDescent="0.2">
      <c r="B146" s="47">
        <v>7</v>
      </c>
      <c r="C146" s="47">
        <v>1</v>
      </c>
      <c r="D146" s="47">
        <v>0</v>
      </c>
      <c r="E146" s="47">
        <v>0</v>
      </c>
      <c r="F146" s="47">
        <v>9.9</v>
      </c>
      <c r="G146" s="47">
        <v>4.2</v>
      </c>
      <c r="H146" s="47">
        <v>3.4</v>
      </c>
      <c r="I146" s="47">
        <v>5.4</v>
      </c>
      <c r="J146" s="47">
        <v>4.5</v>
      </c>
      <c r="K146" s="47">
        <v>3.8</v>
      </c>
      <c r="L146" s="47">
        <v>3.8</v>
      </c>
      <c r="M146" s="47">
        <v>4</v>
      </c>
      <c r="N146" s="47">
        <v>3.5</v>
      </c>
      <c r="O146" s="47">
        <v>5.4</v>
      </c>
      <c r="P146" s="47">
        <v>1</v>
      </c>
      <c r="Q146" s="47">
        <v>8.8000000000000007</v>
      </c>
    </row>
    <row r="147" spans="2:17" x14ac:dyDescent="0.2">
      <c r="B147" s="47">
        <v>14</v>
      </c>
      <c r="C147" s="47">
        <v>1</v>
      </c>
      <c r="D147" s="47">
        <v>0</v>
      </c>
      <c r="E147" s="47">
        <v>1</v>
      </c>
      <c r="F147" s="47">
        <v>9.9</v>
      </c>
      <c r="G147" s="47">
        <v>4.2</v>
      </c>
      <c r="H147" s="47">
        <v>3.2</v>
      </c>
      <c r="I147" s="47">
        <v>5.4</v>
      </c>
      <c r="J147" s="47">
        <v>4.5</v>
      </c>
      <c r="K147" s="47">
        <v>3.8</v>
      </c>
      <c r="L147" s="47">
        <v>4.0999999999999996</v>
      </c>
      <c r="M147" s="47">
        <v>4</v>
      </c>
      <c r="N147" s="47">
        <v>3.5</v>
      </c>
      <c r="O147" s="47">
        <v>4.0999999999999996</v>
      </c>
      <c r="P147" s="47">
        <v>1</v>
      </c>
      <c r="Q147" s="47">
        <v>7.9</v>
      </c>
    </row>
    <row r="148" spans="2:17" x14ac:dyDescent="0.2">
      <c r="B148" s="47">
        <v>5</v>
      </c>
      <c r="C148" s="47">
        <v>0</v>
      </c>
      <c r="D148" s="47">
        <v>1</v>
      </c>
      <c r="E148" s="47">
        <v>0</v>
      </c>
      <c r="F148" s="47">
        <v>6.6</v>
      </c>
      <c r="G148" s="47">
        <v>3.8</v>
      </c>
      <c r="H148" s="47">
        <v>4.5</v>
      </c>
      <c r="I148" s="47">
        <v>5.3</v>
      </c>
      <c r="J148" s="47">
        <v>6.6</v>
      </c>
      <c r="K148" s="47">
        <v>8.1999999999999993</v>
      </c>
      <c r="L148" s="47">
        <v>4.5999999999999996</v>
      </c>
      <c r="M148" s="47">
        <v>4.0999999999999996</v>
      </c>
      <c r="N148" s="47">
        <v>3.3</v>
      </c>
      <c r="O148" s="47">
        <v>4.7</v>
      </c>
      <c r="P148" s="47">
        <v>0</v>
      </c>
      <c r="Q148" s="47">
        <v>6</v>
      </c>
    </row>
    <row r="149" spans="2:17" x14ac:dyDescent="0.2">
      <c r="B149" s="47">
        <v>15</v>
      </c>
      <c r="C149" s="47">
        <v>1</v>
      </c>
      <c r="D149" s="47">
        <v>0</v>
      </c>
      <c r="E149" s="47">
        <v>0</v>
      </c>
      <c r="F149" s="47">
        <v>9.1</v>
      </c>
      <c r="G149" s="47">
        <v>3.7</v>
      </c>
      <c r="H149" s="47">
        <v>4.0999999999999996</v>
      </c>
      <c r="I149" s="47">
        <v>6.3</v>
      </c>
      <c r="J149" s="47">
        <v>5.4</v>
      </c>
      <c r="K149" s="47">
        <v>7.3</v>
      </c>
      <c r="L149" s="47">
        <v>3.7</v>
      </c>
      <c r="M149" s="47">
        <v>3</v>
      </c>
      <c r="N149" s="47">
        <v>3.3</v>
      </c>
      <c r="O149" s="47">
        <v>4.7</v>
      </c>
      <c r="P149" s="47">
        <v>0</v>
      </c>
      <c r="Q149" s="47">
        <v>8.1999999999999993</v>
      </c>
    </row>
    <row r="150" spans="2:17" x14ac:dyDescent="0.2">
      <c r="B150" s="47">
        <v>7</v>
      </c>
      <c r="C150" s="47">
        <v>1</v>
      </c>
      <c r="D150" s="47">
        <v>1</v>
      </c>
      <c r="E150" s="47">
        <v>1</v>
      </c>
      <c r="F150" s="47">
        <v>5.0999999999999996</v>
      </c>
      <c r="G150" s="47">
        <v>5.0999999999999996</v>
      </c>
      <c r="H150" s="47">
        <v>5.8</v>
      </c>
      <c r="I150" s="47">
        <v>5.4</v>
      </c>
      <c r="J150" s="47">
        <v>7.8</v>
      </c>
      <c r="K150" s="47">
        <v>5.9</v>
      </c>
      <c r="L150" s="47">
        <v>5.0999999999999996</v>
      </c>
      <c r="M150" s="47">
        <v>6.3</v>
      </c>
      <c r="N150" s="47">
        <v>4.5</v>
      </c>
      <c r="O150" s="47">
        <v>6.2</v>
      </c>
      <c r="P150" s="47">
        <v>1</v>
      </c>
      <c r="Q150" s="47">
        <v>8.4</v>
      </c>
    </row>
    <row r="151" spans="2:17" x14ac:dyDescent="0.2">
      <c r="B151" s="47">
        <v>13</v>
      </c>
      <c r="C151" s="47">
        <v>0</v>
      </c>
      <c r="D151" s="47">
        <v>1</v>
      </c>
      <c r="E151" s="47">
        <v>0</v>
      </c>
      <c r="F151" s="47">
        <v>6</v>
      </c>
      <c r="G151" s="47">
        <v>4.0999999999999996</v>
      </c>
      <c r="H151" s="47">
        <v>4.8</v>
      </c>
      <c r="I151" s="47">
        <v>5.3</v>
      </c>
      <c r="J151" s="47">
        <v>5.3</v>
      </c>
      <c r="K151" s="47">
        <v>8</v>
      </c>
      <c r="L151" s="47">
        <v>4.3</v>
      </c>
      <c r="M151" s="47">
        <v>5.3</v>
      </c>
      <c r="N151" s="47">
        <v>4</v>
      </c>
      <c r="O151" s="47">
        <v>5.8</v>
      </c>
      <c r="P151" s="47">
        <v>0</v>
      </c>
      <c r="Q151" s="47">
        <v>7.4</v>
      </c>
    </row>
    <row r="152" spans="2:17" x14ac:dyDescent="0.2">
      <c r="B152" s="47">
        <v>8</v>
      </c>
      <c r="C152" s="47">
        <v>0</v>
      </c>
      <c r="D152" s="47">
        <v>1</v>
      </c>
      <c r="E152" s="47">
        <v>0</v>
      </c>
      <c r="F152" s="47">
        <v>8.9</v>
      </c>
      <c r="G152" s="47">
        <v>4.3</v>
      </c>
      <c r="H152" s="47">
        <v>4.3</v>
      </c>
      <c r="I152" s="47">
        <v>5.0999999999999996</v>
      </c>
      <c r="J152" s="47">
        <v>6.9</v>
      </c>
      <c r="K152" s="47">
        <v>8.1999999999999993</v>
      </c>
      <c r="L152" s="47">
        <v>5</v>
      </c>
      <c r="M152" s="47">
        <v>5.9</v>
      </c>
      <c r="N152" s="47">
        <v>4.2</v>
      </c>
      <c r="O152" s="47">
        <v>5.7</v>
      </c>
      <c r="P152" s="47">
        <v>0</v>
      </c>
      <c r="Q152" s="47">
        <v>8</v>
      </c>
    </row>
    <row r="153" spans="2:17" x14ac:dyDescent="0.2">
      <c r="B153" s="47">
        <v>5</v>
      </c>
      <c r="C153" s="47">
        <v>0</v>
      </c>
      <c r="D153" s="47">
        <v>1</v>
      </c>
      <c r="E153" s="47">
        <v>0</v>
      </c>
      <c r="F153" s="47">
        <v>6.2</v>
      </c>
      <c r="G153" s="47">
        <v>3.3</v>
      </c>
      <c r="H153" s="47">
        <v>4</v>
      </c>
      <c r="I153" s="47">
        <v>3.6</v>
      </c>
      <c r="J153" s="47">
        <v>5.0999999999999996</v>
      </c>
      <c r="K153" s="47">
        <v>6.9</v>
      </c>
      <c r="L153" s="47">
        <v>4</v>
      </c>
      <c r="M153" s="47">
        <v>6.3</v>
      </c>
      <c r="N153" s="47">
        <v>3.7</v>
      </c>
      <c r="O153" s="47">
        <v>5.4</v>
      </c>
      <c r="P153" s="47">
        <v>0</v>
      </c>
      <c r="Q153" s="47">
        <v>6.6</v>
      </c>
    </row>
    <row r="154" spans="2:17" x14ac:dyDescent="0.2">
      <c r="B154" s="47">
        <v>9</v>
      </c>
      <c r="C154" s="47">
        <v>1</v>
      </c>
      <c r="D154" s="47">
        <v>1</v>
      </c>
      <c r="E154" s="47">
        <v>0</v>
      </c>
      <c r="F154" s="47">
        <v>7.2</v>
      </c>
      <c r="G154" s="47">
        <v>4.3</v>
      </c>
      <c r="H154" s="47">
        <v>3.6</v>
      </c>
      <c r="I154" s="47">
        <v>3.4</v>
      </c>
      <c r="J154" s="47">
        <v>4.7</v>
      </c>
      <c r="K154" s="47">
        <v>10</v>
      </c>
      <c r="L154" s="47">
        <v>3</v>
      </c>
      <c r="M154" s="47">
        <v>4.0999999999999996</v>
      </c>
      <c r="N154" s="47">
        <v>2.5</v>
      </c>
      <c r="O154" s="47">
        <v>3.8</v>
      </c>
      <c r="P154" s="47">
        <v>0</v>
      </c>
      <c r="Q154" s="47">
        <v>7.6</v>
      </c>
    </row>
    <row r="155" spans="2:17" x14ac:dyDescent="0.2">
      <c r="B155" s="47">
        <v>6</v>
      </c>
      <c r="C155" s="47">
        <v>1</v>
      </c>
      <c r="D155" s="47">
        <v>0</v>
      </c>
      <c r="E155" s="47">
        <v>1</v>
      </c>
      <c r="F155" s="47">
        <v>8.8000000000000007</v>
      </c>
      <c r="G155" s="47">
        <v>3.5</v>
      </c>
      <c r="H155" s="47">
        <v>2.8</v>
      </c>
      <c r="I155" s="47">
        <v>8.1</v>
      </c>
      <c r="J155" s="47">
        <v>4.5</v>
      </c>
      <c r="K155" s="47">
        <v>6.7</v>
      </c>
      <c r="L155" s="47">
        <v>4.0999999999999996</v>
      </c>
      <c r="M155" s="47">
        <v>2.2999999999999998</v>
      </c>
      <c r="N155" s="47">
        <v>3.9</v>
      </c>
      <c r="O155" s="47">
        <v>5.4</v>
      </c>
      <c r="P155" s="47">
        <v>0</v>
      </c>
      <c r="Q155" s="47">
        <v>7.5</v>
      </c>
    </row>
    <row r="156" spans="2:17" x14ac:dyDescent="0.2">
      <c r="B156" s="47">
        <v>3</v>
      </c>
      <c r="C156" s="47">
        <v>0</v>
      </c>
      <c r="D156" s="47">
        <v>1</v>
      </c>
      <c r="E156" s="47">
        <v>0</v>
      </c>
      <c r="F156" s="47">
        <v>6.3</v>
      </c>
      <c r="G156" s="47">
        <v>5.0999999999999996</v>
      </c>
      <c r="H156" s="47">
        <v>3.7</v>
      </c>
      <c r="I156" s="47">
        <v>4.0999999999999996</v>
      </c>
      <c r="J156" s="47">
        <v>6.6</v>
      </c>
      <c r="K156" s="47">
        <v>8.4</v>
      </c>
      <c r="L156" s="47">
        <v>4.4000000000000004</v>
      </c>
      <c r="M156" s="47">
        <v>5.0999999999999996</v>
      </c>
      <c r="N156" s="47">
        <v>3.4</v>
      </c>
      <c r="O156" s="47">
        <v>5.3</v>
      </c>
      <c r="P156" s="47">
        <v>0</v>
      </c>
      <c r="Q156" s="47">
        <v>7.1</v>
      </c>
    </row>
    <row r="157" spans="2:17" x14ac:dyDescent="0.2">
      <c r="B157" s="47">
        <v>2</v>
      </c>
      <c r="C157" s="47">
        <v>0</v>
      </c>
      <c r="D157" s="47">
        <v>0</v>
      </c>
      <c r="E157" s="47">
        <v>0</v>
      </c>
      <c r="F157" s="47">
        <v>9.6999999999999993</v>
      </c>
      <c r="G157" s="47">
        <v>2.8</v>
      </c>
      <c r="H157" s="47">
        <v>3.7</v>
      </c>
      <c r="I157" s="47">
        <v>5.7</v>
      </c>
      <c r="J157" s="47">
        <v>4.7</v>
      </c>
      <c r="K157" s="47">
        <v>4.8</v>
      </c>
      <c r="L157" s="47">
        <v>4</v>
      </c>
      <c r="M157" s="47">
        <v>4.0999999999999996</v>
      </c>
      <c r="N157" s="47">
        <v>3.6</v>
      </c>
      <c r="O157" s="47">
        <v>5.8</v>
      </c>
      <c r="P157" s="47">
        <v>0</v>
      </c>
      <c r="Q157" s="47">
        <v>7.9</v>
      </c>
    </row>
    <row r="158" spans="2:17" x14ac:dyDescent="0.2">
      <c r="B158" s="47">
        <v>1</v>
      </c>
      <c r="C158" s="47">
        <v>0</v>
      </c>
      <c r="D158" s="47">
        <v>1</v>
      </c>
      <c r="E158" s="47">
        <v>0</v>
      </c>
      <c r="F158" s="47">
        <v>5</v>
      </c>
      <c r="G158" s="47">
        <v>3.6</v>
      </c>
      <c r="H158" s="47">
        <v>4.0999999999999996</v>
      </c>
      <c r="I158" s="47">
        <v>4.2</v>
      </c>
      <c r="J158" s="47">
        <v>4.9000000000000004</v>
      </c>
      <c r="K158" s="47">
        <v>8.1999999999999993</v>
      </c>
      <c r="L158" s="47">
        <v>3.7</v>
      </c>
      <c r="M158" s="47">
        <v>4.8</v>
      </c>
      <c r="N158" s="47">
        <v>3.1</v>
      </c>
      <c r="O158" s="47">
        <v>4.4000000000000004</v>
      </c>
      <c r="P158" s="47">
        <v>0</v>
      </c>
      <c r="Q158" s="47">
        <v>7.6</v>
      </c>
    </row>
    <row r="159" spans="2:17" x14ac:dyDescent="0.2">
      <c r="B159" s="47">
        <v>10</v>
      </c>
      <c r="C159" s="47">
        <v>0</v>
      </c>
      <c r="D159" s="47">
        <v>1</v>
      </c>
      <c r="E159" s="47">
        <v>1</v>
      </c>
      <c r="F159" s="47">
        <v>7.4</v>
      </c>
      <c r="G159" s="47">
        <v>3.4</v>
      </c>
      <c r="H159" s="47">
        <v>5.8</v>
      </c>
      <c r="I159" s="47">
        <v>4.4000000000000004</v>
      </c>
      <c r="J159" s="47">
        <v>4.8</v>
      </c>
      <c r="K159" s="47">
        <v>7.2</v>
      </c>
      <c r="L159" s="47">
        <v>4</v>
      </c>
      <c r="M159" s="47">
        <v>5.6</v>
      </c>
      <c r="N159" s="47">
        <v>3.7</v>
      </c>
      <c r="O159" s="47">
        <v>4.3</v>
      </c>
      <c r="P159" s="47">
        <v>0</v>
      </c>
      <c r="Q159" s="47">
        <v>7.1</v>
      </c>
    </row>
    <row r="160" spans="2:17" x14ac:dyDescent="0.2">
      <c r="B160" s="47">
        <v>5</v>
      </c>
      <c r="C160" s="47">
        <v>1</v>
      </c>
      <c r="D160" s="47">
        <v>1</v>
      </c>
      <c r="E160" s="47">
        <v>1</v>
      </c>
      <c r="F160" s="47">
        <v>5.5</v>
      </c>
      <c r="G160" s="47">
        <v>3.7</v>
      </c>
      <c r="H160" s="47">
        <v>4.5</v>
      </c>
      <c r="I160" s="47">
        <v>5.3</v>
      </c>
      <c r="J160" s="47">
        <v>4.9000000000000004</v>
      </c>
      <c r="K160" s="47">
        <v>6</v>
      </c>
      <c r="L160" s="47">
        <v>4.3</v>
      </c>
      <c r="M160" s="47">
        <v>5.9</v>
      </c>
      <c r="N160" s="47">
        <v>4.3</v>
      </c>
      <c r="O160" s="47">
        <v>5.7</v>
      </c>
      <c r="P160" s="47">
        <v>0</v>
      </c>
      <c r="Q160" s="47">
        <v>7.6</v>
      </c>
    </row>
    <row r="161" spans="2:17" x14ac:dyDescent="0.2">
      <c r="B161" s="47">
        <v>13</v>
      </c>
      <c r="C161" s="47">
        <v>1</v>
      </c>
      <c r="D161" s="47">
        <v>0</v>
      </c>
      <c r="E161" s="47">
        <v>1</v>
      </c>
      <c r="F161" s="47">
        <v>9.1</v>
      </c>
      <c r="G161" s="47">
        <v>3.6</v>
      </c>
      <c r="H161" s="47">
        <v>3</v>
      </c>
      <c r="I161" s="47">
        <v>6.2</v>
      </c>
      <c r="J161" s="47">
        <v>4.5999999999999996</v>
      </c>
      <c r="K161" s="47">
        <v>8.3000000000000007</v>
      </c>
      <c r="L161" s="47">
        <v>4.5999999999999996</v>
      </c>
      <c r="M161" s="47">
        <v>4.3</v>
      </c>
      <c r="N161" s="47">
        <v>3.9</v>
      </c>
      <c r="O161" s="47">
        <v>4.8</v>
      </c>
      <c r="P161" s="47">
        <v>1</v>
      </c>
      <c r="Q161" s="47">
        <v>8.1999999999999993</v>
      </c>
    </row>
    <row r="162" spans="2:17" x14ac:dyDescent="0.2">
      <c r="B162" s="47">
        <v>5</v>
      </c>
      <c r="C162" s="47">
        <v>1</v>
      </c>
      <c r="D162" s="47">
        <v>1</v>
      </c>
      <c r="E162" s="47">
        <v>0</v>
      </c>
      <c r="F162" s="47">
        <v>6.7</v>
      </c>
      <c r="G162" s="47">
        <v>3.7</v>
      </c>
      <c r="H162" s="47">
        <v>5.0999999999999996</v>
      </c>
      <c r="I162" s="47">
        <v>5.0999999999999996</v>
      </c>
      <c r="J162" s="47">
        <v>4.9000000000000004</v>
      </c>
      <c r="K162" s="47">
        <v>9.1999999999999993</v>
      </c>
      <c r="L162" s="47">
        <v>3.7</v>
      </c>
      <c r="M162" s="47">
        <v>4.5</v>
      </c>
      <c r="N162" s="47">
        <v>3.4</v>
      </c>
      <c r="O162" s="47">
        <v>4.9000000000000004</v>
      </c>
      <c r="P162" s="47">
        <v>0</v>
      </c>
      <c r="Q162" s="47">
        <v>6.9</v>
      </c>
    </row>
    <row r="163" spans="2:17" x14ac:dyDescent="0.2">
      <c r="B163" s="47">
        <v>11</v>
      </c>
      <c r="C163" s="47">
        <v>0</v>
      </c>
      <c r="D163" s="47">
        <v>1</v>
      </c>
      <c r="E163" s="47">
        <v>1</v>
      </c>
      <c r="F163" s="47">
        <v>6.3</v>
      </c>
      <c r="G163" s="47">
        <v>4.5</v>
      </c>
      <c r="H163" s="47">
        <v>4.9000000000000004</v>
      </c>
      <c r="I163" s="47">
        <v>6.8</v>
      </c>
      <c r="J163" s="47">
        <v>5.9</v>
      </c>
      <c r="K163" s="47">
        <v>8.8000000000000007</v>
      </c>
      <c r="L163" s="47">
        <v>6.4</v>
      </c>
      <c r="M163" s="47">
        <v>6.2</v>
      </c>
      <c r="N163" s="47">
        <v>5.2</v>
      </c>
      <c r="O163" s="47">
        <v>6.4</v>
      </c>
      <c r="P163" s="47">
        <v>1</v>
      </c>
      <c r="Q163" s="47">
        <v>8.1</v>
      </c>
    </row>
    <row r="164" spans="2:17" x14ac:dyDescent="0.2">
      <c r="B164" s="47">
        <v>13</v>
      </c>
      <c r="C164" s="47">
        <v>0</v>
      </c>
      <c r="D164" s="47">
        <v>0</v>
      </c>
      <c r="E164" s="47">
        <v>1</v>
      </c>
      <c r="F164" s="47">
        <v>8.3000000000000007</v>
      </c>
      <c r="G164" s="47">
        <v>3.7</v>
      </c>
      <c r="H164" s="47">
        <v>5.7</v>
      </c>
      <c r="I164" s="47">
        <v>6.1</v>
      </c>
      <c r="J164" s="47">
        <v>6.1</v>
      </c>
      <c r="K164" s="47">
        <v>5.3</v>
      </c>
      <c r="L164" s="47">
        <v>3.6</v>
      </c>
      <c r="M164" s="47">
        <v>2.9</v>
      </c>
      <c r="N164" s="47">
        <v>3.1</v>
      </c>
      <c r="O164" s="47">
        <v>4.9000000000000004</v>
      </c>
      <c r="P164" s="47">
        <v>1</v>
      </c>
      <c r="Q164" s="47">
        <v>7.6</v>
      </c>
    </row>
    <row r="165" spans="2:17" x14ac:dyDescent="0.2">
      <c r="B165" s="47">
        <v>12</v>
      </c>
      <c r="C165" s="47">
        <v>0</v>
      </c>
      <c r="D165" s="47">
        <v>0</v>
      </c>
      <c r="E165" s="47">
        <v>1</v>
      </c>
      <c r="F165" s="47">
        <v>8.1999999999999993</v>
      </c>
      <c r="G165" s="47">
        <v>3.6</v>
      </c>
      <c r="H165" s="47">
        <v>4.7</v>
      </c>
      <c r="I165" s="47">
        <v>6</v>
      </c>
      <c r="J165" s="47">
        <v>6</v>
      </c>
      <c r="K165" s="47">
        <v>5.2</v>
      </c>
      <c r="L165" s="47">
        <v>4.7</v>
      </c>
      <c r="M165" s="47">
        <v>2.8</v>
      </c>
      <c r="N165" s="47">
        <v>3</v>
      </c>
      <c r="O165" s="47">
        <v>4</v>
      </c>
      <c r="P165" s="47">
        <v>1</v>
      </c>
      <c r="Q165" s="47">
        <v>8.4</v>
      </c>
    </row>
    <row r="166" spans="2:17" x14ac:dyDescent="0.2">
      <c r="B166" s="47">
        <v>11</v>
      </c>
      <c r="C166" s="47">
        <v>0</v>
      </c>
      <c r="D166" s="47">
        <v>0</v>
      </c>
      <c r="E166" s="47">
        <v>1</v>
      </c>
      <c r="F166" s="47">
        <v>8.1999999999999993</v>
      </c>
      <c r="G166" s="47">
        <v>3.6</v>
      </c>
      <c r="H166" s="47">
        <v>5.8</v>
      </c>
      <c r="I166" s="47">
        <v>6</v>
      </c>
      <c r="J166" s="47">
        <v>6</v>
      </c>
      <c r="K166" s="47">
        <v>5.2</v>
      </c>
      <c r="L166" s="47">
        <v>4</v>
      </c>
      <c r="M166" s="47">
        <v>2.8</v>
      </c>
      <c r="N166" s="47">
        <v>3</v>
      </c>
      <c r="O166" s="47">
        <v>4</v>
      </c>
      <c r="P166" s="47">
        <v>0</v>
      </c>
      <c r="Q166" s="47">
        <v>7.4</v>
      </c>
    </row>
    <row r="167" spans="2:17" x14ac:dyDescent="0.2">
      <c r="B167" s="47">
        <v>10</v>
      </c>
      <c r="C167" s="47">
        <v>0</v>
      </c>
      <c r="D167" s="47">
        <v>0</v>
      </c>
      <c r="E167" s="47">
        <v>1</v>
      </c>
      <c r="F167" s="47">
        <v>9</v>
      </c>
      <c r="G167" s="47">
        <v>4.0999999999999996</v>
      </c>
      <c r="H167" s="47">
        <v>3.3</v>
      </c>
      <c r="I167" s="47">
        <v>4.8</v>
      </c>
      <c r="J167" s="47">
        <v>5</v>
      </c>
      <c r="K167" s="47">
        <v>6</v>
      </c>
      <c r="L167" s="47">
        <v>4.3</v>
      </c>
      <c r="M167" s="47">
        <v>3.9</v>
      </c>
      <c r="N167" s="47">
        <v>3.1</v>
      </c>
      <c r="O167" s="47">
        <v>4.4000000000000004</v>
      </c>
      <c r="P167" s="47">
        <v>0</v>
      </c>
      <c r="Q167" s="47">
        <v>7.9</v>
      </c>
    </row>
    <row r="168" spans="2:17" x14ac:dyDescent="0.2">
      <c r="B168" s="47">
        <v>1</v>
      </c>
      <c r="C168" s="47">
        <v>1</v>
      </c>
      <c r="D168" s="47">
        <v>1</v>
      </c>
      <c r="E168" s="47">
        <v>0</v>
      </c>
      <c r="F168" s="47">
        <v>7.1</v>
      </c>
      <c r="G168" s="47">
        <v>3.4</v>
      </c>
      <c r="H168" s="47">
        <v>3.8</v>
      </c>
      <c r="I168" s="47">
        <v>5</v>
      </c>
      <c r="J168" s="47">
        <v>5.9</v>
      </c>
      <c r="K168" s="47">
        <v>7.8</v>
      </c>
      <c r="L168" s="47">
        <v>3.6</v>
      </c>
      <c r="M168" s="47">
        <v>3.1</v>
      </c>
      <c r="N168" s="47">
        <v>2.7</v>
      </c>
      <c r="O168" s="47">
        <v>3.7</v>
      </c>
      <c r="P168" s="47">
        <v>0</v>
      </c>
      <c r="Q168" s="47">
        <v>7.2</v>
      </c>
    </row>
    <row r="169" spans="2:17" x14ac:dyDescent="0.2">
      <c r="B169" s="47">
        <v>10</v>
      </c>
      <c r="C169" s="47">
        <v>1</v>
      </c>
      <c r="D169" s="47">
        <v>1</v>
      </c>
      <c r="E169" s="47">
        <v>0</v>
      </c>
      <c r="F169" s="47">
        <v>6.9</v>
      </c>
      <c r="G169" s="47">
        <v>3.7</v>
      </c>
      <c r="H169" s="47">
        <v>3.3</v>
      </c>
      <c r="I169" s="47">
        <v>2.2999999999999998</v>
      </c>
      <c r="J169" s="47">
        <v>5.4</v>
      </c>
      <c r="K169" s="47">
        <v>8.9</v>
      </c>
      <c r="L169" s="47">
        <v>2.7</v>
      </c>
      <c r="M169" s="47">
        <v>4.2</v>
      </c>
      <c r="N169" s="47">
        <v>2</v>
      </c>
      <c r="O169" s="47">
        <v>3.4</v>
      </c>
      <c r="P169" s="47">
        <v>0</v>
      </c>
      <c r="Q169" s="47">
        <v>7.6</v>
      </c>
    </row>
    <row r="170" spans="2:17" x14ac:dyDescent="0.2">
      <c r="B170" s="47">
        <v>12</v>
      </c>
      <c r="C170" s="47">
        <v>0</v>
      </c>
      <c r="D170" s="47">
        <v>0</v>
      </c>
      <c r="E170" s="47">
        <v>1</v>
      </c>
      <c r="F170" s="47">
        <v>8.6</v>
      </c>
      <c r="G170" s="47">
        <v>2.9</v>
      </c>
      <c r="H170" s="47">
        <v>2.8</v>
      </c>
      <c r="I170" s="47">
        <v>5.6</v>
      </c>
      <c r="J170" s="47">
        <v>4</v>
      </c>
      <c r="K170" s="47">
        <v>6.3</v>
      </c>
      <c r="L170" s="47">
        <v>4</v>
      </c>
      <c r="M170" s="47">
        <v>3</v>
      </c>
      <c r="N170" s="47">
        <v>3</v>
      </c>
      <c r="O170" s="47">
        <v>4</v>
      </c>
      <c r="P170" s="47">
        <v>0</v>
      </c>
      <c r="Q170" s="47">
        <v>6.7</v>
      </c>
    </row>
    <row r="171" spans="2:17" x14ac:dyDescent="0.2">
      <c r="B171" s="47">
        <v>9</v>
      </c>
      <c r="C171" s="47">
        <v>0</v>
      </c>
      <c r="D171" s="47">
        <v>1</v>
      </c>
      <c r="E171" s="47">
        <v>0</v>
      </c>
      <c r="F171" s="47">
        <v>6.7</v>
      </c>
      <c r="G171" s="47">
        <v>4</v>
      </c>
      <c r="H171" s="47">
        <v>4.2</v>
      </c>
      <c r="I171" s="47">
        <v>5.4</v>
      </c>
      <c r="J171" s="47">
        <v>6.8</v>
      </c>
      <c r="K171" s="47">
        <v>8.4</v>
      </c>
      <c r="L171" s="47">
        <v>3.8</v>
      </c>
      <c r="M171" s="47">
        <v>4.3</v>
      </c>
      <c r="N171" s="47">
        <v>3.5</v>
      </c>
      <c r="O171" s="47">
        <v>4.3</v>
      </c>
      <c r="P171" s="47">
        <v>1</v>
      </c>
      <c r="Q171" s="47">
        <v>7.4</v>
      </c>
    </row>
    <row r="172" spans="2:17" x14ac:dyDescent="0.2">
      <c r="B172" s="47">
        <v>8</v>
      </c>
      <c r="C172" s="47">
        <v>1</v>
      </c>
      <c r="D172" s="47">
        <v>1</v>
      </c>
      <c r="E172" s="47">
        <v>0</v>
      </c>
      <c r="F172" s="47">
        <v>7</v>
      </c>
      <c r="G172" s="47">
        <v>3.3</v>
      </c>
      <c r="H172" s="47">
        <v>4</v>
      </c>
      <c r="I172" s="47">
        <v>4.8</v>
      </c>
      <c r="J172" s="47">
        <v>4.2</v>
      </c>
      <c r="K172" s="47">
        <v>9</v>
      </c>
      <c r="L172" s="47">
        <v>3.3</v>
      </c>
      <c r="M172" s="47">
        <v>5.2</v>
      </c>
      <c r="N172" s="47">
        <v>3.7</v>
      </c>
      <c r="O172" s="47">
        <v>5.6</v>
      </c>
      <c r="P172" s="47">
        <v>1</v>
      </c>
      <c r="Q172" s="47">
        <v>6.2</v>
      </c>
    </row>
    <row r="173" spans="2:17" x14ac:dyDescent="0.2">
      <c r="B173" s="47">
        <v>1</v>
      </c>
      <c r="C173" s="47">
        <v>1</v>
      </c>
      <c r="D173" s="47">
        <v>0</v>
      </c>
      <c r="E173" s="47">
        <v>0</v>
      </c>
      <c r="F173" s="47">
        <v>9.6999999999999993</v>
      </c>
      <c r="G173" s="47">
        <v>2.6</v>
      </c>
      <c r="H173" s="47">
        <v>2.1</v>
      </c>
      <c r="I173" s="47">
        <v>5.6</v>
      </c>
      <c r="J173" s="47">
        <v>3.3</v>
      </c>
      <c r="K173" s="47">
        <v>5.2</v>
      </c>
      <c r="L173" s="47">
        <v>4.5</v>
      </c>
      <c r="M173" s="47">
        <v>4.7</v>
      </c>
      <c r="N173" s="47">
        <v>3.8</v>
      </c>
      <c r="O173" s="47">
        <v>5.8</v>
      </c>
      <c r="P173" s="47">
        <v>1</v>
      </c>
      <c r="Q173" s="47">
        <v>7.5</v>
      </c>
    </row>
    <row r="174" spans="2:17" x14ac:dyDescent="0.2">
      <c r="B174" s="47">
        <v>4</v>
      </c>
      <c r="C174" s="47">
        <v>0</v>
      </c>
      <c r="D174" s="47">
        <v>0</v>
      </c>
      <c r="E174" s="47">
        <v>1</v>
      </c>
      <c r="F174" s="47">
        <v>9.9</v>
      </c>
      <c r="G174" s="47">
        <v>3.7</v>
      </c>
      <c r="H174" s="47">
        <v>4.5999999999999996</v>
      </c>
      <c r="I174" s="47">
        <v>7</v>
      </c>
      <c r="J174" s="47">
        <v>6.7</v>
      </c>
      <c r="K174" s="47">
        <v>6.8</v>
      </c>
      <c r="L174" s="47">
        <v>5</v>
      </c>
      <c r="M174" s="47">
        <v>3.4</v>
      </c>
      <c r="N174" s="47">
        <v>3.9</v>
      </c>
      <c r="O174" s="47">
        <v>5.3</v>
      </c>
      <c r="P174" s="47">
        <v>1</v>
      </c>
      <c r="Q174" s="47">
        <v>7.4</v>
      </c>
    </row>
    <row r="175" spans="2:17" x14ac:dyDescent="0.2">
      <c r="B175" s="47">
        <v>1</v>
      </c>
      <c r="C175" s="47">
        <v>1</v>
      </c>
      <c r="D175" s="47">
        <v>0</v>
      </c>
      <c r="E175" s="47">
        <v>1</v>
      </c>
      <c r="F175" s="47">
        <v>8.6</v>
      </c>
      <c r="G175" s="47">
        <v>4.8</v>
      </c>
      <c r="H175" s="47">
        <v>3.3</v>
      </c>
      <c r="I175" s="47">
        <v>6</v>
      </c>
      <c r="J175" s="47">
        <v>5.7</v>
      </c>
      <c r="K175" s="47">
        <v>6.7</v>
      </c>
      <c r="L175" s="47">
        <v>4.8</v>
      </c>
      <c r="M175" s="47">
        <v>3.6</v>
      </c>
      <c r="N175" s="47">
        <v>3.6</v>
      </c>
      <c r="O175" s="47">
        <v>4.2</v>
      </c>
      <c r="P175" s="47">
        <v>0</v>
      </c>
      <c r="Q175" s="47">
        <v>7.9</v>
      </c>
    </row>
    <row r="176" spans="2:17" x14ac:dyDescent="0.2">
      <c r="B176" s="47">
        <v>8</v>
      </c>
      <c r="C176" s="47">
        <v>0</v>
      </c>
      <c r="D176" s="47">
        <v>1</v>
      </c>
      <c r="E176" s="47">
        <v>0</v>
      </c>
      <c r="F176" s="47">
        <v>6.3</v>
      </c>
      <c r="G176" s="47">
        <v>5.0999999999999996</v>
      </c>
      <c r="H176" s="47">
        <v>5.5</v>
      </c>
      <c r="I176" s="47">
        <v>4.0999999999999996</v>
      </c>
      <c r="J176" s="47">
        <v>6.6</v>
      </c>
      <c r="K176" s="47">
        <v>8.4</v>
      </c>
      <c r="L176" s="47">
        <v>2.8</v>
      </c>
      <c r="M176" s="47">
        <v>5.0999999999999996</v>
      </c>
      <c r="N176" s="47">
        <v>3.4</v>
      </c>
      <c r="O176" s="47">
        <v>4.7</v>
      </c>
      <c r="P176" s="47">
        <v>0</v>
      </c>
      <c r="Q176" s="47">
        <v>6.5</v>
      </c>
    </row>
    <row r="177" spans="2:17" x14ac:dyDescent="0.2">
      <c r="B177" s="47">
        <v>11</v>
      </c>
      <c r="C177" s="47">
        <v>0</v>
      </c>
      <c r="D177" s="47">
        <v>1</v>
      </c>
      <c r="E177" s="47">
        <v>1</v>
      </c>
      <c r="F177" s="47">
        <v>9.9</v>
      </c>
      <c r="G177" s="47">
        <v>3.7</v>
      </c>
      <c r="H177" s="47">
        <v>6.1</v>
      </c>
      <c r="I177" s="47">
        <v>7</v>
      </c>
      <c r="J177" s="47">
        <v>6.7</v>
      </c>
      <c r="K177" s="47">
        <v>6.8</v>
      </c>
      <c r="L177" s="47">
        <v>4.3</v>
      </c>
      <c r="M177" s="47">
        <v>3.4</v>
      </c>
      <c r="N177" s="47">
        <v>3.9</v>
      </c>
      <c r="O177" s="47">
        <v>4.2</v>
      </c>
      <c r="P177" s="47">
        <v>1</v>
      </c>
      <c r="Q177" s="47">
        <v>8.6</v>
      </c>
    </row>
    <row r="178" spans="2:17" x14ac:dyDescent="0.2">
      <c r="B178" s="47">
        <v>7</v>
      </c>
      <c r="C178" s="47">
        <v>0</v>
      </c>
      <c r="D178" s="47">
        <v>0</v>
      </c>
      <c r="E178" s="47">
        <v>1</v>
      </c>
      <c r="F178" s="47">
        <v>9.3000000000000007</v>
      </c>
      <c r="G178" s="47">
        <v>2.4</v>
      </c>
      <c r="H178" s="47">
        <v>2.6</v>
      </c>
      <c r="I178" s="47">
        <v>7.2</v>
      </c>
      <c r="J178" s="47">
        <v>4.5</v>
      </c>
      <c r="K178" s="47">
        <v>6.2</v>
      </c>
      <c r="L178" s="47">
        <v>4</v>
      </c>
      <c r="M178" s="47">
        <v>4.4000000000000004</v>
      </c>
      <c r="N178" s="47">
        <v>4.5</v>
      </c>
      <c r="O178" s="47">
        <v>5.8</v>
      </c>
      <c r="P178" s="47">
        <v>1</v>
      </c>
      <c r="Q178" s="47">
        <v>8.6</v>
      </c>
    </row>
    <row r="179" spans="2:17" x14ac:dyDescent="0.2">
      <c r="B179" s="47">
        <v>12</v>
      </c>
      <c r="C179" s="47">
        <v>1</v>
      </c>
      <c r="D179" s="47">
        <v>0</v>
      </c>
      <c r="E179" s="47">
        <v>1</v>
      </c>
      <c r="F179" s="47">
        <v>9.6999999999999993</v>
      </c>
      <c r="G179" s="47">
        <v>5</v>
      </c>
      <c r="H179" s="47">
        <v>5.2</v>
      </c>
      <c r="I179" s="47">
        <v>7.5</v>
      </c>
      <c r="J179" s="47">
        <v>6.1</v>
      </c>
      <c r="K179" s="47">
        <v>6.7</v>
      </c>
      <c r="L179" s="47">
        <v>4.9000000000000004</v>
      </c>
      <c r="M179" s="47">
        <v>3.4</v>
      </c>
      <c r="N179" s="47">
        <v>4.0999999999999996</v>
      </c>
      <c r="O179" s="47">
        <v>5.8</v>
      </c>
      <c r="P179" s="47">
        <v>1</v>
      </c>
      <c r="Q179" s="47">
        <v>8</v>
      </c>
    </row>
    <row r="180" spans="2:17" x14ac:dyDescent="0.2">
      <c r="B180" s="47">
        <v>14</v>
      </c>
      <c r="C180" s="47">
        <v>1</v>
      </c>
      <c r="D180" s="47">
        <v>0</v>
      </c>
      <c r="E180" s="47">
        <v>0</v>
      </c>
      <c r="F180" s="47">
        <v>9.6999999999999993</v>
      </c>
      <c r="G180" s="47">
        <v>2.6</v>
      </c>
      <c r="H180" s="47">
        <v>2.4</v>
      </c>
      <c r="I180" s="47">
        <v>5.6</v>
      </c>
      <c r="J180" s="47">
        <v>3.3</v>
      </c>
      <c r="K180" s="47">
        <v>5.2</v>
      </c>
      <c r="L180" s="47">
        <v>4.5999999999999996</v>
      </c>
      <c r="M180" s="47">
        <v>4.7</v>
      </c>
      <c r="N180" s="47">
        <v>3.8</v>
      </c>
      <c r="O180" s="47">
        <v>5.3</v>
      </c>
      <c r="P180" s="47">
        <v>0</v>
      </c>
      <c r="Q180" s="47">
        <v>8.1</v>
      </c>
    </row>
    <row r="181" spans="2:17" x14ac:dyDescent="0.2">
      <c r="B181" s="47">
        <v>5</v>
      </c>
      <c r="C181" s="47">
        <v>1</v>
      </c>
      <c r="D181" s="47">
        <v>0</v>
      </c>
      <c r="E181" s="47">
        <v>1</v>
      </c>
      <c r="F181" s="47">
        <v>9.6</v>
      </c>
      <c r="G181" s="47">
        <v>5.7</v>
      </c>
      <c r="H181" s="47">
        <v>6.9</v>
      </c>
      <c r="I181" s="47">
        <v>8.3000000000000007</v>
      </c>
      <c r="J181" s="47">
        <v>7.8</v>
      </c>
      <c r="K181" s="47">
        <v>4.5</v>
      </c>
      <c r="L181" s="47">
        <v>4</v>
      </c>
      <c r="M181" s="47">
        <v>3</v>
      </c>
      <c r="N181" s="47">
        <v>4.3</v>
      </c>
      <c r="O181" s="47">
        <v>6.1</v>
      </c>
      <c r="P181" s="47">
        <v>1</v>
      </c>
      <c r="Q181" s="47">
        <v>8.1999999999999993</v>
      </c>
    </row>
    <row r="182" spans="2:17" x14ac:dyDescent="0.2">
      <c r="B182" s="47">
        <v>10</v>
      </c>
      <c r="C182" s="47">
        <v>0</v>
      </c>
      <c r="D182" s="47">
        <v>0</v>
      </c>
      <c r="E182" s="47">
        <v>1</v>
      </c>
      <c r="F182" s="47">
        <v>7.6</v>
      </c>
      <c r="G182" s="47">
        <v>2.5</v>
      </c>
      <c r="H182" s="47">
        <v>3.8</v>
      </c>
      <c r="I182" s="47">
        <v>7.1</v>
      </c>
      <c r="J182" s="47">
        <v>4.2</v>
      </c>
      <c r="K182" s="47">
        <v>5.8</v>
      </c>
      <c r="L182" s="47">
        <v>4.4000000000000004</v>
      </c>
      <c r="M182" s="47">
        <v>3.8</v>
      </c>
      <c r="N182" s="47">
        <v>4.2</v>
      </c>
      <c r="O182" s="47">
        <v>6.3</v>
      </c>
      <c r="P182" s="47">
        <v>1</v>
      </c>
      <c r="Q182" s="47">
        <v>7.2</v>
      </c>
    </row>
    <row r="183" spans="2:17" x14ac:dyDescent="0.2">
      <c r="B183" s="47">
        <v>7</v>
      </c>
      <c r="C183" s="47">
        <v>1</v>
      </c>
      <c r="D183" s="47">
        <v>0</v>
      </c>
      <c r="E183" s="47">
        <v>0</v>
      </c>
      <c r="F183" s="47">
        <v>9.4</v>
      </c>
      <c r="G183" s="47">
        <v>4.0999999999999996</v>
      </c>
      <c r="H183" s="47">
        <v>4.8</v>
      </c>
      <c r="I183" s="47">
        <v>7.8</v>
      </c>
      <c r="J183" s="47">
        <v>4.7</v>
      </c>
      <c r="K183" s="47">
        <v>7.6</v>
      </c>
      <c r="L183" s="47">
        <v>4.7</v>
      </c>
      <c r="M183" s="47">
        <v>3.7</v>
      </c>
      <c r="N183" s="47">
        <v>4.4000000000000004</v>
      </c>
      <c r="O183" s="47">
        <v>6.4</v>
      </c>
      <c r="P183" s="47">
        <v>1</v>
      </c>
      <c r="Q183" s="47">
        <v>8.4</v>
      </c>
    </row>
    <row r="184" spans="2:17" x14ac:dyDescent="0.2">
      <c r="B184" s="47">
        <v>15</v>
      </c>
      <c r="C184" s="47">
        <v>1</v>
      </c>
      <c r="D184" s="47">
        <v>1</v>
      </c>
      <c r="E184" s="47">
        <v>1</v>
      </c>
      <c r="F184" s="47">
        <v>9.6</v>
      </c>
      <c r="G184" s="47">
        <v>5.7</v>
      </c>
      <c r="H184" s="47">
        <v>5.0999999999999996</v>
      </c>
      <c r="I184" s="47">
        <v>8.1999999999999993</v>
      </c>
      <c r="J184" s="47">
        <v>7.8</v>
      </c>
      <c r="K184" s="47">
        <v>4.5</v>
      </c>
      <c r="L184" s="47">
        <v>4.5999999999999996</v>
      </c>
      <c r="M184" s="47">
        <v>3</v>
      </c>
      <c r="N184" s="47">
        <v>4.3</v>
      </c>
      <c r="O184" s="47">
        <v>6.7</v>
      </c>
      <c r="P184" s="47">
        <v>1</v>
      </c>
      <c r="Q184" s="47">
        <v>9.4</v>
      </c>
    </row>
    <row r="185" spans="2:17" x14ac:dyDescent="0.2">
      <c r="B185" s="47">
        <v>14</v>
      </c>
      <c r="C185" s="47">
        <v>0</v>
      </c>
      <c r="D185" s="47">
        <v>1</v>
      </c>
      <c r="E185" s="47">
        <v>1</v>
      </c>
      <c r="F185" s="47">
        <v>9.3000000000000007</v>
      </c>
      <c r="G185" s="47">
        <v>5.0999999999999996</v>
      </c>
      <c r="H185" s="47">
        <v>5.6</v>
      </c>
      <c r="I185" s="47">
        <v>6.6</v>
      </c>
      <c r="J185" s="47">
        <v>6.3</v>
      </c>
      <c r="K185" s="47">
        <v>7.4</v>
      </c>
      <c r="L185" s="47">
        <v>4.4000000000000004</v>
      </c>
      <c r="M185" s="47">
        <v>4.5999999999999996</v>
      </c>
      <c r="N185" s="47">
        <v>4.3</v>
      </c>
      <c r="O185" s="47">
        <v>5.8</v>
      </c>
      <c r="P185" s="47">
        <v>1</v>
      </c>
      <c r="Q185" s="47">
        <v>9.4</v>
      </c>
    </row>
    <row r="186" spans="2:17" x14ac:dyDescent="0.2">
      <c r="B186" s="47">
        <v>4</v>
      </c>
      <c r="C186" s="47">
        <v>0</v>
      </c>
      <c r="D186" s="47">
        <v>0</v>
      </c>
      <c r="E186" s="47">
        <v>0</v>
      </c>
      <c r="F186" s="47">
        <v>9.6999999999999993</v>
      </c>
      <c r="G186" s="47">
        <v>2.8</v>
      </c>
      <c r="H186" s="47">
        <v>3.8</v>
      </c>
      <c r="I186" s="47">
        <v>5.7</v>
      </c>
      <c r="J186" s="47">
        <v>4.7</v>
      </c>
      <c r="K186" s="47">
        <v>4.8</v>
      </c>
      <c r="L186" s="47">
        <v>4.7</v>
      </c>
      <c r="M186" s="47">
        <v>4.0999999999999996</v>
      </c>
      <c r="N186" s="47">
        <v>3.6</v>
      </c>
      <c r="O186" s="47">
        <v>5.0999999999999996</v>
      </c>
      <c r="P186" s="47">
        <v>0</v>
      </c>
      <c r="Q186" s="47">
        <v>7.5</v>
      </c>
    </row>
    <row r="187" spans="2:17" x14ac:dyDescent="0.2">
      <c r="B187" s="47">
        <v>1</v>
      </c>
      <c r="C187" s="47">
        <v>1</v>
      </c>
      <c r="D187" s="47">
        <v>0</v>
      </c>
      <c r="E187" s="47">
        <v>1</v>
      </c>
      <c r="F187" s="47">
        <v>9.1</v>
      </c>
      <c r="G187" s="47">
        <v>3.8</v>
      </c>
      <c r="H187" s="47">
        <v>3</v>
      </c>
      <c r="I187" s="47">
        <v>7.5</v>
      </c>
      <c r="J187" s="47">
        <v>4.5</v>
      </c>
      <c r="K187" s="47">
        <v>7.3</v>
      </c>
      <c r="L187" s="47">
        <v>6</v>
      </c>
      <c r="M187" s="47">
        <v>3.4</v>
      </c>
      <c r="N187" s="47">
        <v>4.2</v>
      </c>
      <c r="O187" s="47">
        <v>6.3</v>
      </c>
      <c r="P187" s="47">
        <v>0</v>
      </c>
      <c r="Q187" s="47">
        <v>6.6</v>
      </c>
    </row>
    <row r="188" spans="2:17" x14ac:dyDescent="0.2">
      <c r="B188" s="47">
        <v>2</v>
      </c>
      <c r="C188" s="47">
        <v>1</v>
      </c>
      <c r="D188" s="47">
        <v>1</v>
      </c>
      <c r="E188" s="47">
        <v>0</v>
      </c>
      <c r="F188" s="47">
        <v>6.5</v>
      </c>
      <c r="G188" s="47">
        <v>2.8</v>
      </c>
      <c r="H188" s="47">
        <v>2.5</v>
      </c>
      <c r="I188" s="47">
        <v>4.3</v>
      </c>
      <c r="J188" s="47">
        <v>3.7</v>
      </c>
      <c r="K188" s="47">
        <v>8.5</v>
      </c>
      <c r="L188" s="47">
        <v>4.3</v>
      </c>
      <c r="M188" s="47">
        <v>4.7</v>
      </c>
      <c r="N188" s="47">
        <v>3.3</v>
      </c>
      <c r="O188" s="47">
        <v>3.3</v>
      </c>
      <c r="P188" s="47">
        <v>0</v>
      </c>
      <c r="Q188" s="47">
        <v>4.3</v>
      </c>
    </row>
    <row r="189" spans="2:17" x14ac:dyDescent="0.2">
      <c r="B189" s="47">
        <v>2</v>
      </c>
      <c r="C189" s="47">
        <v>0</v>
      </c>
      <c r="D189" s="47">
        <v>1</v>
      </c>
      <c r="E189" s="47">
        <v>0</v>
      </c>
      <c r="F189" s="47">
        <v>6.6</v>
      </c>
      <c r="G189" s="47">
        <v>3.6</v>
      </c>
      <c r="H189" s="47">
        <v>1.7</v>
      </c>
      <c r="I189" s="47">
        <v>4.7</v>
      </c>
      <c r="J189" s="47">
        <v>4.8</v>
      </c>
      <c r="K189" s="47">
        <v>7.2</v>
      </c>
      <c r="L189" s="47">
        <v>3.2</v>
      </c>
      <c r="M189" s="47">
        <v>3.6</v>
      </c>
      <c r="N189" s="47">
        <v>2.8</v>
      </c>
      <c r="O189" s="47">
        <v>4</v>
      </c>
      <c r="P189" s="47">
        <v>1</v>
      </c>
      <c r="Q189" s="47">
        <v>6.6</v>
      </c>
    </row>
    <row r="190" spans="2:17" x14ac:dyDescent="0.2">
      <c r="B190" s="47">
        <v>13</v>
      </c>
      <c r="C190" s="47">
        <v>1</v>
      </c>
      <c r="D190" s="47">
        <v>1</v>
      </c>
      <c r="E190" s="47">
        <v>0</v>
      </c>
      <c r="F190" s="47">
        <v>5.8</v>
      </c>
      <c r="G190" s="47">
        <v>3.6</v>
      </c>
      <c r="H190" s="47">
        <v>5.0999999999999996</v>
      </c>
      <c r="I190" s="47">
        <v>5.9</v>
      </c>
      <c r="J190" s="47">
        <v>5.8</v>
      </c>
      <c r="K190" s="47">
        <v>9.3000000000000007</v>
      </c>
      <c r="L190" s="47">
        <v>5.9</v>
      </c>
      <c r="M190" s="47">
        <v>6.1</v>
      </c>
      <c r="N190" s="47">
        <v>4.5999999999999996</v>
      </c>
      <c r="O190" s="47">
        <v>6.6</v>
      </c>
      <c r="P190" s="47">
        <v>0</v>
      </c>
      <c r="Q190" s="47">
        <v>7.4</v>
      </c>
    </row>
    <row r="191" spans="2:17" x14ac:dyDescent="0.2">
      <c r="B191" s="47">
        <v>11</v>
      </c>
      <c r="C191" s="47">
        <v>0</v>
      </c>
      <c r="D191" s="47">
        <v>0</v>
      </c>
      <c r="E191" s="47">
        <v>1</v>
      </c>
      <c r="F191" s="47">
        <v>8.6999999999999993</v>
      </c>
      <c r="G191" s="47">
        <v>3.7</v>
      </c>
      <c r="H191" s="47">
        <v>4.2</v>
      </c>
      <c r="I191" s="47">
        <v>7.4</v>
      </c>
      <c r="J191" s="47">
        <v>4.8</v>
      </c>
      <c r="K191" s="47">
        <v>3.8</v>
      </c>
      <c r="L191" s="47">
        <v>5.5</v>
      </c>
      <c r="M191" s="47">
        <v>3.5</v>
      </c>
      <c r="N191" s="47">
        <v>4.2</v>
      </c>
      <c r="O191" s="47">
        <v>5.6</v>
      </c>
      <c r="P191" s="47">
        <v>0</v>
      </c>
      <c r="Q191" s="47">
        <v>7.1</v>
      </c>
    </row>
    <row r="192" spans="2:17" x14ac:dyDescent="0.2">
      <c r="B192" s="47">
        <v>2</v>
      </c>
      <c r="C192" s="47">
        <v>0</v>
      </c>
      <c r="D192" s="47">
        <v>0</v>
      </c>
      <c r="E192" s="47">
        <v>1</v>
      </c>
      <c r="F192" s="47">
        <v>8.8000000000000007</v>
      </c>
      <c r="G192" s="47">
        <v>3.9</v>
      </c>
      <c r="H192" s="47">
        <v>3.4</v>
      </c>
      <c r="I192" s="47">
        <v>4.7</v>
      </c>
      <c r="J192" s="47">
        <v>4.8</v>
      </c>
      <c r="K192" s="47">
        <v>5.8</v>
      </c>
      <c r="L192" s="47">
        <v>3.8</v>
      </c>
      <c r="M192" s="47">
        <v>3.7</v>
      </c>
      <c r="N192" s="47">
        <v>2.9</v>
      </c>
      <c r="O192" s="47">
        <v>4.2</v>
      </c>
      <c r="P192" s="47">
        <v>1</v>
      </c>
      <c r="Q192" s="47">
        <v>6.7</v>
      </c>
    </row>
    <row r="193" spans="2:17" x14ac:dyDescent="0.2">
      <c r="B193" s="47">
        <v>8</v>
      </c>
      <c r="C193" s="47">
        <v>0</v>
      </c>
      <c r="D193" s="47">
        <v>1</v>
      </c>
      <c r="E193" s="47">
        <v>0</v>
      </c>
      <c r="F193" s="47">
        <v>6.4</v>
      </c>
      <c r="G193" s="47">
        <v>4.5</v>
      </c>
      <c r="H193" s="47">
        <v>4</v>
      </c>
      <c r="I193" s="47">
        <v>5.7</v>
      </c>
      <c r="J193" s="47">
        <v>5.7</v>
      </c>
      <c r="K193" s="47">
        <v>8.4</v>
      </c>
      <c r="L193" s="47">
        <v>4</v>
      </c>
      <c r="M193" s="47">
        <v>5.8</v>
      </c>
      <c r="N193" s="47">
        <v>4.4000000000000004</v>
      </c>
      <c r="O193" s="47">
        <v>5.8</v>
      </c>
      <c r="P193" s="47">
        <v>0</v>
      </c>
      <c r="Q193" s="47">
        <v>6.7</v>
      </c>
    </row>
    <row r="194" spans="2:17" x14ac:dyDescent="0.2">
      <c r="B194" s="47">
        <v>13</v>
      </c>
      <c r="C194" s="47">
        <v>0</v>
      </c>
      <c r="D194" s="47">
        <v>1</v>
      </c>
      <c r="E194" s="47">
        <v>0</v>
      </c>
      <c r="F194" s="47">
        <v>6.7</v>
      </c>
      <c r="G194" s="47">
        <v>3.6</v>
      </c>
      <c r="H194" s="47">
        <v>3.3</v>
      </c>
      <c r="I194" s="47">
        <v>4.7</v>
      </c>
      <c r="J194" s="47">
        <v>4.8</v>
      </c>
      <c r="K194" s="47">
        <v>7.2</v>
      </c>
      <c r="L194" s="47">
        <v>2.9</v>
      </c>
      <c r="M194" s="47">
        <v>3.6</v>
      </c>
      <c r="N194" s="47">
        <v>2.8</v>
      </c>
      <c r="O194" s="47">
        <v>3.2</v>
      </c>
      <c r="P194" s="47">
        <v>0</v>
      </c>
      <c r="Q194" s="47">
        <v>7.2</v>
      </c>
    </row>
    <row r="195" spans="2:17" x14ac:dyDescent="0.2">
      <c r="B195" s="47">
        <v>1</v>
      </c>
      <c r="C195" s="47">
        <v>0</v>
      </c>
      <c r="D195" s="47">
        <v>1</v>
      </c>
      <c r="E195" s="47">
        <v>0</v>
      </c>
      <c r="F195" s="47">
        <v>5.2</v>
      </c>
      <c r="G195" s="47">
        <v>3.8</v>
      </c>
      <c r="H195" s="47">
        <v>3.3</v>
      </c>
      <c r="I195" s="47">
        <v>4.3</v>
      </c>
      <c r="J195" s="47">
        <v>5</v>
      </c>
      <c r="K195" s="47">
        <v>8.4</v>
      </c>
      <c r="L195" s="47">
        <v>4.3</v>
      </c>
      <c r="M195" s="47">
        <v>4.9000000000000004</v>
      </c>
      <c r="N195" s="47">
        <v>3.3</v>
      </c>
      <c r="O195" s="47">
        <v>4.7</v>
      </c>
      <c r="P195" s="47">
        <v>0</v>
      </c>
      <c r="Q195" s="47">
        <v>7.1</v>
      </c>
    </row>
    <row r="196" spans="2:17" x14ac:dyDescent="0.2">
      <c r="B196" s="47">
        <v>3</v>
      </c>
      <c r="C196" s="47">
        <v>1</v>
      </c>
      <c r="D196" s="47">
        <v>1</v>
      </c>
      <c r="E196" s="47">
        <v>0</v>
      </c>
      <c r="F196" s="47">
        <v>6.4</v>
      </c>
      <c r="G196" s="47">
        <v>3.3</v>
      </c>
      <c r="H196" s="47">
        <v>5.3</v>
      </c>
      <c r="I196" s="47">
        <v>4.7</v>
      </c>
      <c r="J196" s="47">
        <v>4.5</v>
      </c>
      <c r="K196" s="47">
        <v>8.8000000000000007</v>
      </c>
      <c r="L196" s="47">
        <v>3.6</v>
      </c>
      <c r="M196" s="47">
        <v>4.0999999999999996</v>
      </c>
      <c r="N196" s="47">
        <v>3</v>
      </c>
      <c r="O196" s="47">
        <v>4</v>
      </c>
      <c r="P196" s="47">
        <v>0</v>
      </c>
      <c r="Q196" s="47">
        <v>6</v>
      </c>
    </row>
    <row r="197" spans="2:17" x14ac:dyDescent="0.2">
      <c r="B197" s="47">
        <v>10</v>
      </c>
      <c r="C197" s="47">
        <v>1</v>
      </c>
      <c r="D197" s="47">
        <v>0</v>
      </c>
      <c r="E197" s="47">
        <v>0</v>
      </c>
      <c r="F197" s="47">
        <v>7.6</v>
      </c>
      <c r="G197" s="47">
        <v>3.6</v>
      </c>
      <c r="H197" s="47">
        <v>4.8</v>
      </c>
      <c r="I197" s="47">
        <v>6.6</v>
      </c>
      <c r="J197" s="47">
        <v>5.4</v>
      </c>
      <c r="K197" s="47">
        <v>4.4000000000000004</v>
      </c>
      <c r="L197" s="47">
        <v>4.4000000000000004</v>
      </c>
      <c r="M197" s="47">
        <v>3.9</v>
      </c>
      <c r="N197" s="47">
        <v>4</v>
      </c>
      <c r="O197" s="47">
        <v>5.2</v>
      </c>
      <c r="P197" s="47">
        <v>0</v>
      </c>
      <c r="Q197" s="47">
        <v>8.4</v>
      </c>
    </row>
    <row r="198" spans="2:17" x14ac:dyDescent="0.2">
      <c r="B198" s="47">
        <v>8</v>
      </c>
      <c r="C198" s="47">
        <v>1</v>
      </c>
      <c r="D198" s="47">
        <v>1</v>
      </c>
      <c r="E198" s="47">
        <v>0</v>
      </c>
      <c r="F198" s="47">
        <v>5.9</v>
      </c>
      <c r="G198" s="47">
        <v>4</v>
      </c>
      <c r="H198" s="47">
        <v>3.3</v>
      </c>
      <c r="I198" s="47">
        <v>5.9</v>
      </c>
      <c r="J198" s="47">
        <v>6.2</v>
      </c>
      <c r="K198" s="47">
        <v>8.4</v>
      </c>
      <c r="L198" s="47">
        <v>6</v>
      </c>
      <c r="M198" s="47">
        <v>7.5</v>
      </c>
      <c r="N198" s="47">
        <v>5.4</v>
      </c>
      <c r="O198" s="47">
        <v>6</v>
      </c>
      <c r="P198" s="47">
        <v>1</v>
      </c>
      <c r="Q198" s="47">
        <v>8.6</v>
      </c>
    </row>
    <row r="199" spans="2:17" x14ac:dyDescent="0.2">
      <c r="B199" s="47">
        <v>9</v>
      </c>
      <c r="C199" s="47">
        <v>1</v>
      </c>
      <c r="D199" s="47">
        <v>1</v>
      </c>
      <c r="E199" s="47">
        <v>1</v>
      </c>
      <c r="F199" s="47">
        <v>9.6999999999999993</v>
      </c>
      <c r="G199" s="47">
        <v>5</v>
      </c>
      <c r="H199" s="47">
        <v>5.3</v>
      </c>
      <c r="I199" s="47">
        <v>7.6</v>
      </c>
      <c r="J199" s="47">
        <v>6.1</v>
      </c>
      <c r="K199" s="47">
        <v>6.8</v>
      </c>
      <c r="L199" s="47">
        <v>4.4000000000000004</v>
      </c>
      <c r="M199" s="47">
        <v>3.5</v>
      </c>
      <c r="N199" s="47">
        <v>4.2</v>
      </c>
      <c r="O199" s="47">
        <v>6.3</v>
      </c>
      <c r="P199" s="47">
        <v>1</v>
      </c>
      <c r="Q199" s="47">
        <v>7.9</v>
      </c>
    </row>
    <row r="200" spans="2:17" x14ac:dyDescent="0.2">
      <c r="B200" s="47">
        <v>6</v>
      </c>
      <c r="C200" s="47">
        <v>1</v>
      </c>
      <c r="D200" s="47">
        <v>1</v>
      </c>
      <c r="E200" s="47">
        <v>1</v>
      </c>
      <c r="F200" s="47">
        <v>5.5</v>
      </c>
      <c r="G200" s="47">
        <v>5.5</v>
      </c>
      <c r="H200" s="47">
        <v>6.5</v>
      </c>
      <c r="I200" s="47">
        <v>5.7</v>
      </c>
      <c r="J200" s="47">
        <v>8.1999999999999993</v>
      </c>
      <c r="K200" s="47">
        <v>6.3</v>
      </c>
      <c r="L200" s="47">
        <v>5.9</v>
      </c>
      <c r="M200" s="47">
        <v>6.7</v>
      </c>
      <c r="N200" s="47">
        <v>4.9000000000000004</v>
      </c>
      <c r="O200" s="47">
        <v>6.6</v>
      </c>
      <c r="P200" s="47">
        <v>1</v>
      </c>
      <c r="Q200" s="47">
        <v>7.6</v>
      </c>
    </row>
    <row r="201" spans="2:17" x14ac:dyDescent="0.2">
      <c r="B201" s="47">
        <v>4</v>
      </c>
      <c r="C201" s="47">
        <v>1</v>
      </c>
      <c r="D201" s="47">
        <v>1</v>
      </c>
      <c r="E201" s="47">
        <v>1</v>
      </c>
      <c r="F201" s="47">
        <v>9.6999999999999993</v>
      </c>
      <c r="G201" s="47">
        <v>5</v>
      </c>
      <c r="H201" s="47">
        <v>5.3</v>
      </c>
      <c r="I201" s="47">
        <v>7.6</v>
      </c>
      <c r="J201" s="47">
        <v>6.1</v>
      </c>
      <c r="K201" s="47">
        <v>6.8</v>
      </c>
      <c r="L201" s="47">
        <v>4.3</v>
      </c>
      <c r="M201" s="47">
        <v>3.5</v>
      </c>
      <c r="N201" s="47">
        <v>4.2</v>
      </c>
      <c r="O201" s="47">
        <v>5.9</v>
      </c>
      <c r="P201" s="47">
        <v>1</v>
      </c>
      <c r="Q201" s="47">
        <v>8.5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L203"/>
  <sheetViews>
    <sheetView topLeftCell="E22" zoomScale="60" zoomScaleNormal="60" workbookViewId="0">
      <selection activeCell="AC9" sqref="AC9"/>
    </sheetView>
  </sheetViews>
  <sheetFormatPr defaultColWidth="8.85546875" defaultRowHeight="12.75" x14ac:dyDescent="0.2"/>
  <cols>
    <col min="2" max="2" width="9.85546875" bestFit="1" customWidth="1"/>
    <col min="4" max="4" width="12" bestFit="1" customWidth="1"/>
    <col min="6" max="6" width="13.7109375" bestFit="1" customWidth="1"/>
    <col min="8" max="8" width="10.7109375" bestFit="1" customWidth="1"/>
    <col min="9" max="9" width="11.85546875" bestFit="1" customWidth="1"/>
    <col min="10" max="10" width="12.5703125" bestFit="1" customWidth="1"/>
    <col min="11" max="11" width="17" bestFit="1" customWidth="1"/>
    <col min="12" max="12" width="11" bestFit="1" customWidth="1"/>
    <col min="13" max="13" width="14.140625" bestFit="1" customWidth="1"/>
    <col min="15" max="15" width="10.140625" bestFit="1" customWidth="1"/>
    <col min="17" max="17" width="18.7109375" bestFit="1" customWidth="1"/>
    <col min="18" max="18" width="12.5703125" bestFit="1" customWidth="1"/>
    <col min="19" max="19" width="13.7109375" bestFit="1" customWidth="1"/>
    <col min="22" max="22" width="13.5703125" bestFit="1" customWidth="1"/>
    <col min="23" max="23" width="12" bestFit="1" customWidth="1"/>
    <col min="24" max="24" width="12.5703125" bestFit="1" customWidth="1"/>
    <col min="25" max="25" width="12.28515625" bestFit="1" customWidth="1"/>
    <col min="32" max="32" width="18.7109375" bestFit="1" customWidth="1"/>
    <col min="33" max="33" width="19.28515625" bestFit="1" customWidth="1"/>
    <col min="34" max="34" width="12.5703125" bestFit="1" customWidth="1"/>
    <col min="35" max="35" width="27.5703125" bestFit="1" customWidth="1"/>
    <col min="36" max="36" width="5.28515625" customWidth="1"/>
    <col min="37" max="37" width="17" bestFit="1" customWidth="1"/>
    <col min="38" max="38" width="18" customWidth="1"/>
  </cols>
  <sheetData>
    <row r="1" spans="1:38" x14ac:dyDescent="0.2">
      <c r="A1" s="44" t="s">
        <v>263</v>
      </c>
      <c r="B1" s="44" t="s">
        <v>48</v>
      </c>
      <c r="C1" s="44" t="s">
        <v>2</v>
      </c>
      <c r="D1" s="44" t="s">
        <v>49</v>
      </c>
      <c r="E1" s="44" t="s">
        <v>51</v>
      </c>
      <c r="F1" s="44" t="s">
        <v>54</v>
      </c>
      <c r="G1" s="44" t="s">
        <v>7</v>
      </c>
      <c r="H1" s="44" t="s">
        <v>293</v>
      </c>
      <c r="I1" s="44" t="s">
        <v>57</v>
      </c>
      <c r="J1" s="44" t="s">
        <v>59</v>
      </c>
      <c r="K1" s="44" t="s">
        <v>264</v>
      </c>
      <c r="L1" s="44" t="s">
        <v>60</v>
      </c>
      <c r="M1" s="44" t="s">
        <v>269</v>
      </c>
      <c r="N1" s="44" t="s">
        <v>297</v>
      </c>
      <c r="O1" s="44" t="s">
        <v>333</v>
      </c>
      <c r="Q1" s="68" t="s">
        <v>309</v>
      </c>
      <c r="R1" s="63"/>
      <c r="S1" s="63"/>
      <c r="T1" s="63"/>
      <c r="U1" s="63"/>
      <c r="V1" s="63"/>
      <c r="W1" s="63"/>
      <c r="X1" s="63"/>
      <c r="Y1" s="63"/>
      <c r="AF1" s="129" t="s">
        <v>334</v>
      </c>
      <c r="AG1" s="130"/>
      <c r="AH1" s="63"/>
      <c r="AI1" s="63"/>
      <c r="AJ1" s="63"/>
      <c r="AK1" s="108" t="s">
        <v>339</v>
      </c>
      <c r="AL1" s="108"/>
    </row>
    <row r="2" spans="1:38" x14ac:dyDescent="0.2">
      <c r="A2" s="47">
        <v>3</v>
      </c>
      <c r="B2" s="47">
        <v>0</v>
      </c>
      <c r="C2" s="47">
        <v>1</v>
      </c>
      <c r="D2" s="47">
        <v>1</v>
      </c>
      <c r="E2" s="47">
        <v>8.5</v>
      </c>
      <c r="F2" s="47">
        <v>3.9</v>
      </c>
      <c r="G2" s="47">
        <v>4.8</v>
      </c>
      <c r="H2" s="47">
        <v>4.9000000000000004</v>
      </c>
      <c r="I2" s="47">
        <v>6</v>
      </c>
      <c r="J2" s="47">
        <v>6.8</v>
      </c>
      <c r="K2" s="47">
        <v>5</v>
      </c>
      <c r="L2" s="47">
        <v>5.0999999999999996</v>
      </c>
      <c r="M2" s="47">
        <v>5.9</v>
      </c>
      <c r="N2" s="47">
        <v>1</v>
      </c>
      <c r="O2" s="47">
        <v>8.4</v>
      </c>
      <c r="Q2" s="63"/>
      <c r="R2" s="63"/>
      <c r="S2" s="63"/>
      <c r="T2" s="63"/>
      <c r="U2" s="63"/>
      <c r="V2" s="63"/>
      <c r="W2" s="63"/>
      <c r="X2" s="63"/>
      <c r="Y2" s="63"/>
      <c r="AF2" s="63"/>
      <c r="AG2" s="63"/>
      <c r="AH2" s="63"/>
      <c r="AI2" s="63"/>
      <c r="AJ2" s="63"/>
      <c r="AK2" s="63"/>
      <c r="AL2" s="63"/>
    </row>
    <row r="3" spans="1:38" x14ac:dyDescent="0.2">
      <c r="A3" s="47">
        <v>13</v>
      </c>
      <c r="B3" s="47">
        <v>1</v>
      </c>
      <c r="C3" s="47">
        <v>0</v>
      </c>
      <c r="D3" s="47">
        <v>0</v>
      </c>
      <c r="E3" s="47">
        <v>8.1999999999999993</v>
      </c>
      <c r="F3" s="47">
        <v>2.7</v>
      </c>
      <c r="G3" s="47">
        <v>3.4</v>
      </c>
      <c r="H3" s="47">
        <v>7.9</v>
      </c>
      <c r="I3" s="47">
        <v>3.1</v>
      </c>
      <c r="J3" s="47">
        <v>5.3</v>
      </c>
      <c r="K3" s="47">
        <v>3.9</v>
      </c>
      <c r="L3" s="47">
        <v>4.3</v>
      </c>
      <c r="M3" s="47">
        <v>7.2</v>
      </c>
      <c r="N3" s="47">
        <v>0</v>
      </c>
      <c r="O3" s="47">
        <v>7.5</v>
      </c>
      <c r="Q3" s="127" t="s">
        <v>310</v>
      </c>
      <c r="R3" s="128"/>
      <c r="S3" s="63"/>
      <c r="T3" s="63"/>
      <c r="U3" s="63"/>
      <c r="V3" s="63"/>
      <c r="W3" s="63"/>
      <c r="X3" s="63"/>
      <c r="Y3" s="63"/>
      <c r="AF3" s="104" t="s">
        <v>335</v>
      </c>
      <c r="AG3" s="104" t="s">
        <v>422</v>
      </c>
      <c r="AH3" s="104" t="s">
        <v>337</v>
      </c>
      <c r="AI3" s="104" t="s">
        <v>338</v>
      </c>
      <c r="AJ3" s="63"/>
      <c r="AK3" s="104" t="s">
        <v>340</v>
      </c>
      <c r="AL3" s="104" t="s">
        <v>333</v>
      </c>
    </row>
    <row r="4" spans="1:38" x14ac:dyDescent="0.2">
      <c r="A4" s="47">
        <v>12</v>
      </c>
      <c r="B4" s="47">
        <v>0</v>
      </c>
      <c r="C4" s="47">
        <v>1</v>
      </c>
      <c r="D4" s="47">
        <v>1</v>
      </c>
      <c r="E4" s="47">
        <v>9.1999999999999993</v>
      </c>
      <c r="F4" s="47">
        <v>3.4</v>
      </c>
      <c r="G4" s="47">
        <v>5.4</v>
      </c>
      <c r="H4" s="47">
        <v>7.4</v>
      </c>
      <c r="I4" s="47">
        <v>5.8</v>
      </c>
      <c r="J4" s="47">
        <v>4.5</v>
      </c>
      <c r="K4" s="47">
        <v>5.4</v>
      </c>
      <c r="L4" s="47">
        <v>4</v>
      </c>
      <c r="M4" s="47">
        <v>5.6</v>
      </c>
      <c r="N4" s="47">
        <v>1</v>
      </c>
      <c r="O4" s="47">
        <v>9</v>
      </c>
      <c r="Q4" s="53" t="s">
        <v>311</v>
      </c>
      <c r="R4" s="124">
        <v>0.74989593132062582</v>
      </c>
      <c r="S4" s="63"/>
      <c r="T4" s="63"/>
      <c r="U4" s="63"/>
      <c r="V4" s="63"/>
      <c r="W4" s="63"/>
      <c r="X4" s="63"/>
      <c r="Y4" s="63"/>
      <c r="AF4" s="54">
        <v>1</v>
      </c>
      <c r="AG4" s="54">
        <v>7.8475229161771232</v>
      </c>
      <c r="AH4" s="54">
        <v>0.55247708382287719</v>
      </c>
      <c r="AI4" s="54">
        <v>0.93493895850948028</v>
      </c>
      <c r="AJ4" s="63"/>
      <c r="AK4" s="53">
        <v>0.25</v>
      </c>
      <c r="AL4" s="53">
        <v>4.3</v>
      </c>
    </row>
    <row r="5" spans="1:38" x14ac:dyDescent="0.2">
      <c r="A5" s="47">
        <v>14</v>
      </c>
      <c r="B5" s="47">
        <v>1</v>
      </c>
      <c r="C5" s="47">
        <v>1</v>
      </c>
      <c r="D5" s="47">
        <v>0</v>
      </c>
      <c r="E5" s="47">
        <v>6.4</v>
      </c>
      <c r="F5" s="47">
        <v>3.3</v>
      </c>
      <c r="G5" s="47">
        <v>4.7</v>
      </c>
      <c r="H5" s="47">
        <v>4.7</v>
      </c>
      <c r="I5" s="47">
        <v>4.5</v>
      </c>
      <c r="J5" s="47">
        <v>8.8000000000000007</v>
      </c>
      <c r="K5" s="47">
        <v>4.3</v>
      </c>
      <c r="L5" s="47">
        <v>4.0999999999999996</v>
      </c>
      <c r="M5" s="47">
        <v>3.7</v>
      </c>
      <c r="N5" s="47">
        <v>0</v>
      </c>
      <c r="O5" s="47">
        <v>7.2</v>
      </c>
      <c r="Q5" s="53" t="s">
        <v>312</v>
      </c>
      <c r="R5" s="124">
        <v>0.56234390781122878</v>
      </c>
      <c r="S5" s="63"/>
      <c r="T5" s="63"/>
      <c r="U5" s="63"/>
      <c r="V5" s="63"/>
      <c r="W5" s="63"/>
      <c r="X5" s="63"/>
      <c r="Y5" s="63"/>
      <c r="AF5" s="54">
        <v>2</v>
      </c>
      <c r="AG5" s="54">
        <v>8.1008740976130493</v>
      </c>
      <c r="AH5" s="54">
        <v>-0.60087409761304933</v>
      </c>
      <c r="AI5" s="54">
        <v>-1.0168396472310037</v>
      </c>
      <c r="AJ5" s="63"/>
      <c r="AK5" s="53">
        <v>0.75</v>
      </c>
      <c r="AL5" s="53">
        <v>5.5</v>
      </c>
    </row>
    <row r="6" spans="1:38" x14ac:dyDescent="0.2">
      <c r="A6" s="47">
        <v>9</v>
      </c>
      <c r="B6" s="47">
        <v>0</v>
      </c>
      <c r="C6" s="47">
        <v>0</v>
      </c>
      <c r="D6" s="47">
        <v>1</v>
      </c>
      <c r="E6" s="47">
        <v>9</v>
      </c>
      <c r="F6" s="47">
        <v>3.4</v>
      </c>
      <c r="G6" s="47">
        <v>2.2000000000000002</v>
      </c>
      <c r="H6" s="47">
        <v>6</v>
      </c>
      <c r="I6" s="47">
        <v>4.5</v>
      </c>
      <c r="J6" s="47">
        <v>6.8</v>
      </c>
      <c r="K6" s="47">
        <v>4.5</v>
      </c>
      <c r="L6" s="47">
        <v>3.5</v>
      </c>
      <c r="M6" s="47">
        <v>6.9</v>
      </c>
      <c r="N6" s="47">
        <v>0</v>
      </c>
      <c r="O6" s="47">
        <v>9</v>
      </c>
      <c r="Q6" s="53" t="s">
        <v>313</v>
      </c>
      <c r="R6" s="124">
        <v>0.52922398732126774</v>
      </c>
      <c r="S6" s="63"/>
      <c r="T6" s="63"/>
      <c r="U6" s="63"/>
      <c r="V6" s="63"/>
      <c r="W6" s="63"/>
      <c r="X6" s="63"/>
      <c r="Y6" s="63"/>
      <c r="AF6" s="54">
        <v>3</v>
      </c>
      <c r="AG6" s="54">
        <v>8.47853493062415</v>
      </c>
      <c r="AH6" s="54">
        <v>0.52146506937585002</v>
      </c>
      <c r="AI6" s="54">
        <v>0.8824583374351046</v>
      </c>
      <c r="AJ6" s="63"/>
      <c r="AK6" s="53">
        <v>1.25</v>
      </c>
      <c r="AL6" s="53">
        <v>5.6</v>
      </c>
    </row>
    <row r="7" spans="1:38" x14ac:dyDescent="0.2">
      <c r="A7" s="47">
        <v>8</v>
      </c>
      <c r="B7" s="47">
        <v>1</v>
      </c>
      <c r="C7" s="47">
        <v>1</v>
      </c>
      <c r="D7" s="47">
        <v>0</v>
      </c>
      <c r="E7" s="47">
        <v>6.5</v>
      </c>
      <c r="F7" s="47">
        <v>2.8</v>
      </c>
      <c r="G7" s="47">
        <v>4</v>
      </c>
      <c r="H7" s="47">
        <v>4.3</v>
      </c>
      <c r="I7" s="47">
        <v>3.7</v>
      </c>
      <c r="J7" s="47">
        <v>8.5</v>
      </c>
      <c r="K7" s="47">
        <v>3.6</v>
      </c>
      <c r="L7" s="47">
        <v>4.7</v>
      </c>
      <c r="M7" s="47">
        <v>4.0999999999999996</v>
      </c>
      <c r="N7" s="47">
        <v>0</v>
      </c>
      <c r="O7" s="47">
        <v>6.1</v>
      </c>
      <c r="Q7" s="53" t="s">
        <v>314</v>
      </c>
      <c r="R7" s="124">
        <v>0.61287468864789574</v>
      </c>
      <c r="S7" s="63"/>
      <c r="T7" s="63"/>
      <c r="U7" s="63"/>
      <c r="V7" s="63"/>
      <c r="W7" s="63"/>
      <c r="X7" s="63"/>
      <c r="Y7" s="63"/>
      <c r="AF7" s="54">
        <v>4</v>
      </c>
      <c r="AG7" s="54">
        <v>6.7834988576086221</v>
      </c>
      <c r="AH7" s="54">
        <v>0.41650114239137803</v>
      </c>
      <c r="AI7" s="54">
        <v>0.70483130556460405</v>
      </c>
      <c r="AJ7" s="63"/>
      <c r="AK7" s="53">
        <v>1.75</v>
      </c>
      <c r="AL7" s="53">
        <v>5.8</v>
      </c>
    </row>
    <row r="8" spans="1:38" x14ac:dyDescent="0.2">
      <c r="A8" s="47">
        <v>2</v>
      </c>
      <c r="B8" s="47">
        <v>1</v>
      </c>
      <c r="C8" s="47">
        <v>1</v>
      </c>
      <c r="D8" s="47">
        <v>0</v>
      </c>
      <c r="E8" s="47">
        <v>6.9</v>
      </c>
      <c r="F8" s="47">
        <v>3.7</v>
      </c>
      <c r="G8" s="47">
        <v>2.1</v>
      </c>
      <c r="H8" s="47">
        <v>2.2999999999999998</v>
      </c>
      <c r="I8" s="47">
        <v>5.4</v>
      </c>
      <c r="J8" s="47">
        <v>8.9</v>
      </c>
      <c r="K8" s="47">
        <v>2.1</v>
      </c>
      <c r="L8" s="47">
        <v>4.2</v>
      </c>
      <c r="M8" s="47">
        <v>2.6</v>
      </c>
      <c r="N8" s="47">
        <v>1</v>
      </c>
      <c r="O8" s="47">
        <v>7.2</v>
      </c>
      <c r="Q8" s="53" t="s">
        <v>315</v>
      </c>
      <c r="R8" s="53">
        <v>200</v>
      </c>
      <c r="S8" s="63"/>
      <c r="T8" s="63"/>
      <c r="U8" s="63"/>
      <c r="V8" s="63"/>
      <c r="W8" s="63"/>
      <c r="X8" s="63"/>
      <c r="Y8" s="63"/>
      <c r="AF8" s="54">
        <v>5</v>
      </c>
      <c r="AG8" s="54">
        <v>8.0163270695362385</v>
      </c>
      <c r="AH8" s="54">
        <v>0.98367293046376147</v>
      </c>
      <c r="AI8" s="54">
        <v>1.664637633036383</v>
      </c>
      <c r="AJ8" s="63"/>
      <c r="AK8" s="53">
        <v>2.25</v>
      </c>
      <c r="AL8" s="53">
        <v>5.8</v>
      </c>
    </row>
    <row r="9" spans="1:38" x14ac:dyDescent="0.2">
      <c r="A9" s="47">
        <v>9</v>
      </c>
      <c r="B9" s="47">
        <v>0</v>
      </c>
      <c r="C9" s="47">
        <v>1</v>
      </c>
      <c r="D9" s="47">
        <v>0</v>
      </c>
      <c r="E9" s="47">
        <v>6.2</v>
      </c>
      <c r="F9" s="47">
        <v>3.3</v>
      </c>
      <c r="G9" s="47">
        <v>4.5999999999999996</v>
      </c>
      <c r="H9" s="47">
        <v>3.6</v>
      </c>
      <c r="I9" s="47">
        <v>5.0999999999999996</v>
      </c>
      <c r="J9" s="47">
        <v>6.9</v>
      </c>
      <c r="K9" s="47">
        <v>4.3</v>
      </c>
      <c r="L9" s="47">
        <v>6.3</v>
      </c>
      <c r="M9" s="47">
        <v>4.8</v>
      </c>
      <c r="N9" s="47">
        <v>0</v>
      </c>
      <c r="O9" s="47">
        <v>7.7</v>
      </c>
      <c r="Q9" s="63"/>
      <c r="R9" s="63"/>
      <c r="S9" s="63"/>
      <c r="T9" s="63"/>
      <c r="U9" s="63"/>
      <c r="V9" s="63"/>
      <c r="W9" s="63"/>
      <c r="X9" s="63"/>
      <c r="Y9" s="63"/>
      <c r="AF9" s="54">
        <v>6</v>
      </c>
      <c r="AG9" s="54">
        <v>6.615525960603672</v>
      </c>
      <c r="AH9" s="54">
        <v>-0.5155259606036724</v>
      </c>
      <c r="AI9" s="54">
        <v>-0.87240777727157304</v>
      </c>
      <c r="AJ9" s="63"/>
      <c r="AK9" s="53">
        <v>2.75</v>
      </c>
      <c r="AL9" s="53">
        <v>6</v>
      </c>
    </row>
    <row r="10" spans="1:38" x14ac:dyDescent="0.2">
      <c r="A10" s="47">
        <v>7</v>
      </c>
      <c r="B10" s="47">
        <v>1</v>
      </c>
      <c r="C10" s="47">
        <v>1</v>
      </c>
      <c r="D10" s="47">
        <v>0</v>
      </c>
      <c r="E10" s="47">
        <v>5.8</v>
      </c>
      <c r="F10" s="47">
        <v>3.6</v>
      </c>
      <c r="G10" s="47">
        <v>3.7</v>
      </c>
      <c r="H10" s="47">
        <v>5.9</v>
      </c>
      <c r="I10" s="47">
        <v>5.8</v>
      </c>
      <c r="J10" s="47">
        <v>9.3000000000000007</v>
      </c>
      <c r="K10" s="47">
        <v>4.4000000000000004</v>
      </c>
      <c r="L10" s="47">
        <v>6.1</v>
      </c>
      <c r="M10" s="47">
        <v>6.7</v>
      </c>
      <c r="N10" s="47">
        <v>1</v>
      </c>
      <c r="O10" s="47">
        <v>8.1999999999999993</v>
      </c>
      <c r="Q10" s="69" t="s">
        <v>316</v>
      </c>
      <c r="R10" s="63"/>
      <c r="S10" s="63"/>
      <c r="T10" s="63"/>
      <c r="U10" s="63"/>
      <c r="V10" s="63"/>
      <c r="W10" s="63"/>
      <c r="X10" s="63"/>
      <c r="Y10" s="63"/>
      <c r="AF10" s="54">
        <v>7</v>
      </c>
      <c r="AG10" s="54">
        <v>6.7650917708737239</v>
      </c>
      <c r="AH10" s="54">
        <v>0.43490822912627625</v>
      </c>
      <c r="AI10" s="54">
        <v>0.73598101838533847</v>
      </c>
      <c r="AJ10" s="63"/>
      <c r="AK10" s="53">
        <v>3.25</v>
      </c>
      <c r="AL10" s="53">
        <v>6</v>
      </c>
    </row>
    <row r="11" spans="1:38" x14ac:dyDescent="0.2">
      <c r="A11" s="47">
        <v>9</v>
      </c>
      <c r="B11" s="47">
        <v>0</v>
      </c>
      <c r="C11" s="47">
        <v>1</v>
      </c>
      <c r="D11" s="47">
        <v>0</v>
      </c>
      <c r="E11" s="47">
        <v>6.4</v>
      </c>
      <c r="F11" s="47">
        <v>4.5</v>
      </c>
      <c r="G11" s="47">
        <v>4.7</v>
      </c>
      <c r="H11" s="47">
        <v>5.7</v>
      </c>
      <c r="I11" s="47">
        <v>5.7</v>
      </c>
      <c r="J11" s="47">
        <v>8.4</v>
      </c>
      <c r="K11" s="47">
        <v>4.0999999999999996</v>
      </c>
      <c r="L11" s="47">
        <v>5.8</v>
      </c>
      <c r="M11" s="47">
        <v>6.1</v>
      </c>
      <c r="N11" s="47">
        <v>0</v>
      </c>
      <c r="O11" s="47">
        <v>6.7</v>
      </c>
      <c r="Q11" s="52"/>
      <c r="R11" s="104" t="s">
        <v>321</v>
      </c>
      <c r="S11" s="104" t="s">
        <v>322</v>
      </c>
      <c r="T11" s="104" t="s">
        <v>323</v>
      </c>
      <c r="U11" s="104" t="s">
        <v>324</v>
      </c>
      <c r="V11" s="104" t="s">
        <v>325</v>
      </c>
      <c r="W11" s="63"/>
      <c r="X11" s="63"/>
      <c r="Y11" s="63"/>
      <c r="AF11" s="54">
        <v>8</v>
      </c>
      <c r="AG11" s="54">
        <v>7.0900632083252066</v>
      </c>
      <c r="AH11" s="54">
        <v>0.60993679167479353</v>
      </c>
      <c r="AI11" s="54">
        <v>1.0321761489529351</v>
      </c>
      <c r="AJ11" s="63"/>
      <c r="AK11" s="53">
        <v>3.75</v>
      </c>
      <c r="AL11" s="53">
        <v>6</v>
      </c>
    </row>
    <row r="12" spans="1:38" x14ac:dyDescent="0.2">
      <c r="A12" s="47">
        <v>10</v>
      </c>
      <c r="B12" s="47">
        <v>0</v>
      </c>
      <c r="C12" s="47">
        <v>0</v>
      </c>
      <c r="D12" s="47">
        <v>1</v>
      </c>
      <c r="E12" s="47">
        <v>8.6999999999999993</v>
      </c>
      <c r="F12" s="47">
        <v>3.2</v>
      </c>
      <c r="G12" s="47">
        <v>2.7</v>
      </c>
      <c r="H12" s="47">
        <v>6.8</v>
      </c>
      <c r="I12" s="47">
        <v>4.5999999999999996</v>
      </c>
      <c r="J12" s="47">
        <v>6.8</v>
      </c>
      <c r="K12" s="47">
        <v>3.8</v>
      </c>
      <c r="L12" s="47">
        <v>3.7</v>
      </c>
      <c r="M12" s="47">
        <v>4.8</v>
      </c>
      <c r="N12" s="47">
        <v>1</v>
      </c>
      <c r="O12" s="47">
        <v>8.4</v>
      </c>
      <c r="Q12" s="53" t="s">
        <v>317</v>
      </c>
      <c r="R12" s="53">
        <v>14</v>
      </c>
      <c r="S12" s="53">
        <v>89.286153962727937</v>
      </c>
      <c r="T12" s="53">
        <v>6.3775824259091385</v>
      </c>
      <c r="U12" s="53">
        <v>16.979023484723648</v>
      </c>
      <c r="V12" s="53">
        <v>2.3053593373057292E-26</v>
      </c>
      <c r="W12" s="63"/>
      <c r="X12" s="63"/>
      <c r="Y12" s="63"/>
      <c r="AF12" s="54">
        <v>9</v>
      </c>
      <c r="AG12" s="54">
        <v>7.7416504479910664</v>
      </c>
      <c r="AH12" s="54">
        <v>0.4583495520089329</v>
      </c>
      <c r="AI12" s="54">
        <v>0.77565000492564129</v>
      </c>
      <c r="AJ12" s="63"/>
      <c r="AK12" s="53">
        <v>4.25</v>
      </c>
      <c r="AL12" s="53">
        <v>6.1</v>
      </c>
    </row>
    <row r="13" spans="1:38" x14ac:dyDescent="0.2">
      <c r="A13" s="47">
        <v>4</v>
      </c>
      <c r="B13" s="47">
        <v>0</v>
      </c>
      <c r="C13" s="47">
        <v>1</v>
      </c>
      <c r="D13" s="47">
        <v>0</v>
      </c>
      <c r="E13" s="47">
        <v>6.1</v>
      </c>
      <c r="F13" s="47">
        <v>4.9000000000000004</v>
      </c>
      <c r="G13" s="47">
        <v>4.4000000000000004</v>
      </c>
      <c r="H13" s="47">
        <v>3.9</v>
      </c>
      <c r="I13" s="47">
        <v>6.4</v>
      </c>
      <c r="J13" s="47">
        <v>8.1999999999999993</v>
      </c>
      <c r="K13" s="47">
        <v>3</v>
      </c>
      <c r="L13" s="47">
        <v>4.9000000000000004</v>
      </c>
      <c r="M13" s="47">
        <v>3.9</v>
      </c>
      <c r="N13" s="47">
        <v>0</v>
      </c>
      <c r="O13" s="47">
        <v>6.6</v>
      </c>
      <c r="Q13" s="53" t="s">
        <v>318</v>
      </c>
      <c r="R13" s="53">
        <v>185</v>
      </c>
      <c r="S13" s="53">
        <v>69.488846037272211</v>
      </c>
      <c r="T13" s="53">
        <v>0.37561538398525518</v>
      </c>
      <c r="U13" s="53"/>
      <c r="V13" s="53"/>
      <c r="W13" s="63"/>
      <c r="X13" s="63"/>
      <c r="Y13" s="63"/>
      <c r="AF13" s="54">
        <v>10</v>
      </c>
      <c r="AG13" s="54">
        <v>7.4139366023470705</v>
      </c>
      <c r="AH13" s="54">
        <v>-0.71393660234707035</v>
      </c>
      <c r="AI13" s="54">
        <v>-1.2081716382179604</v>
      </c>
      <c r="AJ13" s="63"/>
      <c r="AK13" s="53">
        <v>4.75</v>
      </c>
      <c r="AL13" s="53">
        <v>6.1</v>
      </c>
    </row>
    <row r="14" spans="1:38" x14ac:dyDescent="0.2">
      <c r="A14" s="47">
        <v>13</v>
      </c>
      <c r="B14" s="47">
        <v>1</v>
      </c>
      <c r="C14" s="47">
        <v>0</v>
      </c>
      <c r="D14" s="47">
        <v>1</v>
      </c>
      <c r="E14" s="47">
        <v>9.5</v>
      </c>
      <c r="F14" s="47">
        <v>5.6</v>
      </c>
      <c r="G14" s="47">
        <v>5</v>
      </c>
      <c r="H14" s="47">
        <v>6.9</v>
      </c>
      <c r="I14" s="47">
        <v>6.6</v>
      </c>
      <c r="J14" s="47">
        <v>7.6</v>
      </c>
      <c r="K14" s="47">
        <v>5.0999999999999996</v>
      </c>
      <c r="L14" s="47">
        <v>4.5</v>
      </c>
      <c r="M14" s="47">
        <v>6.9</v>
      </c>
      <c r="N14" s="47">
        <v>1</v>
      </c>
      <c r="O14" s="47">
        <v>7.9</v>
      </c>
      <c r="Q14" s="53" t="s">
        <v>319</v>
      </c>
      <c r="R14" s="53">
        <v>199</v>
      </c>
      <c r="S14" s="53">
        <v>158.77500000000015</v>
      </c>
      <c r="T14" s="53"/>
      <c r="U14" s="53"/>
      <c r="V14" s="53"/>
      <c r="W14" s="63"/>
      <c r="X14" s="63"/>
      <c r="Y14" s="63"/>
      <c r="AF14" s="54">
        <v>11</v>
      </c>
      <c r="AG14" s="54">
        <v>7.962044520361613</v>
      </c>
      <c r="AH14" s="54">
        <v>0.43795547963838732</v>
      </c>
      <c r="AI14" s="54">
        <v>0.7411377810883214</v>
      </c>
      <c r="AJ14" s="63"/>
      <c r="AK14" s="53">
        <v>5.25</v>
      </c>
      <c r="AL14" s="53">
        <v>6.2</v>
      </c>
    </row>
    <row r="15" spans="1:38" ht="13.5" thickBot="1" x14ac:dyDescent="0.25">
      <c r="A15" s="47">
        <v>7</v>
      </c>
      <c r="B15" s="47">
        <v>1</v>
      </c>
      <c r="C15" s="47">
        <v>0</v>
      </c>
      <c r="D15" s="47">
        <v>1</v>
      </c>
      <c r="E15" s="47">
        <v>9.1999999999999993</v>
      </c>
      <c r="F15" s="47">
        <v>3.9</v>
      </c>
      <c r="G15" s="47">
        <v>2.4</v>
      </c>
      <c r="H15" s="47">
        <v>8.4</v>
      </c>
      <c r="I15" s="47">
        <v>4.8</v>
      </c>
      <c r="J15" s="47">
        <v>7.1</v>
      </c>
      <c r="K15" s="47">
        <v>4.5</v>
      </c>
      <c r="L15" s="47">
        <v>2.6</v>
      </c>
      <c r="M15" s="47">
        <v>5.5</v>
      </c>
      <c r="N15" s="47">
        <v>0</v>
      </c>
      <c r="O15" s="47">
        <v>8.1999999999999993</v>
      </c>
      <c r="Q15" s="63"/>
      <c r="R15" s="63"/>
      <c r="S15" s="63"/>
      <c r="T15" s="63"/>
      <c r="U15" s="63"/>
      <c r="V15" s="63"/>
      <c r="W15" s="63"/>
      <c r="X15" s="63"/>
      <c r="Y15" s="63"/>
      <c r="AF15" s="54">
        <v>12</v>
      </c>
      <c r="AG15" s="54">
        <v>6.7234950480510021</v>
      </c>
      <c r="AH15" s="54">
        <v>-0.12349504805100242</v>
      </c>
      <c r="AI15" s="54">
        <v>-0.2089866439472062</v>
      </c>
      <c r="AJ15" s="63"/>
      <c r="AK15" s="53">
        <v>5.75</v>
      </c>
      <c r="AL15" s="53">
        <v>6.2</v>
      </c>
    </row>
    <row r="16" spans="1:38" x14ac:dyDescent="0.2">
      <c r="A16" s="47">
        <v>15</v>
      </c>
      <c r="B16" s="47">
        <v>0</v>
      </c>
      <c r="C16" s="47">
        <v>1</v>
      </c>
      <c r="D16" s="47">
        <v>1</v>
      </c>
      <c r="E16" s="47">
        <v>6.3</v>
      </c>
      <c r="F16" s="47">
        <v>4.5</v>
      </c>
      <c r="G16" s="47">
        <v>4.5</v>
      </c>
      <c r="H16" s="47">
        <v>6.8</v>
      </c>
      <c r="I16" s="47">
        <v>5.9</v>
      </c>
      <c r="J16" s="47">
        <v>8.8000000000000007</v>
      </c>
      <c r="K16" s="47">
        <v>4.8</v>
      </c>
      <c r="L16" s="47">
        <v>6.2</v>
      </c>
      <c r="M16" s="47">
        <v>6.9</v>
      </c>
      <c r="N16" s="47">
        <v>1</v>
      </c>
      <c r="O16" s="47">
        <v>7.6</v>
      </c>
      <c r="Q16" s="123"/>
      <c r="R16" s="104" t="s">
        <v>326</v>
      </c>
      <c r="S16" s="104" t="s">
        <v>314</v>
      </c>
      <c r="T16" s="104" t="s">
        <v>327</v>
      </c>
      <c r="U16" s="104" t="s">
        <v>328</v>
      </c>
      <c r="V16" s="104" t="s">
        <v>329</v>
      </c>
      <c r="W16" s="104" t="s">
        <v>330</v>
      </c>
      <c r="X16" s="104" t="s">
        <v>331</v>
      </c>
      <c r="Y16" s="104" t="s">
        <v>332</v>
      </c>
      <c r="AF16" s="54">
        <v>13</v>
      </c>
      <c r="AG16" s="54">
        <v>8.7352220551009747</v>
      </c>
      <c r="AH16" s="54">
        <v>-0.83522205510097436</v>
      </c>
      <c r="AI16" s="54">
        <v>-1.413419056075458</v>
      </c>
      <c r="AJ16" s="63"/>
      <c r="AK16" s="53">
        <v>6.25</v>
      </c>
      <c r="AL16" s="53">
        <v>6.2</v>
      </c>
    </row>
    <row r="17" spans="1:38" x14ac:dyDescent="0.2">
      <c r="A17" s="47">
        <v>1</v>
      </c>
      <c r="B17" s="47">
        <v>0</v>
      </c>
      <c r="C17" s="47">
        <v>0</v>
      </c>
      <c r="D17" s="47">
        <v>0</v>
      </c>
      <c r="E17" s="47">
        <v>8.6999999999999993</v>
      </c>
      <c r="F17" s="47">
        <v>3.2</v>
      </c>
      <c r="G17" s="47">
        <v>3.2</v>
      </c>
      <c r="H17" s="47">
        <v>7.8</v>
      </c>
      <c r="I17" s="47">
        <v>3.8</v>
      </c>
      <c r="J17" s="47">
        <v>4.9000000000000004</v>
      </c>
      <c r="K17" s="47">
        <v>4.3</v>
      </c>
      <c r="L17" s="47">
        <v>3.9</v>
      </c>
      <c r="M17" s="47">
        <v>6.8</v>
      </c>
      <c r="N17" s="47">
        <v>0</v>
      </c>
      <c r="O17" s="47">
        <v>7.1</v>
      </c>
      <c r="Q17" s="53" t="s">
        <v>320</v>
      </c>
      <c r="R17" s="53">
        <v>4.0740967053012778</v>
      </c>
      <c r="S17" s="53">
        <v>0.61794316583629494</v>
      </c>
      <c r="T17" s="53">
        <v>6.5929958134379376</v>
      </c>
      <c r="U17" s="53">
        <v>4.3734433382951714E-10</v>
      </c>
      <c r="V17" s="53">
        <v>2.8549752049564363</v>
      </c>
      <c r="W17" s="53">
        <v>5.2932182056461192</v>
      </c>
      <c r="X17" s="53">
        <v>2.8549752049564363</v>
      </c>
      <c r="Y17" s="53">
        <v>5.2932182056461192</v>
      </c>
      <c r="AF17" s="54">
        <v>14</v>
      </c>
      <c r="AG17" s="54">
        <v>7.6027774047112251</v>
      </c>
      <c r="AH17" s="54">
        <v>0.59722259528877419</v>
      </c>
      <c r="AI17" s="54">
        <v>1.0106603288845668</v>
      </c>
      <c r="AJ17" s="63"/>
      <c r="AK17" s="53">
        <v>6.75</v>
      </c>
      <c r="AL17" s="53">
        <v>6.2</v>
      </c>
    </row>
    <row r="18" spans="1:38" x14ac:dyDescent="0.2">
      <c r="A18" s="47">
        <v>4</v>
      </c>
      <c r="B18" s="47">
        <v>1</v>
      </c>
      <c r="C18" s="47">
        <v>1</v>
      </c>
      <c r="D18" s="47">
        <v>1</v>
      </c>
      <c r="E18" s="47">
        <v>5.7</v>
      </c>
      <c r="F18" s="47">
        <v>4</v>
      </c>
      <c r="G18" s="47">
        <v>3.3</v>
      </c>
      <c r="H18" s="47">
        <v>5.5</v>
      </c>
      <c r="I18" s="47">
        <v>5.0999999999999996</v>
      </c>
      <c r="J18" s="47">
        <v>6.2</v>
      </c>
      <c r="K18" s="47">
        <v>4.2</v>
      </c>
      <c r="L18" s="47">
        <v>6.2</v>
      </c>
      <c r="M18" s="47">
        <v>6</v>
      </c>
      <c r="N18" s="47">
        <v>1</v>
      </c>
      <c r="O18" s="47">
        <v>7.2</v>
      </c>
      <c r="Q18" s="53" t="s">
        <v>263</v>
      </c>
      <c r="R18" s="53">
        <v>5.5489832137893824E-2</v>
      </c>
      <c r="S18" s="53">
        <v>1.1264790681457063E-2</v>
      </c>
      <c r="T18" s="53">
        <v>4.9259532384596785</v>
      </c>
      <c r="U18" s="53">
        <v>1.8551147085688225E-6</v>
      </c>
      <c r="V18" s="53">
        <v>3.3265865152090637E-2</v>
      </c>
      <c r="W18" s="53">
        <v>7.7713799123697011E-2</v>
      </c>
      <c r="X18" s="53">
        <v>3.3265865152090637E-2</v>
      </c>
      <c r="Y18" s="53">
        <v>7.7713799123697011E-2</v>
      </c>
      <c r="AF18" s="54">
        <v>15</v>
      </c>
      <c r="AG18" s="54">
        <v>8.2714807362592975</v>
      </c>
      <c r="AH18" s="54">
        <v>-0.67148073625929783</v>
      </c>
      <c r="AI18" s="54">
        <v>-1.1363249600751151</v>
      </c>
      <c r="AJ18" s="63"/>
      <c r="AK18" s="53">
        <v>7.25</v>
      </c>
      <c r="AL18" s="53">
        <v>6.2</v>
      </c>
    </row>
    <row r="19" spans="1:38" x14ac:dyDescent="0.2">
      <c r="A19" s="47">
        <v>8</v>
      </c>
      <c r="B19" s="47">
        <v>0</v>
      </c>
      <c r="C19" s="47">
        <v>1</v>
      </c>
      <c r="D19" s="47">
        <v>0</v>
      </c>
      <c r="E19" s="47">
        <v>5.9</v>
      </c>
      <c r="F19" s="47">
        <v>4.0999999999999996</v>
      </c>
      <c r="G19" s="47">
        <v>3.5</v>
      </c>
      <c r="H19" s="47">
        <v>6.4</v>
      </c>
      <c r="I19" s="47">
        <v>5.5</v>
      </c>
      <c r="J19" s="47">
        <v>8.4</v>
      </c>
      <c r="K19" s="47">
        <v>5.7</v>
      </c>
      <c r="L19" s="47">
        <v>5.8</v>
      </c>
      <c r="M19" s="47">
        <v>7.2</v>
      </c>
      <c r="N19" s="47">
        <v>0</v>
      </c>
      <c r="O19" s="47">
        <v>8.1999999999999993</v>
      </c>
      <c r="Q19" s="53" t="s">
        <v>48</v>
      </c>
      <c r="R19" s="53">
        <v>1.0674835873434322E-2</v>
      </c>
      <c r="S19" s="53">
        <v>9.2145390867833174E-2</v>
      </c>
      <c r="T19" s="53">
        <v>0.11584774640269908</v>
      </c>
      <c r="U19" s="53">
        <v>0.90789886217988158</v>
      </c>
      <c r="V19" s="53">
        <v>-0.17111603645156961</v>
      </c>
      <c r="W19" s="53">
        <v>0.19246570819843825</v>
      </c>
      <c r="X19" s="53">
        <v>-0.17111603645156961</v>
      </c>
      <c r="Y19" s="53">
        <v>0.19246570819843825</v>
      </c>
      <c r="AF19" s="54">
        <v>16</v>
      </c>
      <c r="AG19" s="54">
        <v>7.4738042966666747</v>
      </c>
      <c r="AH19" s="54">
        <v>-0.37380429666667503</v>
      </c>
      <c r="AI19" s="54">
        <v>-0.63257682543798277</v>
      </c>
      <c r="AJ19" s="63"/>
      <c r="AK19" s="53">
        <v>7.75</v>
      </c>
      <c r="AL19" s="53">
        <v>6.5</v>
      </c>
    </row>
    <row r="20" spans="1:38" x14ac:dyDescent="0.2">
      <c r="A20" s="47">
        <v>12</v>
      </c>
      <c r="B20" s="47">
        <v>1</v>
      </c>
      <c r="C20" s="47">
        <v>1</v>
      </c>
      <c r="D20" s="47">
        <v>0</v>
      </c>
      <c r="E20" s="47">
        <v>5.6</v>
      </c>
      <c r="F20" s="47">
        <v>3.4</v>
      </c>
      <c r="G20" s="47">
        <v>3.7</v>
      </c>
      <c r="H20" s="47">
        <v>5.7</v>
      </c>
      <c r="I20" s="47">
        <v>5.6</v>
      </c>
      <c r="J20" s="47">
        <v>9.1</v>
      </c>
      <c r="K20" s="47">
        <v>5</v>
      </c>
      <c r="L20" s="47">
        <v>6</v>
      </c>
      <c r="M20" s="47">
        <v>6.4</v>
      </c>
      <c r="N20" s="47">
        <v>1</v>
      </c>
      <c r="O20" s="47">
        <v>7.9</v>
      </c>
      <c r="Q20" s="57" t="s">
        <v>2</v>
      </c>
      <c r="R20" s="53">
        <v>1.5590032150247077E-2</v>
      </c>
      <c r="S20" s="53">
        <v>0.14230060005476403</v>
      </c>
      <c r="T20" s="53">
        <v>0.10955703731570557</v>
      </c>
      <c r="U20" s="70">
        <v>0.91287943265869032</v>
      </c>
      <c r="V20" s="53">
        <v>-0.26515054502557334</v>
      </c>
      <c r="W20" s="53">
        <v>0.29633060932606747</v>
      </c>
      <c r="X20" s="53">
        <v>-0.26515054502557334</v>
      </c>
      <c r="Y20" s="53">
        <v>0.29633060932606747</v>
      </c>
      <c r="AF20" s="54">
        <v>17</v>
      </c>
      <c r="AG20" s="54">
        <v>7.4544635127547947</v>
      </c>
      <c r="AH20" s="54">
        <v>-0.25446351275479451</v>
      </c>
      <c r="AI20" s="54">
        <v>-0.43062030726672479</v>
      </c>
      <c r="AJ20" s="63"/>
      <c r="AK20" s="53">
        <v>8.25</v>
      </c>
      <c r="AL20" s="53">
        <v>6.5</v>
      </c>
    </row>
    <row r="21" spans="1:38" x14ac:dyDescent="0.2">
      <c r="A21" s="47">
        <v>13</v>
      </c>
      <c r="B21" s="47">
        <v>0</v>
      </c>
      <c r="C21" s="47">
        <v>1</v>
      </c>
      <c r="D21" s="47">
        <v>0</v>
      </c>
      <c r="E21" s="47">
        <v>9.1</v>
      </c>
      <c r="F21" s="47">
        <v>4.5</v>
      </c>
      <c r="G21" s="47">
        <v>5.3</v>
      </c>
      <c r="H21" s="47">
        <v>5.3</v>
      </c>
      <c r="I21" s="47">
        <v>7.1</v>
      </c>
      <c r="J21" s="47">
        <v>8.4</v>
      </c>
      <c r="K21" s="47">
        <v>4.5</v>
      </c>
      <c r="L21" s="47">
        <v>6.1</v>
      </c>
      <c r="M21" s="47">
        <v>6</v>
      </c>
      <c r="N21" s="47">
        <v>1</v>
      </c>
      <c r="O21" s="47">
        <v>8.8000000000000007</v>
      </c>
      <c r="Q21" s="53" t="s">
        <v>49</v>
      </c>
      <c r="R21" s="53">
        <v>5.4473076997711485E-2</v>
      </c>
      <c r="S21" s="53">
        <v>0.11562649971726485</v>
      </c>
      <c r="T21" s="53">
        <v>0.47111239318764747</v>
      </c>
      <c r="U21" s="53">
        <v>0.63811552821980255</v>
      </c>
      <c r="V21" s="53">
        <v>-0.17364296928004289</v>
      </c>
      <c r="W21" s="53">
        <v>0.28258912327546587</v>
      </c>
      <c r="X21" s="53">
        <v>-0.17364296928004289</v>
      </c>
      <c r="Y21" s="53">
        <v>0.28258912327546587</v>
      </c>
      <c r="AF21" s="54">
        <v>18</v>
      </c>
      <c r="AG21" s="54">
        <v>7.3633614386164243</v>
      </c>
      <c r="AH21" s="54">
        <v>0.83663856138357495</v>
      </c>
      <c r="AI21" s="54">
        <v>1.4158161634801902</v>
      </c>
      <c r="AJ21" s="63"/>
      <c r="AK21" s="53">
        <v>8.75</v>
      </c>
      <c r="AL21" s="53">
        <v>6.5</v>
      </c>
    </row>
    <row r="22" spans="1:38" x14ac:dyDescent="0.2">
      <c r="A22" s="47">
        <v>8</v>
      </c>
      <c r="B22" s="47">
        <v>0</v>
      </c>
      <c r="C22" s="47">
        <v>1</v>
      </c>
      <c r="D22" s="47">
        <v>0</v>
      </c>
      <c r="E22" s="47">
        <v>5.2</v>
      </c>
      <c r="F22" s="47">
        <v>3.8</v>
      </c>
      <c r="G22" s="47">
        <v>3.9</v>
      </c>
      <c r="H22" s="47">
        <v>4.3</v>
      </c>
      <c r="I22" s="47">
        <v>5</v>
      </c>
      <c r="J22" s="47">
        <v>8.4</v>
      </c>
      <c r="K22" s="47">
        <v>3.3</v>
      </c>
      <c r="L22" s="47">
        <v>4.9000000000000004</v>
      </c>
      <c r="M22" s="47">
        <v>5.2</v>
      </c>
      <c r="N22" s="47">
        <v>0</v>
      </c>
      <c r="O22" s="47">
        <v>7</v>
      </c>
      <c r="Q22" s="53" t="s">
        <v>51</v>
      </c>
      <c r="R22" s="53">
        <v>0.19939979467222635</v>
      </c>
      <c r="S22" s="53">
        <v>4.4490588948372801E-2</v>
      </c>
      <c r="T22" s="53">
        <v>4.4818421015646992</v>
      </c>
      <c r="U22" s="53">
        <v>1.294636607898553E-5</v>
      </c>
      <c r="V22" s="53">
        <v>0.11162564884675906</v>
      </c>
      <c r="W22" s="53">
        <v>0.28717394049769362</v>
      </c>
      <c r="X22" s="53">
        <v>0.11162564884675906</v>
      </c>
      <c r="Y22" s="53">
        <v>0.28717394049769362</v>
      </c>
      <c r="AF22" s="54">
        <v>19</v>
      </c>
      <c r="AG22" s="54">
        <v>7.7953490710451989</v>
      </c>
      <c r="AH22" s="54">
        <v>0.10465092895480144</v>
      </c>
      <c r="AI22" s="54">
        <v>0.17709735550844974</v>
      </c>
      <c r="AJ22" s="63"/>
      <c r="AK22" s="53">
        <v>9.25</v>
      </c>
      <c r="AL22" s="53">
        <v>6.5</v>
      </c>
    </row>
    <row r="23" spans="1:38" x14ac:dyDescent="0.2">
      <c r="A23" s="47">
        <v>12</v>
      </c>
      <c r="B23" s="47">
        <v>1</v>
      </c>
      <c r="C23" s="47">
        <v>1</v>
      </c>
      <c r="D23" s="47">
        <v>1</v>
      </c>
      <c r="E23" s="47">
        <v>9.6</v>
      </c>
      <c r="F23" s="47">
        <v>5.7</v>
      </c>
      <c r="G23" s="47">
        <v>5.4</v>
      </c>
      <c r="H23" s="47">
        <v>8.3000000000000007</v>
      </c>
      <c r="I23" s="47">
        <v>7.8</v>
      </c>
      <c r="J23" s="47">
        <v>4.5</v>
      </c>
      <c r="K23" s="47">
        <v>4.3</v>
      </c>
      <c r="L23" s="47">
        <v>3</v>
      </c>
      <c r="M23" s="47">
        <v>7.7</v>
      </c>
      <c r="N23" s="47">
        <v>1</v>
      </c>
      <c r="O23" s="47">
        <v>9.9</v>
      </c>
      <c r="Q23" s="53" t="s">
        <v>54</v>
      </c>
      <c r="R23" s="53">
        <v>-0.11389247980142372</v>
      </c>
      <c r="S23" s="53">
        <v>9.8434005014024051E-2</v>
      </c>
      <c r="T23" s="53">
        <v>-1.1570440498199508</v>
      </c>
      <c r="U23" s="53">
        <v>0.2487461489506417</v>
      </c>
      <c r="V23" s="53">
        <v>-0.30808996997876431</v>
      </c>
      <c r="W23" s="53">
        <v>8.0305010375916863E-2</v>
      </c>
      <c r="X23" s="53">
        <v>-0.30808996997876431</v>
      </c>
      <c r="Y23" s="53">
        <v>8.0305010375916863E-2</v>
      </c>
      <c r="AF23" s="54">
        <v>20</v>
      </c>
      <c r="AG23" s="54">
        <v>8.7067708561993626</v>
      </c>
      <c r="AH23" s="54">
        <v>9.322914380063807E-2</v>
      </c>
      <c r="AI23" s="54">
        <v>0.15776864083586778</v>
      </c>
      <c r="AJ23" s="63"/>
      <c r="AK23" s="53">
        <v>9.75</v>
      </c>
      <c r="AL23" s="53">
        <v>6.5</v>
      </c>
    </row>
    <row r="24" spans="1:38" x14ac:dyDescent="0.2">
      <c r="A24" s="47">
        <v>3</v>
      </c>
      <c r="B24" s="47">
        <v>0</v>
      </c>
      <c r="C24" s="47">
        <v>0</v>
      </c>
      <c r="D24" s="47">
        <v>1</v>
      </c>
      <c r="E24" s="47">
        <v>8.6</v>
      </c>
      <c r="F24" s="47">
        <v>3.6</v>
      </c>
      <c r="G24" s="47">
        <v>3.5</v>
      </c>
      <c r="H24" s="47">
        <v>7.3</v>
      </c>
      <c r="I24" s="47">
        <v>4.7</v>
      </c>
      <c r="J24" s="47">
        <v>3.7</v>
      </c>
      <c r="K24" s="47">
        <v>4.8</v>
      </c>
      <c r="L24" s="47">
        <v>3.4</v>
      </c>
      <c r="M24" s="47">
        <v>5.0999999999999996</v>
      </c>
      <c r="N24" s="47">
        <v>1</v>
      </c>
      <c r="O24" s="47">
        <v>8.1</v>
      </c>
      <c r="Q24" s="53" t="s">
        <v>7</v>
      </c>
      <c r="R24" s="53">
        <v>-3.7157299565861564E-2</v>
      </c>
      <c r="S24" s="53">
        <v>5.1249126681360627E-2</v>
      </c>
      <c r="T24" s="53">
        <v>-0.72503283415706909</v>
      </c>
      <c r="U24" s="53">
        <v>0.46934794062099261</v>
      </c>
      <c r="V24" s="53">
        <v>-0.13826516136507286</v>
      </c>
      <c r="W24" s="53">
        <v>6.3950562233349717E-2</v>
      </c>
      <c r="X24" s="53">
        <v>-0.13826516136507286</v>
      </c>
      <c r="Y24" s="53">
        <v>6.3950562233349717E-2</v>
      </c>
      <c r="AF24" s="54">
        <v>21</v>
      </c>
      <c r="AG24" s="54">
        <v>6.8676763795043039</v>
      </c>
      <c r="AH24" s="54">
        <v>0.13232362049569613</v>
      </c>
      <c r="AI24" s="54">
        <v>0.2239269492888368</v>
      </c>
      <c r="AJ24" s="63"/>
      <c r="AK24" s="53">
        <v>10.25</v>
      </c>
      <c r="AL24" s="53">
        <v>6.5</v>
      </c>
    </row>
    <row r="25" spans="1:38" x14ac:dyDescent="0.2">
      <c r="A25" s="47">
        <v>10</v>
      </c>
      <c r="B25" s="47">
        <v>0</v>
      </c>
      <c r="C25" s="47">
        <v>1</v>
      </c>
      <c r="D25" s="47">
        <v>1</v>
      </c>
      <c r="E25" s="47">
        <v>9.3000000000000007</v>
      </c>
      <c r="F25" s="47">
        <v>2.4</v>
      </c>
      <c r="G25" s="47">
        <v>2.2000000000000002</v>
      </c>
      <c r="H25" s="47">
        <v>7.2</v>
      </c>
      <c r="I25" s="47">
        <v>4.5</v>
      </c>
      <c r="J25" s="47">
        <v>6.2</v>
      </c>
      <c r="K25" s="47">
        <v>6.7</v>
      </c>
      <c r="L25" s="47">
        <v>4.4000000000000004</v>
      </c>
      <c r="M25" s="47">
        <v>7.2</v>
      </c>
      <c r="N25" s="47">
        <v>1</v>
      </c>
      <c r="O25" s="47">
        <v>8</v>
      </c>
      <c r="Q25" s="53" t="s">
        <v>293</v>
      </c>
      <c r="R25" s="53">
        <v>2.6639232239775663E-2</v>
      </c>
      <c r="S25" s="53">
        <v>7.2134301347378124E-2</v>
      </c>
      <c r="T25" s="53">
        <v>0.36930048177064551</v>
      </c>
      <c r="U25" s="53">
        <v>0.71232611246536082</v>
      </c>
      <c r="V25" s="53">
        <v>-0.11567236297938671</v>
      </c>
      <c r="W25" s="53">
        <v>0.16895082745893802</v>
      </c>
      <c r="X25" s="53">
        <v>-0.11567236297938671</v>
      </c>
      <c r="Y25" s="53">
        <v>0.16895082745893802</v>
      </c>
      <c r="AF25" s="54">
        <v>22</v>
      </c>
      <c r="AG25" s="54">
        <v>9.4069010730443754</v>
      </c>
      <c r="AH25" s="54">
        <v>0.49309892695562496</v>
      </c>
      <c r="AI25" s="54">
        <v>0.83445523933773758</v>
      </c>
      <c r="AJ25" s="63"/>
      <c r="AK25" s="53">
        <v>10.75</v>
      </c>
      <c r="AL25" s="53">
        <v>6.6</v>
      </c>
    </row>
    <row r="26" spans="1:38" x14ac:dyDescent="0.2">
      <c r="A26" s="47">
        <v>5</v>
      </c>
      <c r="B26" s="47">
        <v>0</v>
      </c>
      <c r="C26" s="47">
        <v>1</v>
      </c>
      <c r="D26" s="47">
        <v>0</v>
      </c>
      <c r="E26" s="47">
        <v>6</v>
      </c>
      <c r="F26" s="47">
        <v>4.0999999999999996</v>
      </c>
      <c r="G26" s="47">
        <v>3.5</v>
      </c>
      <c r="H26" s="47">
        <v>5.3</v>
      </c>
      <c r="I26" s="47">
        <v>5.3</v>
      </c>
      <c r="J26" s="47">
        <v>8</v>
      </c>
      <c r="K26" s="47">
        <v>4.7</v>
      </c>
      <c r="L26" s="47">
        <v>5.3</v>
      </c>
      <c r="M26" s="47">
        <v>4.7</v>
      </c>
      <c r="N26" s="47">
        <v>0</v>
      </c>
      <c r="O26" s="47">
        <v>5.5</v>
      </c>
      <c r="Q26" s="53" t="s">
        <v>57</v>
      </c>
      <c r="R26" s="53">
        <v>0.22873663507227221</v>
      </c>
      <c r="S26" s="53">
        <v>8.1137822957751043E-2</v>
      </c>
      <c r="T26" s="53">
        <v>2.819112304644614</v>
      </c>
      <c r="U26" s="53">
        <v>5.3401278741088678E-3</v>
      </c>
      <c r="V26" s="53">
        <v>6.8662262657944784E-2</v>
      </c>
      <c r="W26" s="53">
        <v>0.38881100748659964</v>
      </c>
      <c r="X26" s="53">
        <v>6.8662262657944784E-2</v>
      </c>
      <c r="Y26" s="53">
        <v>0.38881100748659964</v>
      </c>
      <c r="AF26" s="54">
        <v>23</v>
      </c>
      <c r="AG26" s="54">
        <v>7.6105967152097005</v>
      </c>
      <c r="AH26" s="54">
        <v>0.48940328479029915</v>
      </c>
      <c r="AI26" s="54">
        <v>0.82820122457722467</v>
      </c>
      <c r="AJ26" s="63"/>
      <c r="AK26" s="53">
        <v>11.25</v>
      </c>
      <c r="AL26" s="53">
        <v>6.6</v>
      </c>
    </row>
    <row r="27" spans="1:38" x14ac:dyDescent="0.2">
      <c r="A27" s="47">
        <v>3</v>
      </c>
      <c r="B27" s="47">
        <v>0</v>
      </c>
      <c r="C27" s="47">
        <v>1</v>
      </c>
      <c r="D27" s="47">
        <v>0</v>
      </c>
      <c r="E27" s="47">
        <v>6.4</v>
      </c>
      <c r="F27" s="47">
        <v>3.6</v>
      </c>
      <c r="G27" s="47">
        <v>4</v>
      </c>
      <c r="H27" s="47">
        <v>3.9</v>
      </c>
      <c r="I27" s="47">
        <v>5.3</v>
      </c>
      <c r="J27" s="47">
        <v>7.1</v>
      </c>
      <c r="K27" s="47">
        <v>5.6</v>
      </c>
      <c r="L27" s="47">
        <v>6.6</v>
      </c>
      <c r="M27" s="47">
        <v>6.1</v>
      </c>
      <c r="N27" s="47">
        <v>0</v>
      </c>
      <c r="O27" s="47">
        <v>7</v>
      </c>
      <c r="Q27" s="53" t="s">
        <v>59</v>
      </c>
      <c r="R27" s="53">
        <v>-5.962834718415088E-2</v>
      </c>
      <c r="S27" s="53">
        <v>3.7667763840319474E-2</v>
      </c>
      <c r="T27" s="53">
        <v>-1.5830073544298071</v>
      </c>
      <c r="U27" s="53">
        <v>0.11512781210922633</v>
      </c>
      <c r="V27" s="53">
        <v>-0.13394194640568666</v>
      </c>
      <c r="W27" s="53">
        <v>1.468525203738489E-2</v>
      </c>
      <c r="X27" s="53">
        <v>-0.13394194640568666</v>
      </c>
      <c r="Y27" s="53">
        <v>1.468525203738489E-2</v>
      </c>
      <c r="AF27" s="54">
        <v>24</v>
      </c>
      <c r="AG27" s="54">
        <v>8.450167259552094</v>
      </c>
      <c r="AH27" s="54">
        <v>-0.45016725955209402</v>
      </c>
      <c r="AI27" s="54">
        <v>-0.76180337813909116</v>
      </c>
      <c r="AJ27" s="63"/>
      <c r="AK27" s="53">
        <v>11.75</v>
      </c>
      <c r="AL27" s="53">
        <v>6.6</v>
      </c>
    </row>
    <row r="28" spans="1:38" x14ac:dyDescent="0.2">
      <c r="A28" s="47">
        <v>9</v>
      </c>
      <c r="B28" s="47">
        <v>0</v>
      </c>
      <c r="C28" s="47">
        <v>0</v>
      </c>
      <c r="D28" s="47">
        <v>0</v>
      </c>
      <c r="E28" s="47">
        <v>8.5</v>
      </c>
      <c r="F28" s="47">
        <v>3</v>
      </c>
      <c r="G28" s="47">
        <v>4.0999999999999996</v>
      </c>
      <c r="H28" s="47">
        <v>7.6</v>
      </c>
      <c r="I28" s="47">
        <v>3.7</v>
      </c>
      <c r="J28" s="47">
        <v>4.8</v>
      </c>
      <c r="K28" s="47">
        <v>5.3</v>
      </c>
      <c r="L28" s="47">
        <v>3.8</v>
      </c>
      <c r="M28" s="47">
        <v>5.8</v>
      </c>
      <c r="N28" s="47">
        <v>1</v>
      </c>
      <c r="O28" s="47">
        <v>7</v>
      </c>
      <c r="Q28" s="53" t="s">
        <v>264</v>
      </c>
      <c r="R28" s="53">
        <v>-0.14469468250016354</v>
      </c>
      <c r="S28" s="53">
        <v>7.6644411203226515E-2</v>
      </c>
      <c r="T28" s="53">
        <v>-1.8878699728868462</v>
      </c>
      <c r="U28" s="53">
        <v>6.0608899676358768E-2</v>
      </c>
      <c r="V28" s="53">
        <v>-0.29590413790803871</v>
      </c>
      <c r="W28" s="53">
        <v>6.5147729077116578E-3</v>
      </c>
      <c r="X28" s="53">
        <v>-0.29590413790803871</v>
      </c>
      <c r="Y28" s="53">
        <v>6.5147729077116578E-3</v>
      </c>
      <c r="AF28" s="54">
        <v>25</v>
      </c>
      <c r="AG28" s="54">
        <v>6.6586589541693257</v>
      </c>
      <c r="AH28" s="54">
        <v>-1.1586589541693257</v>
      </c>
      <c r="AI28" s="54">
        <v>-1.9607607765067927</v>
      </c>
      <c r="AJ28" s="63"/>
      <c r="AK28" s="53">
        <v>12.25</v>
      </c>
      <c r="AL28" s="53">
        <v>6.6</v>
      </c>
    </row>
    <row r="29" spans="1:38" x14ac:dyDescent="0.2">
      <c r="A29" s="47">
        <v>4</v>
      </c>
      <c r="B29" s="47">
        <v>1</v>
      </c>
      <c r="C29" s="47">
        <v>1</v>
      </c>
      <c r="D29" s="47">
        <v>0</v>
      </c>
      <c r="E29" s="47">
        <v>7</v>
      </c>
      <c r="F29" s="47">
        <v>3.3</v>
      </c>
      <c r="G29" s="47">
        <v>2.6</v>
      </c>
      <c r="H29" s="47">
        <v>4.8</v>
      </c>
      <c r="I29" s="47">
        <v>4.2</v>
      </c>
      <c r="J29" s="47">
        <v>9</v>
      </c>
      <c r="K29" s="47">
        <v>4.3</v>
      </c>
      <c r="L29" s="47">
        <v>5.2</v>
      </c>
      <c r="M29" s="47">
        <v>5.5</v>
      </c>
      <c r="N29" s="47">
        <v>0</v>
      </c>
      <c r="O29" s="47">
        <v>5.6</v>
      </c>
      <c r="Q29" s="53" t="s">
        <v>60</v>
      </c>
      <c r="R29" s="53">
        <v>6.2063509198735156E-2</v>
      </c>
      <c r="S29" s="53">
        <v>7.5697084469365974E-2</v>
      </c>
      <c r="T29" s="53">
        <v>0.81989299368394797</v>
      </c>
      <c r="U29" s="53">
        <v>0.41333218626406121</v>
      </c>
      <c r="V29" s="53">
        <v>-8.7276993766664479E-2</v>
      </c>
      <c r="W29" s="53">
        <v>0.21140401216413479</v>
      </c>
      <c r="X29" s="53">
        <v>-8.7276993766664479E-2</v>
      </c>
      <c r="Y29" s="53">
        <v>0.21140401216413479</v>
      </c>
      <c r="AF29" s="54">
        <v>26</v>
      </c>
      <c r="AG29" s="54">
        <v>6.9801913139247258</v>
      </c>
      <c r="AH29" s="54">
        <v>1.9808686075274196E-2</v>
      </c>
      <c r="AI29" s="54">
        <v>3.3521593693097942E-2</v>
      </c>
      <c r="AJ29" s="63"/>
      <c r="AK29" s="53">
        <v>12.75</v>
      </c>
      <c r="AL29" s="53">
        <v>6.7</v>
      </c>
    </row>
    <row r="30" spans="1:38" x14ac:dyDescent="0.2">
      <c r="A30" s="47">
        <v>13</v>
      </c>
      <c r="B30" s="47">
        <v>0</v>
      </c>
      <c r="C30" s="47">
        <v>0</v>
      </c>
      <c r="D30" s="47">
        <v>0</v>
      </c>
      <c r="E30" s="47">
        <v>8.5</v>
      </c>
      <c r="F30" s="47">
        <v>3</v>
      </c>
      <c r="G30" s="47">
        <v>2.2999999999999998</v>
      </c>
      <c r="H30" s="47">
        <v>7.6</v>
      </c>
      <c r="I30" s="47">
        <v>3.7</v>
      </c>
      <c r="J30" s="47">
        <v>4.8</v>
      </c>
      <c r="K30" s="47">
        <v>5.7</v>
      </c>
      <c r="L30" s="47">
        <v>3.8</v>
      </c>
      <c r="M30" s="47">
        <v>6</v>
      </c>
      <c r="N30" s="47">
        <v>0</v>
      </c>
      <c r="O30" s="47">
        <v>7.2</v>
      </c>
      <c r="Q30" s="53" t="s">
        <v>269</v>
      </c>
      <c r="R30" s="53">
        <v>0.24825470071875552</v>
      </c>
      <c r="S30" s="53">
        <v>7.0768516433052167E-2</v>
      </c>
      <c r="T30" s="53">
        <v>3.5079822671372138</v>
      </c>
      <c r="U30" s="53">
        <v>5.6680275932464281E-4</v>
      </c>
      <c r="V30" s="53">
        <v>0.10863762151005507</v>
      </c>
      <c r="W30" s="53">
        <v>0.38787177992745597</v>
      </c>
      <c r="X30" s="53">
        <v>0.10863762151005507</v>
      </c>
      <c r="Y30" s="53">
        <v>0.38787177992745597</v>
      </c>
      <c r="AF30" s="54">
        <v>27</v>
      </c>
      <c r="AG30" s="54">
        <v>7.7550840653431035</v>
      </c>
      <c r="AH30" s="54">
        <v>-0.75508406534310346</v>
      </c>
      <c r="AI30" s="54">
        <v>-1.2778041484618641</v>
      </c>
      <c r="AJ30" s="63"/>
      <c r="AK30" s="53">
        <v>13.25</v>
      </c>
      <c r="AL30" s="53">
        <v>6.7</v>
      </c>
    </row>
    <row r="31" spans="1:38" x14ac:dyDescent="0.2">
      <c r="A31" s="47">
        <v>4</v>
      </c>
      <c r="B31" s="47">
        <v>1</v>
      </c>
      <c r="C31" s="47">
        <v>1</v>
      </c>
      <c r="D31" s="47">
        <v>0</v>
      </c>
      <c r="E31" s="47">
        <v>7.6</v>
      </c>
      <c r="F31" s="47">
        <v>3.6</v>
      </c>
      <c r="G31" s="47">
        <v>5.0999999999999996</v>
      </c>
      <c r="H31" s="47">
        <v>4.2</v>
      </c>
      <c r="I31" s="47">
        <v>4.5999999999999996</v>
      </c>
      <c r="J31" s="47">
        <v>7.7</v>
      </c>
      <c r="K31" s="47">
        <v>4.7</v>
      </c>
      <c r="L31" s="47">
        <v>5.5</v>
      </c>
      <c r="M31" s="47">
        <v>4</v>
      </c>
      <c r="N31" s="47">
        <v>0</v>
      </c>
      <c r="O31" s="47">
        <v>6.2</v>
      </c>
      <c r="Q31" s="53" t="s">
        <v>297</v>
      </c>
      <c r="R31" s="53">
        <v>0.30929855353227331</v>
      </c>
      <c r="S31" s="53">
        <v>0.11068574504052647</v>
      </c>
      <c r="T31" s="53">
        <v>2.7943847097837824</v>
      </c>
      <c r="U31" s="53">
        <v>5.7478089940816452E-3</v>
      </c>
      <c r="V31" s="53">
        <v>9.0929973667857017E-2</v>
      </c>
      <c r="W31" s="53">
        <v>0.52766713339668958</v>
      </c>
      <c r="X31" s="53">
        <v>9.0929973667857017E-2</v>
      </c>
      <c r="Y31" s="53">
        <v>0.52766713339668958</v>
      </c>
      <c r="AF31" s="54">
        <v>28</v>
      </c>
      <c r="AG31" s="54">
        <v>6.8635163267991652</v>
      </c>
      <c r="AH31" s="54">
        <v>-1.2635163267991656</v>
      </c>
      <c r="AI31" s="54">
        <v>-2.1382074899165615</v>
      </c>
      <c r="AJ31" s="63"/>
      <c r="AK31" s="53">
        <v>13.75</v>
      </c>
      <c r="AL31" s="53">
        <v>6.7</v>
      </c>
    </row>
    <row r="32" spans="1:38" x14ac:dyDescent="0.2">
      <c r="A32" s="47">
        <v>13</v>
      </c>
      <c r="B32" s="47">
        <v>1</v>
      </c>
      <c r="C32" s="47">
        <v>0</v>
      </c>
      <c r="D32" s="47">
        <v>1</v>
      </c>
      <c r="E32" s="47">
        <v>6.9</v>
      </c>
      <c r="F32" s="47">
        <v>3.4</v>
      </c>
      <c r="G32" s="47">
        <v>4.5</v>
      </c>
      <c r="H32" s="47">
        <v>6.4</v>
      </c>
      <c r="I32" s="47">
        <v>4.7</v>
      </c>
      <c r="J32" s="47">
        <v>5.2</v>
      </c>
      <c r="K32" s="47">
        <v>3.7</v>
      </c>
      <c r="L32" s="47">
        <v>2.7</v>
      </c>
      <c r="M32" s="47">
        <v>4.3</v>
      </c>
      <c r="N32" s="47">
        <v>0</v>
      </c>
      <c r="O32" s="47">
        <v>7.1</v>
      </c>
      <c r="AF32" s="54">
        <v>29</v>
      </c>
      <c r="AG32" s="54">
        <v>7.726401046724642</v>
      </c>
      <c r="AH32" s="54">
        <v>-0.52640104672464183</v>
      </c>
      <c r="AI32" s="54">
        <v>-0.89081133099236376</v>
      </c>
      <c r="AJ32" s="63"/>
      <c r="AK32" s="53">
        <v>14.25</v>
      </c>
      <c r="AL32" s="53">
        <v>6.7</v>
      </c>
    </row>
    <row r="33" spans="1:38" x14ac:dyDescent="0.2">
      <c r="A33" s="47">
        <v>2</v>
      </c>
      <c r="B33" s="47">
        <v>0</v>
      </c>
      <c r="C33" s="47">
        <v>1</v>
      </c>
      <c r="D33" s="47">
        <v>0</v>
      </c>
      <c r="E33" s="47">
        <v>8.1</v>
      </c>
      <c r="F33" s="47">
        <v>2.5</v>
      </c>
      <c r="G33" s="47">
        <v>2.2999999999999998</v>
      </c>
      <c r="H33" s="47">
        <v>5.0999999999999996</v>
      </c>
      <c r="I33" s="47">
        <v>3.8</v>
      </c>
      <c r="J33" s="47">
        <v>6.6</v>
      </c>
      <c r="K33" s="47">
        <v>3</v>
      </c>
      <c r="L33" s="47">
        <v>3.5</v>
      </c>
      <c r="M33" s="47">
        <v>4.5</v>
      </c>
      <c r="N33" s="47">
        <v>0</v>
      </c>
      <c r="O33" s="47">
        <v>6.2</v>
      </c>
      <c r="AF33" s="54">
        <v>30</v>
      </c>
      <c r="AG33" s="54">
        <v>6.5974823054532798</v>
      </c>
      <c r="AH33" s="54">
        <v>-0.39748230545327967</v>
      </c>
      <c r="AI33" s="54">
        <v>-0.6726463478177086</v>
      </c>
      <c r="AJ33" s="63"/>
      <c r="AK33" s="53">
        <v>14.75</v>
      </c>
      <c r="AL33" s="53">
        <v>6.7</v>
      </c>
    </row>
    <row r="34" spans="1:38" x14ac:dyDescent="0.2">
      <c r="A34" s="47">
        <v>15</v>
      </c>
      <c r="B34" s="47">
        <v>1</v>
      </c>
      <c r="C34" s="47">
        <v>1</v>
      </c>
      <c r="D34" s="47">
        <v>0</v>
      </c>
      <c r="E34" s="47">
        <v>6.7</v>
      </c>
      <c r="F34" s="47">
        <v>3.7</v>
      </c>
      <c r="G34" s="47">
        <v>5.3</v>
      </c>
      <c r="H34" s="47">
        <v>5.0999999999999996</v>
      </c>
      <c r="I34" s="47">
        <v>4.9000000000000004</v>
      </c>
      <c r="J34" s="47">
        <v>9.1999999999999993</v>
      </c>
      <c r="K34" s="47">
        <v>3.5</v>
      </c>
      <c r="L34" s="47">
        <v>4.5</v>
      </c>
      <c r="M34" s="47">
        <v>5.3</v>
      </c>
      <c r="N34" s="47">
        <v>0</v>
      </c>
      <c r="O34" s="47">
        <v>7.6</v>
      </c>
      <c r="AF34" s="54">
        <v>31</v>
      </c>
      <c r="AG34" s="54">
        <v>7.3172109683254742</v>
      </c>
      <c r="AH34" s="54">
        <v>-0.2172109683254746</v>
      </c>
      <c r="AI34" s="54">
        <v>-0.36757904074110259</v>
      </c>
      <c r="AJ34" s="63"/>
      <c r="AK34" s="53">
        <v>15.25</v>
      </c>
      <c r="AL34" s="53">
        <v>6.7</v>
      </c>
    </row>
    <row r="35" spans="1:38" x14ac:dyDescent="0.2">
      <c r="A35" s="47">
        <v>10</v>
      </c>
      <c r="B35" s="47">
        <v>1</v>
      </c>
      <c r="C35" s="47">
        <v>1</v>
      </c>
      <c r="D35" s="47">
        <v>0</v>
      </c>
      <c r="E35" s="47">
        <v>8</v>
      </c>
      <c r="F35" s="47">
        <v>3.3</v>
      </c>
      <c r="G35" s="47">
        <v>5.5</v>
      </c>
      <c r="H35" s="47">
        <v>4.5999999999999996</v>
      </c>
      <c r="I35" s="47">
        <v>4.7</v>
      </c>
      <c r="J35" s="47">
        <v>8.6999999999999993</v>
      </c>
      <c r="K35" s="47">
        <v>4.7</v>
      </c>
      <c r="L35" s="47">
        <v>6.6</v>
      </c>
      <c r="M35" s="47">
        <v>5.7</v>
      </c>
      <c r="N35" s="47">
        <v>1</v>
      </c>
      <c r="O35" s="47">
        <v>9</v>
      </c>
      <c r="AF35" s="54">
        <v>32</v>
      </c>
      <c r="AG35" s="54">
        <v>6.9574083442788819</v>
      </c>
      <c r="AH35" s="54">
        <v>-0.75740834427888171</v>
      </c>
      <c r="AI35" s="54">
        <v>-1.2817374499346881</v>
      </c>
      <c r="AJ35" s="63"/>
      <c r="AK35" s="53">
        <v>15.75</v>
      </c>
      <c r="AL35" s="53">
        <v>6.9</v>
      </c>
    </row>
    <row r="36" spans="1:38" x14ac:dyDescent="0.2">
      <c r="A36" s="47">
        <v>6</v>
      </c>
      <c r="B36" s="47">
        <v>0</v>
      </c>
      <c r="C36" s="47">
        <v>1</v>
      </c>
      <c r="D36" s="47">
        <v>0</v>
      </c>
      <c r="E36" s="47">
        <v>6.7</v>
      </c>
      <c r="F36" s="47">
        <v>4</v>
      </c>
      <c r="G36" s="47">
        <v>3</v>
      </c>
      <c r="H36" s="47">
        <v>5.4</v>
      </c>
      <c r="I36" s="47">
        <v>6.8</v>
      </c>
      <c r="J36" s="47">
        <v>8.4</v>
      </c>
      <c r="K36" s="47">
        <v>2.5</v>
      </c>
      <c r="L36" s="47">
        <v>4.3</v>
      </c>
      <c r="M36" s="47">
        <v>5</v>
      </c>
      <c r="N36" s="47">
        <v>0</v>
      </c>
      <c r="O36" s="47">
        <v>6.7</v>
      </c>
      <c r="AF36" s="54">
        <v>33</v>
      </c>
      <c r="AG36" s="54">
        <v>7.4470449353688908</v>
      </c>
      <c r="AH36" s="54">
        <v>0.15295506463110886</v>
      </c>
      <c r="AI36" s="54">
        <v>0.25884086962565456</v>
      </c>
      <c r="AJ36" s="63"/>
      <c r="AK36" s="53">
        <v>16.25</v>
      </c>
      <c r="AL36" s="53">
        <v>6.9</v>
      </c>
    </row>
    <row r="37" spans="1:38" x14ac:dyDescent="0.2">
      <c r="A37" s="47">
        <v>3</v>
      </c>
      <c r="B37" s="47">
        <v>0</v>
      </c>
      <c r="C37" s="47">
        <v>0</v>
      </c>
      <c r="D37" s="47">
        <v>0</v>
      </c>
      <c r="E37" s="47">
        <v>8.6999999999999993</v>
      </c>
      <c r="F37" s="47">
        <v>3.2</v>
      </c>
      <c r="G37" s="47">
        <v>3.5</v>
      </c>
      <c r="H37" s="47">
        <v>6.1</v>
      </c>
      <c r="I37" s="47">
        <v>2.9</v>
      </c>
      <c r="J37" s="47">
        <v>5.6</v>
      </c>
      <c r="K37" s="47">
        <v>3.1</v>
      </c>
      <c r="L37" s="47">
        <v>2.9</v>
      </c>
      <c r="M37" s="47">
        <v>4.3</v>
      </c>
      <c r="N37" s="47">
        <v>0</v>
      </c>
      <c r="O37" s="47">
        <v>7.1</v>
      </c>
      <c r="AF37" s="54">
        <v>34</v>
      </c>
      <c r="AG37" s="54">
        <v>7.8029884543553685</v>
      </c>
      <c r="AH37" s="54">
        <v>1.1970115456446315</v>
      </c>
      <c r="AI37" s="54">
        <v>2.0256636167874182</v>
      </c>
      <c r="AJ37" s="63"/>
      <c r="AK37" s="53">
        <v>16.75</v>
      </c>
      <c r="AL37" s="53">
        <v>6.9</v>
      </c>
    </row>
    <row r="38" spans="1:38" x14ac:dyDescent="0.2">
      <c r="A38" s="47">
        <v>9</v>
      </c>
      <c r="B38" s="47">
        <v>0</v>
      </c>
      <c r="C38" s="47">
        <v>0</v>
      </c>
      <c r="D38" s="47">
        <v>1</v>
      </c>
      <c r="E38" s="47">
        <v>9</v>
      </c>
      <c r="F38" s="47">
        <v>3.4</v>
      </c>
      <c r="G38" s="47">
        <v>3.9</v>
      </c>
      <c r="H38" s="47">
        <v>6</v>
      </c>
      <c r="I38" s="47">
        <v>4.5</v>
      </c>
      <c r="J38" s="47">
        <v>6.8</v>
      </c>
      <c r="K38" s="47">
        <v>3.9</v>
      </c>
      <c r="L38" s="47">
        <v>3.5</v>
      </c>
      <c r="M38" s="47">
        <v>4.5999999999999996</v>
      </c>
      <c r="N38" s="47">
        <v>1</v>
      </c>
      <c r="O38" s="47">
        <v>7.2</v>
      </c>
      <c r="AF38" s="54">
        <v>35</v>
      </c>
      <c r="AG38" s="54">
        <v>7.5363552798168278</v>
      </c>
      <c r="AH38" s="54">
        <v>-0.83635527981682767</v>
      </c>
      <c r="AI38" s="54">
        <v>-1.4153367753196044</v>
      </c>
      <c r="AJ38" s="63"/>
      <c r="AK38" s="53">
        <v>17.25</v>
      </c>
      <c r="AL38" s="53">
        <v>7</v>
      </c>
    </row>
    <row r="39" spans="1:38" x14ac:dyDescent="0.2">
      <c r="A39" s="47">
        <v>10</v>
      </c>
      <c r="B39" s="47">
        <v>0</v>
      </c>
      <c r="C39" s="47">
        <v>1</v>
      </c>
      <c r="D39" s="47">
        <v>1</v>
      </c>
      <c r="E39" s="47">
        <v>9.6</v>
      </c>
      <c r="F39" s="47">
        <v>4.0999999999999996</v>
      </c>
      <c r="G39" s="47">
        <v>2.9</v>
      </c>
      <c r="H39" s="47">
        <v>7.7</v>
      </c>
      <c r="I39" s="47">
        <v>5.5</v>
      </c>
      <c r="J39" s="47">
        <v>7.7</v>
      </c>
      <c r="K39" s="47">
        <v>5.2</v>
      </c>
      <c r="L39" s="47">
        <v>4.5999999999999996</v>
      </c>
      <c r="M39" s="47">
        <v>8.1</v>
      </c>
      <c r="N39" s="47">
        <v>1</v>
      </c>
      <c r="O39" s="47">
        <v>9.9</v>
      </c>
      <c r="AF39" s="54">
        <v>36</v>
      </c>
      <c r="AG39" s="54">
        <v>6.7716806196757062</v>
      </c>
      <c r="AH39" s="54">
        <v>0.32831938032429342</v>
      </c>
      <c r="AI39" s="54">
        <v>0.5556041842946069</v>
      </c>
      <c r="AJ39" s="63"/>
      <c r="AK39" s="53">
        <v>17.75</v>
      </c>
      <c r="AL39" s="53">
        <v>7</v>
      </c>
    </row>
    <row r="40" spans="1:38" x14ac:dyDescent="0.2">
      <c r="A40" s="47">
        <v>12</v>
      </c>
      <c r="B40" s="47">
        <v>1</v>
      </c>
      <c r="C40" s="47">
        <v>1</v>
      </c>
      <c r="D40" s="47">
        <v>0</v>
      </c>
      <c r="E40" s="47">
        <v>8.1999999999999993</v>
      </c>
      <c r="F40" s="47">
        <v>3.6</v>
      </c>
      <c r="G40" s="47">
        <v>5.8</v>
      </c>
      <c r="H40" s="47">
        <v>4.9000000000000004</v>
      </c>
      <c r="I40" s="47">
        <v>5</v>
      </c>
      <c r="J40" s="47">
        <v>9</v>
      </c>
      <c r="K40" s="47">
        <v>4.7</v>
      </c>
      <c r="L40" s="47">
        <v>6.9</v>
      </c>
      <c r="M40" s="47">
        <v>6.2</v>
      </c>
      <c r="N40" s="47">
        <v>0</v>
      </c>
      <c r="O40" s="47">
        <v>7.6</v>
      </c>
      <c r="AF40" s="54">
        <v>37</v>
      </c>
      <c r="AG40" s="54">
        <v>7.7782892116535072</v>
      </c>
      <c r="AH40" s="54">
        <v>-0.578289211653507</v>
      </c>
      <c r="AI40" s="54">
        <v>-0.97861998097632263</v>
      </c>
      <c r="AJ40" s="63"/>
      <c r="AK40" s="53">
        <v>18.25</v>
      </c>
      <c r="AL40" s="53">
        <v>7</v>
      </c>
    </row>
    <row r="41" spans="1:38" x14ac:dyDescent="0.2">
      <c r="A41" s="47">
        <v>9</v>
      </c>
      <c r="B41" s="47">
        <v>0</v>
      </c>
      <c r="C41" s="47">
        <v>1</v>
      </c>
      <c r="D41" s="47">
        <v>0</v>
      </c>
      <c r="E41" s="47">
        <v>6.1</v>
      </c>
      <c r="F41" s="47">
        <v>4.9000000000000004</v>
      </c>
      <c r="G41" s="47">
        <v>5.0999999999999996</v>
      </c>
      <c r="H41" s="47">
        <v>3.9</v>
      </c>
      <c r="I41" s="47">
        <v>6.4</v>
      </c>
      <c r="J41" s="47">
        <v>8.1999999999999993</v>
      </c>
      <c r="K41" s="47">
        <v>4.5</v>
      </c>
      <c r="L41" s="47">
        <v>4.9000000000000004</v>
      </c>
      <c r="M41" s="47">
        <v>4.8</v>
      </c>
      <c r="N41" s="47">
        <v>0</v>
      </c>
      <c r="O41" s="47">
        <v>5.8</v>
      </c>
      <c r="AF41" s="54">
        <v>38</v>
      </c>
      <c r="AG41" s="54">
        <v>8.8958575592480447</v>
      </c>
      <c r="AH41" s="54">
        <v>1.0041424407519557</v>
      </c>
      <c r="AI41" s="54">
        <v>1.6992775180025057</v>
      </c>
      <c r="AJ41" s="63"/>
      <c r="AK41" s="53">
        <v>18.75</v>
      </c>
      <c r="AL41" s="53">
        <v>7</v>
      </c>
    </row>
    <row r="42" spans="1:38" x14ac:dyDescent="0.2">
      <c r="A42" s="47">
        <v>6</v>
      </c>
      <c r="B42" s="47">
        <v>1</v>
      </c>
      <c r="C42" s="47">
        <v>1</v>
      </c>
      <c r="D42" s="47">
        <v>0</v>
      </c>
      <c r="E42" s="47">
        <v>8.3000000000000007</v>
      </c>
      <c r="F42" s="47">
        <v>3.4</v>
      </c>
      <c r="G42" s="47">
        <v>3.1</v>
      </c>
      <c r="H42" s="47">
        <v>4.5999999999999996</v>
      </c>
      <c r="I42" s="47">
        <v>5.2</v>
      </c>
      <c r="J42" s="47">
        <v>9.1</v>
      </c>
      <c r="K42" s="47">
        <v>4.5999999999999996</v>
      </c>
      <c r="L42" s="47">
        <v>5.8</v>
      </c>
      <c r="M42" s="47">
        <v>5.5</v>
      </c>
      <c r="N42" s="47">
        <v>1</v>
      </c>
      <c r="O42" s="47">
        <v>8.4</v>
      </c>
      <c r="AF42" s="54">
        <v>39</v>
      </c>
      <c r="AG42" s="54">
        <v>7.8007052493805107</v>
      </c>
      <c r="AH42" s="54">
        <v>-0.20070524938051104</v>
      </c>
      <c r="AI42" s="54">
        <v>-0.33964695064774802</v>
      </c>
      <c r="AJ42" s="63"/>
      <c r="AK42" s="53">
        <v>19.25</v>
      </c>
      <c r="AL42" s="53">
        <v>7</v>
      </c>
    </row>
    <row r="43" spans="1:38" x14ac:dyDescent="0.2">
      <c r="A43" s="47">
        <v>2</v>
      </c>
      <c r="B43" s="47">
        <v>1</v>
      </c>
      <c r="C43" s="47">
        <v>0</v>
      </c>
      <c r="D43" s="47">
        <v>1</v>
      </c>
      <c r="E43" s="47">
        <v>9.4</v>
      </c>
      <c r="F43" s="47">
        <v>3.8</v>
      </c>
      <c r="G43" s="47">
        <v>3.8</v>
      </c>
      <c r="H43" s="47">
        <v>6.5</v>
      </c>
      <c r="I43" s="47">
        <v>4.9000000000000004</v>
      </c>
      <c r="J43" s="47">
        <v>8.5</v>
      </c>
      <c r="K43" s="47">
        <v>4.0999999999999996</v>
      </c>
      <c r="L43" s="47">
        <v>4.5</v>
      </c>
      <c r="M43" s="47">
        <v>5.4</v>
      </c>
      <c r="N43" s="47">
        <v>1</v>
      </c>
      <c r="O43" s="47">
        <v>7.9</v>
      </c>
      <c r="AF43" s="54">
        <v>40</v>
      </c>
      <c r="AG43" s="54">
        <v>6.9813213059410035</v>
      </c>
      <c r="AH43" s="54">
        <v>-1.1813213059410037</v>
      </c>
      <c r="AI43" s="54">
        <v>-1.9991115356300089</v>
      </c>
      <c r="AJ43" s="63"/>
      <c r="AK43" s="53">
        <v>19.75</v>
      </c>
      <c r="AL43" s="53">
        <v>7</v>
      </c>
    </row>
    <row r="44" spans="1:38" x14ac:dyDescent="0.2">
      <c r="A44" s="47">
        <v>10</v>
      </c>
      <c r="B44" s="47">
        <v>0</v>
      </c>
      <c r="C44" s="47">
        <v>0</v>
      </c>
      <c r="D44" s="47">
        <v>1</v>
      </c>
      <c r="E44" s="47">
        <v>9.3000000000000007</v>
      </c>
      <c r="F44" s="47">
        <v>5.0999999999999996</v>
      </c>
      <c r="G44" s="47">
        <v>5.8</v>
      </c>
      <c r="H44" s="47">
        <v>6.6</v>
      </c>
      <c r="I44" s="47">
        <v>6.3</v>
      </c>
      <c r="J44" s="47">
        <v>7.4</v>
      </c>
      <c r="K44" s="47">
        <v>4.5999999999999996</v>
      </c>
      <c r="L44" s="47">
        <v>4.5999999999999996</v>
      </c>
      <c r="M44" s="47">
        <v>6.8</v>
      </c>
      <c r="N44" s="47">
        <v>1</v>
      </c>
      <c r="O44" s="47">
        <v>7.6</v>
      </c>
      <c r="AF44" s="54">
        <v>41</v>
      </c>
      <c r="AG44" s="54">
        <v>7.7243220345931398</v>
      </c>
      <c r="AH44" s="54">
        <v>0.67567796540686054</v>
      </c>
      <c r="AI44" s="54">
        <v>1.1434277941342124</v>
      </c>
      <c r="AJ44" s="63"/>
      <c r="AK44" s="53">
        <v>20.25</v>
      </c>
      <c r="AL44" s="53">
        <v>7</v>
      </c>
    </row>
    <row r="45" spans="1:38" x14ac:dyDescent="0.2">
      <c r="A45" s="47">
        <v>15</v>
      </c>
      <c r="B45" s="47">
        <v>1</v>
      </c>
      <c r="C45" s="47">
        <v>1</v>
      </c>
      <c r="D45" s="47">
        <v>1</v>
      </c>
      <c r="E45" s="47">
        <v>5.0999999999999996</v>
      </c>
      <c r="F45" s="47">
        <v>5.0999999999999996</v>
      </c>
      <c r="G45" s="47">
        <v>4.4000000000000004</v>
      </c>
      <c r="H45" s="47">
        <v>5.4</v>
      </c>
      <c r="I45" s="47">
        <v>7.8</v>
      </c>
      <c r="J45" s="47">
        <v>5.9</v>
      </c>
      <c r="K45" s="47">
        <v>4.9000000000000004</v>
      </c>
      <c r="L45" s="47">
        <v>6.3</v>
      </c>
      <c r="M45" s="47">
        <v>6.9</v>
      </c>
      <c r="N45" s="47">
        <v>1</v>
      </c>
      <c r="O45" s="47">
        <v>8.4</v>
      </c>
      <c r="AF45" s="54">
        <v>42</v>
      </c>
      <c r="AG45" s="54">
        <v>7.6736282916760379</v>
      </c>
      <c r="AH45" s="54">
        <v>0.22637170832396247</v>
      </c>
      <c r="AI45" s="54">
        <v>0.38308146240554258</v>
      </c>
      <c r="AJ45" s="63"/>
      <c r="AK45" s="53">
        <v>20.75</v>
      </c>
      <c r="AL45" s="53">
        <v>7.1</v>
      </c>
    </row>
    <row r="46" spans="1:38" x14ac:dyDescent="0.2">
      <c r="A46" s="47">
        <v>6</v>
      </c>
      <c r="B46" s="47">
        <v>1</v>
      </c>
      <c r="C46" s="47">
        <v>0</v>
      </c>
      <c r="D46" s="47">
        <v>0</v>
      </c>
      <c r="E46" s="47">
        <v>8</v>
      </c>
      <c r="F46" s="47">
        <v>2.5</v>
      </c>
      <c r="G46" s="47">
        <v>3.6</v>
      </c>
      <c r="H46" s="47">
        <v>7.7</v>
      </c>
      <c r="I46" s="47">
        <v>3</v>
      </c>
      <c r="J46" s="47">
        <v>5.2</v>
      </c>
      <c r="K46" s="47">
        <v>4.3</v>
      </c>
      <c r="L46" s="47">
        <v>4.2</v>
      </c>
      <c r="M46" s="47">
        <v>6.5</v>
      </c>
      <c r="N46" s="47">
        <v>0</v>
      </c>
      <c r="O46" s="47">
        <v>6.5</v>
      </c>
      <c r="AF46" s="54">
        <v>43</v>
      </c>
      <c r="AG46" s="54">
        <v>8.5344592954687304</v>
      </c>
      <c r="AH46" s="54">
        <v>-0.93445929546873074</v>
      </c>
      <c r="AI46" s="54">
        <v>-1.581355002871272</v>
      </c>
      <c r="AJ46" s="63"/>
      <c r="AK46" s="53">
        <v>21.25</v>
      </c>
      <c r="AL46" s="53">
        <v>7.1</v>
      </c>
    </row>
    <row r="47" spans="1:38" x14ac:dyDescent="0.2">
      <c r="A47" s="47">
        <v>5</v>
      </c>
      <c r="B47" s="47">
        <v>0</v>
      </c>
      <c r="C47" s="47">
        <v>1</v>
      </c>
      <c r="D47" s="47">
        <v>0</v>
      </c>
      <c r="E47" s="47">
        <v>5.9</v>
      </c>
      <c r="F47" s="47">
        <v>4.0999999999999996</v>
      </c>
      <c r="G47" s="47">
        <v>5.8</v>
      </c>
      <c r="H47" s="47">
        <v>6.4</v>
      </c>
      <c r="I47" s="47">
        <v>5.5</v>
      </c>
      <c r="J47" s="47">
        <v>8.4</v>
      </c>
      <c r="K47" s="47">
        <v>5.2</v>
      </c>
      <c r="L47" s="47">
        <v>5.8</v>
      </c>
      <c r="M47" s="47">
        <v>5.9</v>
      </c>
      <c r="N47" s="47">
        <v>1</v>
      </c>
      <c r="O47" s="47">
        <v>7.7</v>
      </c>
      <c r="AF47" s="54">
        <v>44</v>
      </c>
      <c r="AG47" s="54">
        <v>8.5402198316073168</v>
      </c>
      <c r="AH47" s="54">
        <v>-0.14021983160731644</v>
      </c>
      <c r="AI47" s="54">
        <v>-0.23728944994096535</v>
      </c>
      <c r="AJ47" s="63"/>
      <c r="AK47" s="53">
        <v>21.75</v>
      </c>
      <c r="AL47" s="53">
        <v>7.1</v>
      </c>
    </row>
    <row r="48" spans="1:38" x14ac:dyDescent="0.2">
      <c r="A48" s="47">
        <v>4</v>
      </c>
      <c r="B48" s="47">
        <v>1</v>
      </c>
      <c r="C48" s="47">
        <v>0</v>
      </c>
      <c r="D48" s="47">
        <v>1</v>
      </c>
      <c r="E48" s="47">
        <v>10</v>
      </c>
      <c r="F48" s="47">
        <v>4.3</v>
      </c>
      <c r="G48" s="47">
        <v>2.9</v>
      </c>
      <c r="H48" s="47">
        <v>5.4</v>
      </c>
      <c r="I48" s="47">
        <v>4.5</v>
      </c>
      <c r="J48" s="47">
        <v>3.8</v>
      </c>
      <c r="K48" s="47">
        <v>5</v>
      </c>
      <c r="L48" s="47">
        <v>4</v>
      </c>
      <c r="M48" s="47">
        <v>6.3</v>
      </c>
      <c r="N48" s="47">
        <v>1</v>
      </c>
      <c r="O48" s="47">
        <v>8</v>
      </c>
      <c r="AF48" s="54">
        <v>45</v>
      </c>
      <c r="AG48" s="54">
        <v>7.4278111601006245</v>
      </c>
      <c r="AH48" s="54">
        <v>-0.92781116010062448</v>
      </c>
      <c r="AI48" s="54">
        <v>-1.5701045801133209</v>
      </c>
      <c r="AJ48" s="63"/>
      <c r="AK48" s="53">
        <v>22.25</v>
      </c>
      <c r="AL48" s="53">
        <v>7.1</v>
      </c>
    </row>
    <row r="49" spans="1:38" x14ac:dyDescent="0.2">
      <c r="A49" s="47">
        <v>8</v>
      </c>
      <c r="B49" s="47">
        <v>1</v>
      </c>
      <c r="C49" s="47">
        <v>1</v>
      </c>
      <c r="D49" s="47">
        <v>0</v>
      </c>
      <c r="E49" s="47">
        <v>5.7</v>
      </c>
      <c r="F49" s="47">
        <v>3.8</v>
      </c>
      <c r="G49" s="47">
        <v>5.7</v>
      </c>
      <c r="H49" s="47">
        <v>5.7</v>
      </c>
      <c r="I49" s="47">
        <v>6</v>
      </c>
      <c r="J49" s="47">
        <v>8.1999999999999993</v>
      </c>
      <c r="K49" s="47">
        <v>6.5</v>
      </c>
      <c r="L49" s="47">
        <v>7.3</v>
      </c>
      <c r="M49" s="47">
        <v>7.5</v>
      </c>
      <c r="N49" s="47">
        <v>1</v>
      </c>
      <c r="O49" s="47">
        <v>7.1</v>
      </c>
      <c r="AF49" s="54">
        <v>46</v>
      </c>
      <c r="AG49" s="54">
        <v>7.1703449370492347</v>
      </c>
      <c r="AH49" s="54">
        <v>0.52965506295076548</v>
      </c>
      <c r="AI49" s="54">
        <v>0.89631799657272349</v>
      </c>
      <c r="AJ49" s="63"/>
      <c r="AK49" s="53">
        <v>22.75</v>
      </c>
      <c r="AL49" s="53">
        <v>7.1</v>
      </c>
    </row>
    <row r="50" spans="1:38" x14ac:dyDescent="0.2">
      <c r="A50" s="47">
        <v>13</v>
      </c>
      <c r="B50" s="47">
        <v>0</v>
      </c>
      <c r="C50" s="47">
        <v>1</v>
      </c>
      <c r="D50" s="47">
        <v>1</v>
      </c>
      <c r="E50" s="47">
        <v>9.9</v>
      </c>
      <c r="F50" s="47">
        <v>3.7</v>
      </c>
      <c r="G50" s="47">
        <v>4.2</v>
      </c>
      <c r="H50" s="47">
        <v>7</v>
      </c>
      <c r="I50" s="47">
        <v>6.7</v>
      </c>
      <c r="J50" s="47">
        <v>6.8</v>
      </c>
      <c r="K50" s="47">
        <v>4.5</v>
      </c>
      <c r="L50" s="47">
        <v>3.4</v>
      </c>
      <c r="M50" s="47">
        <v>6.1</v>
      </c>
      <c r="N50" s="47">
        <v>1</v>
      </c>
      <c r="O50" s="47">
        <v>8.5</v>
      </c>
      <c r="AF50" s="54">
        <v>47</v>
      </c>
      <c r="AG50" s="54">
        <v>8.1023708465339386</v>
      </c>
      <c r="AH50" s="54">
        <v>-0.10237084653393858</v>
      </c>
      <c r="AI50" s="54">
        <v>-0.17323884635703538</v>
      </c>
      <c r="AJ50" s="63"/>
      <c r="AK50" s="53">
        <v>23.25</v>
      </c>
      <c r="AL50" s="53">
        <v>7.1</v>
      </c>
    </row>
    <row r="51" spans="1:38" x14ac:dyDescent="0.2">
      <c r="A51" s="47">
        <v>3</v>
      </c>
      <c r="B51" s="47">
        <v>1</v>
      </c>
      <c r="C51" s="47">
        <v>0</v>
      </c>
      <c r="D51" s="47">
        <v>1</v>
      </c>
      <c r="E51" s="47">
        <v>7.9</v>
      </c>
      <c r="F51" s="47">
        <v>3.9</v>
      </c>
      <c r="G51" s="47">
        <v>4.4000000000000004</v>
      </c>
      <c r="H51" s="47">
        <v>6.9</v>
      </c>
      <c r="I51" s="47">
        <v>5.8</v>
      </c>
      <c r="J51" s="47">
        <v>4.7</v>
      </c>
      <c r="K51" s="47">
        <v>4.0999999999999996</v>
      </c>
      <c r="L51" s="47">
        <v>4.2</v>
      </c>
      <c r="M51" s="47">
        <v>5.8</v>
      </c>
      <c r="N51" s="47">
        <v>1</v>
      </c>
      <c r="O51" s="47">
        <v>7.6</v>
      </c>
      <c r="AF51" s="54">
        <v>48</v>
      </c>
      <c r="AG51" s="54">
        <v>7.7553390064019405</v>
      </c>
      <c r="AH51" s="54">
        <v>-0.65533900640194087</v>
      </c>
      <c r="AI51" s="54">
        <v>-1.1090088368488764</v>
      </c>
      <c r="AJ51" s="63"/>
      <c r="AK51" s="53">
        <v>23.75</v>
      </c>
      <c r="AL51" s="53">
        <v>7.1</v>
      </c>
    </row>
    <row r="52" spans="1:38" x14ac:dyDescent="0.2">
      <c r="A52" s="47">
        <v>10</v>
      </c>
      <c r="B52" s="47">
        <v>0</v>
      </c>
      <c r="C52" s="47">
        <v>1</v>
      </c>
      <c r="D52" s="47">
        <v>0</v>
      </c>
      <c r="E52" s="47">
        <v>6.7</v>
      </c>
      <c r="F52" s="47">
        <v>3.6</v>
      </c>
      <c r="G52" s="47">
        <v>3.4</v>
      </c>
      <c r="H52" s="47">
        <v>4.7</v>
      </c>
      <c r="I52" s="47">
        <v>4.8</v>
      </c>
      <c r="J52" s="47">
        <v>7.2</v>
      </c>
      <c r="K52" s="47">
        <v>4</v>
      </c>
      <c r="L52" s="47">
        <v>3.6</v>
      </c>
      <c r="M52" s="47">
        <v>4.2</v>
      </c>
      <c r="N52" s="47">
        <v>1</v>
      </c>
      <c r="O52" s="47">
        <v>7.2</v>
      </c>
      <c r="AF52" s="54">
        <v>49</v>
      </c>
      <c r="AG52" s="54">
        <v>8.9592021738070837</v>
      </c>
      <c r="AH52" s="54">
        <v>-0.45920217380708372</v>
      </c>
      <c r="AI52" s="54">
        <v>-0.77709286899965813</v>
      </c>
      <c r="AJ52" s="63"/>
      <c r="AK52" s="53">
        <v>24.25</v>
      </c>
      <c r="AL52" s="53">
        <v>7.1</v>
      </c>
    </row>
    <row r="53" spans="1:38" x14ac:dyDescent="0.2">
      <c r="A53" s="47">
        <v>7</v>
      </c>
      <c r="B53" s="47">
        <v>1</v>
      </c>
      <c r="C53" s="47">
        <v>0</v>
      </c>
      <c r="D53" s="47">
        <v>0</v>
      </c>
      <c r="E53" s="47">
        <v>8.1999999999999993</v>
      </c>
      <c r="F53" s="47">
        <v>2.7</v>
      </c>
      <c r="G53" s="47">
        <v>2.7</v>
      </c>
      <c r="H53" s="47">
        <v>7.9</v>
      </c>
      <c r="I53" s="47">
        <v>3.1</v>
      </c>
      <c r="J53" s="47">
        <v>5.3</v>
      </c>
      <c r="K53" s="47">
        <v>4.5</v>
      </c>
      <c r="L53" s="47">
        <v>4.3</v>
      </c>
      <c r="M53" s="47">
        <v>7.4</v>
      </c>
      <c r="N53" s="47">
        <v>1</v>
      </c>
      <c r="O53" s="47">
        <v>8.1999999999999993</v>
      </c>
      <c r="AF53" s="54">
        <v>50</v>
      </c>
      <c r="AG53" s="54">
        <v>7.9201240153745429</v>
      </c>
      <c r="AH53" s="54">
        <v>-0.32012401537454327</v>
      </c>
      <c r="AI53" s="54">
        <v>-0.54173543535445912</v>
      </c>
      <c r="AJ53" s="63"/>
      <c r="AK53" s="53">
        <v>24.75</v>
      </c>
      <c r="AL53" s="53">
        <v>7.1</v>
      </c>
    </row>
    <row r="54" spans="1:38" x14ac:dyDescent="0.2">
      <c r="A54" s="47">
        <v>8</v>
      </c>
      <c r="B54" s="47">
        <v>0</v>
      </c>
      <c r="C54" s="47">
        <v>1</v>
      </c>
      <c r="D54" s="47">
        <v>1</v>
      </c>
      <c r="E54" s="47">
        <v>9.4</v>
      </c>
      <c r="F54" s="47">
        <v>2.5</v>
      </c>
      <c r="G54" s="47">
        <v>3.2</v>
      </c>
      <c r="H54" s="47">
        <v>7.3</v>
      </c>
      <c r="I54" s="47">
        <v>4.5999999999999996</v>
      </c>
      <c r="J54" s="47">
        <v>6.3</v>
      </c>
      <c r="K54" s="47">
        <v>4.7</v>
      </c>
      <c r="L54" s="47">
        <v>4.5999999999999996</v>
      </c>
      <c r="M54" s="47">
        <v>6.1</v>
      </c>
      <c r="N54" s="47">
        <v>1</v>
      </c>
      <c r="O54" s="47">
        <v>9</v>
      </c>
      <c r="AF54" s="54">
        <v>51</v>
      </c>
      <c r="AG54" s="54">
        <v>7.2346502771391306</v>
      </c>
      <c r="AH54" s="54">
        <v>-3.4650277139130381E-2</v>
      </c>
      <c r="AI54" s="54">
        <v>-5.8637534422892837E-2</v>
      </c>
      <c r="AJ54" s="63"/>
      <c r="AK54" s="53">
        <v>25.25</v>
      </c>
      <c r="AL54" s="53">
        <v>7.1</v>
      </c>
    </row>
    <row r="55" spans="1:38" x14ac:dyDescent="0.2">
      <c r="A55" s="47">
        <v>11</v>
      </c>
      <c r="B55" s="47">
        <v>1</v>
      </c>
      <c r="C55" s="47">
        <v>0</v>
      </c>
      <c r="D55" s="47">
        <v>1</v>
      </c>
      <c r="E55" s="47">
        <v>6.9</v>
      </c>
      <c r="F55" s="47">
        <v>3.4</v>
      </c>
      <c r="G55" s="47">
        <v>3.3</v>
      </c>
      <c r="H55" s="47">
        <v>6.4</v>
      </c>
      <c r="I55" s="47">
        <v>4.7</v>
      </c>
      <c r="J55" s="47">
        <v>5.2</v>
      </c>
      <c r="K55" s="47">
        <v>3.2</v>
      </c>
      <c r="L55" s="47">
        <v>2.7</v>
      </c>
      <c r="M55" s="47">
        <v>4.4000000000000004</v>
      </c>
      <c r="N55" s="47">
        <v>1</v>
      </c>
      <c r="O55" s="47">
        <v>7.2</v>
      </c>
      <c r="AF55" s="54">
        <v>52</v>
      </c>
      <c r="AG55" s="54">
        <v>8.0660778986577153</v>
      </c>
      <c r="AH55" s="54">
        <v>0.13392210134228399</v>
      </c>
      <c r="AI55" s="54">
        <v>0.22663200631593577</v>
      </c>
      <c r="AJ55" s="63"/>
      <c r="AK55" s="53">
        <v>25.75</v>
      </c>
      <c r="AL55" s="53">
        <v>7.1</v>
      </c>
    </row>
    <row r="56" spans="1:38" x14ac:dyDescent="0.2">
      <c r="A56" s="47">
        <v>14</v>
      </c>
      <c r="B56" s="47">
        <v>1</v>
      </c>
      <c r="C56" s="47">
        <v>1</v>
      </c>
      <c r="D56" s="47">
        <v>0</v>
      </c>
      <c r="E56" s="47">
        <v>8</v>
      </c>
      <c r="F56" s="47">
        <v>3.3</v>
      </c>
      <c r="G56" s="47">
        <v>3.2</v>
      </c>
      <c r="H56" s="47">
        <v>4.5999999999999996</v>
      </c>
      <c r="I56" s="47">
        <v>4.7</v>
      </c>
      <c r="J56" s="47">
        <v>8.6999999999999993</v>
      </c>
      <c r="K56" s="47">
        <v>4.9000000000000004</v>
      </c>
      <c r="L56" s="47">
        <v>6.6</v>
      </c>
      <c r="M56" s="47">
        <v>5.8</v>
      </c>
      <c r="N56" s="47">
        <v>1</v>
      </c>
      <c r="O56" s="47">
        <v>8.1</v>
      </c>
      <c r="AF56" s="54">
        <v>53</v>
      </c>
      <c r="AG56" s="54">
        <v>8.3588776752597553</v>
      </c>
      <c r="AH56" s="54">
        <v>0.64112232474024466</v>
      </c>
      <c r="AI56" s="54">
        <v>1.0849504099286598</v>
      </c>
      <c r="AJ56" s="63"/>
      <c r="AK56" s="53">
        <v>26.25</v>
      </c>
      <c r="AL56" s="53">
        <v>7.1</v>
      </c>
    </row>
    <row r="57" spans="1:38" x14ac:dyDescent="0.2">
      <c r="A57" s="47">
        <v>11</v>
      </c>
      <c r="B57" s="47">
        <v>1</v>
      </c>
      <c r="C57" s="47">
        <v>0</v>
      </c>
      <c r="D57" s="47">
        <v>0</v>
      </c>
      <c r="E57" s="47">
        <v>9.3000000000000007</v>
      </c>
      <c r="F57" s="47">
        <v>3.8</v>
      </c>
      <c r="G57" s="47">
        <v>3.7</v>
      </c>
      <c r="H57" s="47">
        <v>6.4</v>
      </c>
      <c r="I57" s="47">
        <v>5.5</v>
      </c>
      <c r="J57" s="47">
        <v>7.4</v>
      </c>
      <c r="K57" s="47">
        <v>4.0999999999999996</v>
      </c>
      <c r="L57" s="47">
        <v>3.2</v>
      </c>
      <c r="M57" s="47">
        <v>5.7</v>
      </c>
      <c r="N57" s="47">
        <v>1</v>
      </c>
      <c r="O57" s="47">
        <v>8.9</v>
      </c>
      <c r="AF57" s="54">
        <v>54</v>
      </c>
      <c r="AG57" s="54">
        <v>7.6572914283829503</v>
      </c>
      <c r="AH57" s="54">
        <v>-0.45729142838295012</v>
      </c>
      <c r="AI57" s="54">
        <v>-0.77385937680762906</v>
      </c>
      <c r="AJ57" s="63"/>
      <c r="AK57" s="53">
        <v>26.75</v>
      </c>
      <c r="AL57" s="53">
        <v>7.1</v>
      </c>
    </row>
    <row r="58" spans="1:38" x14ac:dyDescent="0.2">
      <c r="A58" s="47">
        <v>14</v>
      </c>
      <c r="B58" s="47">
        <v>0</v>
      </c>
      <c r="C58" s="47">
        <v>1</v>
      </c>
      <c r="D58" s="47">
        <v>1</v>
      </c>
      <c r="E58" s="47">
        <v>7.4</v>
      </c>
      <c r="F58" s="47">
        <v>5.0999999999999996</v>
      </c>
      <c r="G58" s="47">
        <v>4.5</v>
      </c>
      <c r="H58" s="47">
        <v>7.2</v>
      </c>
      <c r="I58" s="47">
        <v>6.9</v>
      </c>
      <c r="J58" s="47">
        <v>9.6</v>
      </c>
      <c r="K58" s="47">
        <v>5.7</v>
      </c>
      <c r="L58" s="47">
        <v>6.5</v>
      </c>
      <c r="M58" s="47">
        <v>7.7</v>
      </c>
      <c r="N58" s="47">
        <v>1</v>
      </c>
      <c r="O58" s="47">
        <v>8.8000000000000007</v>
      </c>
      <c r="AF58" s="54">
        <v>55</v>
      </c>
      <c r="AG58" s="54">
        <v>8.1062961054802702</v>
      </c>
      <c r="AH58" s="54">
        <v>-6.2961054802705974E-3</v>
      </c>
      <c r="AI58" s="54">
        <v>-1.0654694054744202E-2</v>
      </c>
      <c r="AJ58" s="63"/>
      <c r="AK58" s="53">
        <v>27.25</v>
      </c>
      <c r="AL58" s="53">
        <v>7.1</v>
      </c>
    </row>
    <row r="59" spans="1:38" x14ac:dyDescent="0.2">
      <c r="A59" s="47">
        <v>1</v>
      </c>
      <c r="B59" s="47">
        <v>1</v>
      </c>
      <c r="C59" s="47">
        <v>0</v>
      </c>
      <c r="D59" s="47">
        <v>0</v>
      </c>
      <c r="E59" s="47">
        <v>7.6</v>
      </c>
      <c r="F59" s="47">
        <v>3.6</v>
      </c>
      <c r="G59" s="47">
        <v>5.6</v>
      </c>
      <c r="H59" s="47">
        <v>6.6</v>
      </c>
      <c r="I59" s="47">
        <v>5.4</v>
      </c>
      <c r="J59" s="47">
        <v>4.4000000000000004</v>
      </c>
      <c r="K59" s="47">
        <v>4.5999999999999996</v>
      </c>
      <c r="L59" s="47">
        <v>3.9</v>
      </c>
      <c r="M59" s="47">
        <v>5.8</v>
      </c>
      <c r="N59" s="47">
        <v>1</v>
      </c>
      <c r="O59" s="47">
        <v>7.5</v>
      </c>
      <c r="AF59" s="54">
        <v>56</v>
      </c>
      <c r="AG59" s="54">
        <v>8.2963025423879575</v>
      </c>
      <c r="AH59" s="54">
        <v>0.60369745761204285</v>
      </c>
      <c r="AI59" s="54">
        <v>1.0216175273173436</v>
      </c>
      <c r="AJ59" s="63"/>
      <c r="AK59" s="53">
        <v>27.75</v>
      </c>
      <c r="AL59" s="53">
        <v>7.2</v>
      </c>
    </row>
    <row r="60" spans="1:38" x14ac:dyDescent="0.2">
      <c r="A60" s="47">
        <v>1</v>
      </c>
      <c r="B60" s="47">
        <v>1</v>
      </c>
      <c r="C60" s="47">
        <v>0</v>
      </c>
      <c r="D60" s="47">
        <v>0</v>
      </c>
      <c r="E60" s="47">
        <v>10</v>
      </c>
      <c r="F60" s="47">
        <v>4.3</v>
      </c>
      <c r="G60" s="47">
        <v>4.2</v>
      </c>
      <c r="H60" s="47">
        <v>5.4</v>
      </c>
      <c r="I60" s="47">
        <v>4.5</v>
      </c>
      <c r="J60" s="47">
        <v>3.8</v>
      </c>
      <c r="K60" s="47">
        <v>3.7</v>
      </c>
      <c r="L60" s="47">
        <v>4</v>
      </c>
      <c r="M60" s="47">
        <v>3.7</v>
      </c>
      <c r="N60" s="47">
        <v>0</v>
      </c>
      <c r="O60" s="47">
        <v>7</v>
      </c>
      <c r="AF60" s="54">
        <v>57</v>
      </c>
      <c r="AG60" s="54">
        <v>8.6456824396853378</v>
      </c>
      <c r="AH60" s="54">
        <v>0.15431756031466293</v>
      </c>
      <c r="AI60" s="54">
        <v>0.26114657665433572</v>
      </c>
      <c r="AJ60" s="63"/>
      <c r="AK60" s="53">
        <v>28.25</v>
      </c>
      <c r="AL60" s="53">
        <v>7.2</v>
      </c>
    </row>
    <row r="61" spans="1:38" x14ac:dyDescent="0.2">
      <c r="A61" s="47">
        <v>6</v>
      </c>
      <c r="B61" s="47">
        <v>1</v>
      </c>
      <c r="C61" s="47">
        <v>1</v>
      </c>
      <c r="D61" s="47">
        <v>0</v>
      </c>
      <c r="E61" s="47">
        <v>9.9</v>
      </c>
      <c r="F61" s="47">
        <v>2.8</v>
      </c>
      <c r="G61" s="47">
        <v>2.6</v>
      </c>
      <c r="H61" s="47">
        <v>5.8</v>
      </c>
      <c r="I61" s="47">
        <v>3.5</v>
      </c>
      <c r="J61" s="47">
        <v>5.4</v>
      </c>
      <c r="K61" s="47">
        <v>5.6</v>
      </c>
      <c r="L61" s="47">
        <v>4.9000000000000004</v>
      </c>
      <c r="M61" s="47">
        <v>6.9</v>
      </c>
      <c r="N61" s="47">
        <v>1</v>
      </c>
      <c r="O61" s="47">
        <v>8.5</v>
      </c>
      <c r="AF61" s="54">
        <v>58</v>
      </c>
      <c r="AG61" s="54">
        <v>7.511866006605473</v>
      </c>
      <c r="AH61" s="54">
        <v>-1.186600660547299E-2</v>
      </c>
      <c r="AI61" s="54">
        <v>-2.0080456153262344E-2</v>
      </c>
      <c r="AJ61" s="63"/>
      <c r="AK61" s="53">
        <v>28.75</v>
      </c>
      <c r="AL61" s="53">
        <v>7.2</v>
      </c>
    </row>
    <row r="62" spans="1:38" x14ac:dyDescent="0.2">
      <c r="A62" s="47">
        <v>5</v>
      </c>
      <c r="B62" s="47">
        <v>0</v>
      </c>
      <c r="C62" s="47">
        <v>0</v>
      </c>
      <c r="D62" s="47">
        <v>0</v>
      </c>
      <c r="E62" s="47">
        <v>8.6999999999999993</v>
      </c>
      <c r="F62" s="47">
        <v>3.2</v>
      </c>
      <c r="G62" s="47">
        <v>2.8</v>
      </c>
      <c r="H62" s="47">
        <v>7.8</v>
      </c>
      <c r="I62" s="47">
        <v>3.8</v>
      </c>
      <c r="J62" s="47">
        <v>4.9000000000000004</v>
      </c>
      <c r="K62" s="47">
        <v>5.4</v>
      </c>
      <c r="L62" s="47">
        <v>3.9</v>
      </c>
      <c r="M62" s="47">
        <v>6.1</v>
      </c>
      <c r="N62" s="47">
        <v>0</v>
      </c>
      <c r="O62" s="47">
        <v>7.2</v>
      </c>
      <c r="AF62" s="54">
        <v>59</v>
      </c>
      <c r="AG62" s="54">
        <v>7.0664660955361001</v>
      </c>
      <c r="AH62" s="54">
        <v>-6.6466095536100056E-2</v>
      </c>
      <c r="AI62" s="54">
        <v>-0.11247840671819702</v>
      </c>
      <c r="AJ62" s="63"/>
      <c r="AK62" s="53">
        <v>29.25</v>
      </c>
      <c r="AL62" s="53">
        <v>7.2</v>
      </c>
    </row>
    <row r="63" spans="1:38" x14ac:dyDescent="0.2">
      <c r="A63" s="47">
        <v>13</v>
      </c>
      <c r="B63" s="47">
        <v>0</v>
      </c>
      <c r="C63" s="47">
        <v>1</v>
      </c>
      <c r="D63" s="47">
        <v>1</v>
      </c>
      <c r="E63" s="47">
        <v>8.4</v>
      </c>
      <c r="F63" s="47">
        <v>3.8</v>
      </c>
      <c r="G63" s="47">
        <v>4.5</v>
      </c>
      <c r="H63" s="47">
        <v>4.7</v>
      </c>
      <c r="I63" s="47">
        <v>5.9</v>
      </c>
      <c r="J63" s="47">
        <v>6.7</v>
      </c>
      <c r="K63" s="47">
        <v>2.7</v>
      </c>
      <c r="L63" s="47">
        <v>5</v>
      </c>
      <c r="M63" s="47">
        <v>5</v>
      </c>
      <c r="N63" s="47">
        <v>1</v>
      </c>
      <c r="O63" s="47">
        <v>8.8000000000000007</v>
      </c>
      <c r="AF63" s="54">
        <v>60</v>
      </c>
      <c r="AG63" s="54">
        <v>8.1410202676059455</v>
      </c>
      <c r="AH63" s="54">
        <v>0.35897973239405445</v>
      </c>
      <c r="AI63" s="54">
        <v>0.60748969859193203</v>
      </c>
      <c r="AJ63" s="63"/>
      <c r="AK63" s="53">
        <v>29.75</v>
      </c>
      <c r="AL63" s="53">
        <v>7.2</v>
      </c>
    </row>
    <row r="64" spans="1:38" x14ac:dyDescent="0.2">
      <c r="A64" s="47">
        <v>2</v>
      </c>
      <c r="B64" s="47">
        <v>0</v>
      </c>
      <c r="C64" s="47">
        <v>0</v>
      </c>
      <c r="D64" s="47">
        <v>1</v>
      </c>
      <c r="E64" s="47">
        <v>8.8000000000000007</v>
      </c>
      <c r="F64" s="47">
        <v>3.9</v>
      </c>
      <c r="G64" s="47">
        <v>4.3</v>
      </c>
      <c r="H64" s="47">
        <v>4.7</v>
      </c>
      <c r="I64" s="47">
        <v>4.8</v>
      </c>
      <c r="J64" s="47">
        <v>5.8</v>
      </c>
      <c r="K64" s="47">
        <v>4.4000000000000004</v>
      </c>
      <c r="L64" s="47">
        <v>3.7</v>
      </c>
      <c r="M64" s="47">
        <v>5.0999999999999996</v>
      </c>
      <c r="N64" s="47">
        <v>0</v>
      </c>
      <c r="O64" s="47">
        <v>8</v>
      </c>
      <c r="AF64" s="54">
        <v>61</v>
      </c>
      <c r="AG64" s="54">
        <v>7.3776841037912853</v>
      </c>
      <c r="AH64" s="54">
        <v>-0.17768410379128508</v>
      </c>
      <c r="AI64" s="54">
        <v>-0.30068901644357315</v>
      </c>
      <c r="AJ64" s="63"/>
      <c r="AK64" s="53">
        <v>30.25</v>
      </c>
      <c r="AL64" s="53">
        <v>7.2</v>
      </c>
    </row>
    <row r="65" spans="1:38" x14ac:dyDescent="0.2">
      <c r="A65" s="47">
        <v>11</v>
      </c>
      <c r="B65" s="47">
        <v>0</v>
      </c>
      <c r="C65" s="47">
        <v>1</v>
      </c>
      <c r="D65" s="47">
        <v>0</v>
      </c>
      <c r="E65" s="47">
        <v>7.7</v>
      </c>
      <c r="F65" s="47">
        <v>2.2000000000000002</v>
      </c>
      <c r="G65" s="47">
        <v>2.4</v>
      </c>
      <c r="H65" s="47">
        <v>4.7</v>
      </c>
      <c r="I65" s="47">
        <v>3.4</v>
      </c>
      <c r="J65" s="47">
        <v>6.2</v>
      </c>
      <c r="K65" s="47">
        <v>3.3</v>
      </c>
      <c r="L65" s="47">
        <v>3.1</v>
      </c>
      <c r="M65" s="47">
        <v>4.5</v>
      </c>
      <c r="N65" s="47">
        <v>0</v>
      </c>
      <c r="O65" s="47">
        <v>8.1</v>
      </c>
      <c r="AF65" s="54">
        <v>62</v>
      </c>
      <c r="AG65" s="54">
        <v>8.4859412088855954</v>
      </c>
      <c r="AH65" s="54">
        <v>0.31405879111440527</v>
      </c>
      <c r="AI65" s="54">
        <v>0.53147145406194662</v>
      </c>
      <c r="AJ65" s="63"/>
      <c r="AK65" s="53">
        <v>30.75</v>
      </c>
      <c r="AL65" s="53">
        <v>7.2</v>
      </c>
    </row>
    <row r="66" spans="1:38" x14ac:dyDescent="0.2">
      <c r="A66" s="47">
        <v>7</v>
      </c>
      <c r="B66" s="47">
        <v>0</v>
      </c>
      <c r="C66" s="47">
        <v>1</v>
      </c>
      <c r="D66" s="47">
        <v>0</v>
      </c>
      <c r="E66" s="47">
        <v>6.6</v>
      </c>
      <c r="F66" s="47">
        <v>3.6</v>
      </c>
      <c r="G66" s="47">
        <v>4.9000000000000004</v>
      </c>
      <c r="H66" s="47">
        <v>4.7</v>
      </c>
      <c r="I66" s="47">
        <v>4.8</v>
      </c>
      <c r="J66" s="47">
        <v>7.2</v>
      </c>
      <c r="K66" s="47">
        <v>3.5</v>
      </c>
      <c r="L66" s="47">
        <v>3.6</v>
      </c>
      <c r="M66" s="47">
        <v>4.0999999999999996</v>
      </c>
      <c r="N66" s="47">
        <v>0</v>
      </c>
      <c r="O66" s="47">
        <v>7.1</v>
      </c>
      <c r="AF66" s="54">
        <v>63</v>
      </c>
      <c r="AG66" s="54">
        <v>7.1266837612376426</v>
      </c>
      <c r="AH66" s="54">
        <v>0.87331623876235742</v>
      </c>
      <c r="AI66" s="54">
        <v>1.4778846012365323</v>
      </c>
      <c r="AJ66" s="63"/>
      <c r="AK66" s="53">
        <v>31.25</v>
      </c>
      <c r="AL66" s="53">
        <v>7.2</v>
      </c>
    </row>
    <row r="67" spans="1:38" x14ac:dyDescent="0.2">
      <c r="A67" s="47">
        <v>12</v>
      </c>
      <c r="B67" s="47">
        <v>1</v>
      </c>
      <c r="C67" s="47">
        <v>1</v>
      </c>
      <c r="D67" s="47">
        <v>0</v>
      </c>
      <c r="E67" s="47">
        <v>5.7</v>
      </c>
      <c r="F67" s="47">
        <v>3.8</v>
      </c>
      <c r="G67" s="47">
        <v>5.4</v>
      </c>
      <c r="H67" s="47">
        <v>5.7</v>
      </c>
      <c r="I67" s="47">
        <v>6</v>
      </c>
      <c r="J67" s="47">
        <v>8.1999999999999993</v>
      </c>
      <c r="K67" s="47">
        <v>4.7</v>
      </c>
      <c r="L67" s="47">
        <v>7.3</v>
      </c>
      <c r="M67" s="47">
        <v>6.7</v>
      </c>
      <c r="N67" s="47">
        <v>0</v>
      </c>
      <c r="O67" s="47">
        <v>9</v>
      </c>
      <c r="AF67" s="54">
        <v>64</v>
      </c>
      <c r="AG67" s="54">
        <v>7.2609761131541735</v>
      </c>
      <c r="AH67" s="54">
        <v>0.83902388684582618</v>
      </c>
      <c r="AI67" s="54">
        <v>1.4198527719996819</v>
      </c>
      <c r="AJ67" s="63"/>
      <c r="AK67" s="53">
        <v>31.75</v>
      </c>
      <c r="AL67" s="53">
        <v>7.2</v>
      </c>
    </row>
    <row r="68" spans="1:38" x14ac:dyDescent="0.2">
      <c r="A68" s="47">
        <v>5</v>
      </c>
      <c r="B68" s="47">
        <v>1</v>
      </c>
      <c r="C68" s="47">
        <v>1</v>
      </c>
      <c r="D68" s="47">
        <v>0</v>
      </c>
      <c r="E68" s="47">
        <v>5.7</v>
      </c>
      <c r="F68" s="47">
        <v>4</v>
      </c>
      <c r="G68" s="47">
        <v>2.7</v>
      </c>
      <c r="H68" s="47">
        <v>5.5</v>
      </c>
      <c r="I68" s="47">
        <v>5.0999999999999996</v>
      </c>
      <c r="J68" s="47">
        <v>6.2</v>
      </c>
      <c r="K68" s="47">
        <v>5</v>
      </c>
      <c r="L68" s="47">
        <v>6.2</v>
      </c>
      <c r="M68" s="47">
        <v>5.5</v>
      </c>
      <c r="N68" s="47">
        <v>0</v>
      </c>
      <c r="O68" s="47">
        <v>6.2</v>
      </c>
      <c r="AF68" s="54">
        <v>65</v>
      </c>
      <c r="AG68" s="54">
        <v>6.7307281695553671</v>
      </c>
      <c r="AH68" s="54">
        <v>0.36927183044463252</v>
      </c>
      <c r="AI68" s="54">
        <v>0.6249066806062844</v>
      </c>
      <c r="AJ68" s="63"/>
      <c r="AK68" s="53">
        <v>32.25</v>
      </c>
      <c r="AL68" s="53">
        <v>7.2</v>
      </c>
    </row>
    <row r="69" spans="1:38" x14ac:dyDescent="0.2">
      <c r="A69" s="47">
        <v>7</v>
      </c>
      <c r="B69" s="47">
        <v>1</v>
      </c>
      <c r="C69" s="47">
        <v>1</v>
      </c>
      <c r="D69" s="47">
        <v>1</v>
      </c>
      <c r="E69" s="47">
        <v>5.5</v>
      </c>
      <c r="F69" s="47">
        <v>3.7</v>
      </c>
      <c r="G69" s="47">
        <v>4.3</v>
      </c>
      <c r="H69" s="47">
        <v>5.3</v>
      </c>
      <c r="I69" s="47">
        <v>4.9000000000000004</v>
      </c>
      <c r="J69" s="47">
        <v>6</v>
      </c>
      <c r="K69" s="47">
        <v>4.5</v>
      </c>
      <c r="L69" s="47">
        <v>5.9</v>
      </c>
      <c r="M69" s="47">
        <v>5.4</v>
      </c>
      <c r="N69" s="47">
        <v>0</v>
      </c>
      <c r="O69" s="47">
        <v>8.1999999999999993</v>
      </c>
      <c r="AF69" s="54">
        <v>66</v>
      </c>
      <c r="AG69" s="54">
        <v>7.7409936392162901</v>
      </c>
      <c r="AH69" s="54">
        <v>1.2590063607837099</v>
      </c>
      <c r="AI69" s="54">
        <v>2.1305754214509758</v>
      </c>
      <c r="AJ69" s="63"/>
      <c r="AK69" s="53">
        <v>32.75</v>
      </c>
      <c r="AL69" s="53">
        <v>7.2</v>
      </c>
    </row>
    <row r="70" spans="1:38" x14ac:dyDescent="0.2">
      <c r="A70" s="47">
        <v>5</v>
      </c>
      <c r="B70" s="47">
        <v>1</v>
      </c>
      <c r="C70" s="47">
        <v>1</v>
      </c>
      <c r="D70" s="47">
        <v>0</v>
      </c>
      <c r="E70" s="47">
        <v>7.5</v>
      </c>
      <c r="F70" s="47">
        <v>3.5</v>
      </c>
      <c r="G70" s="47">
        <v>2.9</v>
      </c>
      <c r="H70" s="47">
        <v>4.0999999999999996</v>
      </c>
      <c r="I70" s="47">
        <v>4.5</v>
      </c>
      <c r="J70" s="47">
        <v>7.6</v>
      </c>
      <c r="K70" s="47">
        <v>4</v>
      </c>
      <c r="L70" s="47">
        <v>5.4</v>
      </c>
      <c r="M70" s="47">
        <v>3.5</v>
      </c>
      <c r="N70" s="47">
        <v>0</v>
      </c>
      <c r="O70" s="47">
        <v>5.8</v>
      </c>
      <c r="AF70" s="54">
        <v>67</v>
      </c>
      <c r="AG70" s="54">
        <v>6.9285929977427125</v>
      </c>
      <c r="AH70" s="54">
        <v>-0.72859299774271236</v>
      </c>
      <c r="AI70" s="54">
        <v>-1.2329741783557115</v>
      </c>
      <c r="AJ70" s="63"/>
      <c r="AK70" s="53">
        <v>33.25</v>
      </c>
      <c r="AL70" s="53">
        <v>7.2</v>
      </c>
    </row>
    <row r="71" spans="1:38" x14ac:dyDescent="0.2">
      <c r="A71" s="47">
        <v>9</v>
      </c>
      <c r="B71" s="47">
        <v>0</v>
      </c>
      <c r="C71" s="47">
        <v>1</v>
      </c>
      <c r="D71" s="47">
        <v>0</v>
      </c>
      <c r="E71" s="47">
        <v>6.4</v>
      </c>
      <c r="F71" s="47">
        <v>3.6</v>
      </c>
      <c r="G71" s="47">
        <v>3.9</v>
      </c>
      <c r="H71" s="47">
        <v>3.9</v>
      </c>
      <c r="I71" s="47">
        <v>5.3</v>
      </c>
      <c r="J71" s="47">
        <v>7.1</v>
      </c>
      <c r="K71" s="47">
        <v>4.7</v>
      </c>
      <c r="L71" s="47">
        <v>6.6</v>
      </c>
      <c r="M71" s="47">
        <v>5.3</v>
      </c>
      <c r="N71" s="47">
        <v>0</v>
      </c>
      <c r="O71" s="47">
        <v>8</v>
      </c>
      <c r="AF71" s="54">
        <v>68</v>
      </c>
      <c r="AG71" s="54">
        <v>7.0186351591098202</v>
      </c>
      <c r="AH71" s="54">
        <v>1.1813648408901791</v>
      </c>
      <c r="AI71" s="54">
        <v>1.9991852084052835</v>
      </c>
      <c r="AJ71" s="63"/>
      <c r="AK71" s="53">
        <v>33.75</v>
      </c>
      <c r="AL71" s="53">
        <v>7.2</v>
      </c>
    </row>
    <row r="72" spans="1:38" x14ac:dyDescent="0.2">
      <c r="A72" s="47">
        <v>13</v>
      </c>
      <c r="B72" s="47">
        <v>0</v>
      </c>
      <c r="C72" s="47">
        <v>1</v>
      </c>
      <c r="D72" s="47">
        <v>0</v>
      </c>
      <c r="E72" s="47">
        <v>9.1</v>
      </c>
      <c r="F72" s="47">
        <v>4.5</v>
      </c>
      <c r="G72" s="47">
        <v>6.3</v>
      </c>
      <c r="H72" s="47">
        <v>5.3</v>
      </c>
      <c r="I72" s="47">
        <v>7.1</v>
      </c>
      <c r="J72" s="47">
        <v>8.4</v>
      </c>
      <c r="K72" s="47">
        <v>5.4</v>
      </c>
      <c r="L72" s="47">
        <v>6.1</v>
      </c>
      <c r="M72" s="47">
        <v>5.9</v>
      </c>
      <c r="N72" s="47">
        <v>1</v>
      </c>
      <c r="O72" s="47">
        <v>7.7</v>
      </c>
      <c r="AF72" s="54">
        <v>69</v>
      </c>
      <c r="AG72" s="54">
        <v>6.6775452896070639</v>
      </c>
      <c r="AH72" s="54">
        <v>-0.87754528960706413</v>
      </c>
      <c r="AI72" s="54">
        <v>-1.4850412861163369</v>
      </c>
      <c r="AJ72" s="63"/>
      <c r="AK72" s="53">
        <v>34.25</v>
      </c>
      <c r="AL72" s="53">
        <v>7.2</v>
      </c>
    </row>
    <row r="73" spans="1:38" x14ac:dyDescent="0.2">
      <c r="A73" s="47">
        <v>8</v>
      </c>
      <c r="B73" s="47">
        <v>1</v>
      </c>
      <c r="C73" s="47">
        <v>0</v>
      </c>
      <c r="D73" s="47">
        <v>1</v>
      </c>
      <c r="E73" s="47">
        <v>6.7</v>
      </c>
      <c r="F73" s="47">
        <v>3.2</v>
      </c>
      <c r="G73" s="47">
        <v>4.8</v>
      </c>
      <c r="H73" s="47">
        <v>6.3</v>
      </c>
      <c r="I73" s="47">
        <v>4.5</v>
      </c>
      <c r="J73" s="47">
        <v>5</v>
      </c>
      <c r="K73" s="47">
        <v>2.9</v>
      </c>
      <c r="L73" s="47">
        <v>2.6</v>
      </c>
      <c r="M73" s="47">
        <v>3.7</v>
      </c>
      <c r="N73" s="47">
        <v>0</v>
      </c>
      <c r="O73" s="47">
        <v>7</v>
      </c>
      <c r="AF73" s="54">
        <v>70</v>
      </c>
      <c r="AG73" s="54">
        <v>7.2484674903838187</v>
      </c>
      <c r="AH73" s="54">
        <v>0.75153250961618134</v>
      </c>
      <c r="AI73" s="54">
        <v>1.2717939664839244</v>
      </c>
      <c r="AJ73" s="63"/>
      <c r="AK73" s="53">
        <v>34.75</v>
      </c>
      <c r="AL73" s="53">
        <v>7.4</v>
      </c>
    </row>
    <row r="74" spans="1:38" x14ac:dyDescent="0.2">
      <c r="A74" s="47">
        <v>13</v>
      </c>
      <c r="B74" s="47">
        <v>0</v>
      </c>
      <c r="C74" s="47">
        <v>1</v>
      </c>
      <c r="D74" s="47">
        <v>0</v>
      </c>
      <c r="E74" s="47">
        <v>6.5</v>
      </c>
      <c r="F74" s="47">
        <v>4.3</v>
      </c>
      <c r="G74" s="47">
        <v>6.5</v>
      </c>
      <c r="H74" s="47">
        <v>6.3</v>
      </c>
      <c r="I74" s="47">
        <v>6</v>
      </c>
      <c r="J74" s="47">
        <v>8.6999999999999993</v>
      </c>
      <c r="K74" s="47">
        <v>4.5999999999999996</v>
      </c>
      <c r="L74" s="47">
        <v>5.6</v>
      </c>
      <c r="M74" s="47">
        <v>6.6</v>
      </c>
      <c r="N74" s="47">
        <v>0</v>
      </c>
      <c r="O74" s="47">
        <v>7.9</v>
      </c>
      <c r="AF74" s="54">
        <v>71</v>
      </c>
      <c r="AG74" s="54">
        <v>8.5145628723114797</v>
      </c>
      <c r="AH74" s="54">
        <v>-0.8145628723114795</v>
      </c>
      <c r="AI74" s="54">
        <v>-1.3784581945186016</v>
      </c>
      <c r="AJ74" s="63"/>
      <c r="AK74" s="53">
        <v>35.25</v>
      </c>
      <c r="AL74" s="53">
        <v>7.4</v>
      </c>
    </row>
    <row r="75" spans="1:38" x14ac:dyDescent="0.2">
      <c r="A75" s="47">
        <v>14</v>
      </c>
      <c r="B75" s="47">
        <v>0</v>
      </c>
      <c r="C75" s="47">
        <v>1</v>
      </c>
      <c r="D75" s="47">
        <v>1</v>
      </c>
      <c r="E75" s="47">
        <v>9.9</v>
      </c>
      <c r="F75" s="47">
        <v>3.7</v>
      </c>
      <c r="G75" s="47">
        <v>5.6</v>
      </c>
      <c r="H75" s="47">
        <v>7</v>
      </c>
      <c r="I75" s="47">
        <v>6.7</v>
      </c>
      <c r="J75" s="47">
        <v>6.8</v>
      </c>
      <c r="K75" s="47">
        <v>4.0999999999999996</v>
      </c>
      <c r="L75" s="47">
        <v>3.4</v>
      </c>
      <c r="M75" s="47">
        <v>7.6</v>
      </c>
      <c r="N75" s="47">
        <v>1</v>
      </c>
      <c r="O75" s="47">
        <v>9.8000000000000007</v>
      </c>
      <c r="AF75" s="54">
        <v>72</v>
      </c>
      <c r="AG75" s="54">
        <v>6.9356241486394872</v>
      </c>
      <c r="AH75" s="54">
        <v>6.4375851360512826E-2</v>
      </c>
      <c r="AI75" s="54">
        <v>0.10894115464064195</v>
      </c>
      <c r="AJ75" s="63"/>
      <c r="AK75" s="53">
        <v>35.75</v>
      </c>
      <c r="AL75" s="53">
        <v>7.4</v>
      </c>
    </row>
    <row r="76" spans="1:38" x14ac:dyDescent="0.2">
      <c r="A76" s="47">
        <v>10</v>
      </c>
      <c r="B76" s="47">
        <v>0</v>
      </c>
      <c r="C76" s="47">
        <v>1</v>
      </c>
      <c r="D76" s="47">
        <v>1</v>
      </c>
      <c r="E76" s="47">
        <v>8.5</v>
      </c>
      <c r="F76" s="47">
        <v>3.9</v>
      </c>
      <c r="G76" s="47">
        <v>5</v>
      </c>
      <c r="H76" s="47">
        <v>4.9000000000000004</v>
      </c>
      <c r="I76" s="47">
        <v>6</v>
      </c>
      <c r="J76" s="47">
        <v>6.8</v>
      </c>
      <c r="K76" s="47">
        <v>4.4000000000000004</v>
      </c>
      <c r="L76" s="47">
        <v>5.0999999999999996</v>
      </c>
      <c r="M76" s="47">
        <v>5.5</v>
      </c>
      <c r="N76" s="47">
        <v>1</v>
      </c>
      <c r="O76" s="47">
        <v>8.4</v>
      </c>
      <c r="AF76" s="54">
        <v>73</v>
      </c>
      <c r="AG76" s="54">
        <v>7.7178146000874523</v>
      </c>
      <c r="AH76" s="54">
        <v>0.18218539991254801</v>
      </c>
      <c r="AI76" s="54">
        <v>0.30830641312985013</v>
      </c>
      <c r="AJ76" s="63"/>
      <c r="AK76" s="53">
        <v>36.25</v>
      </c>
      <c r="AL76" s="53">
        <v>7.4</v>
      </c>
    </row>
    <row r="77" spans="1:38" x14ac:dyDescent="0.2">
      <c r="A77" s="47">
        <v>7</v>
      </c>
      <c r="B77" s="47">
        <v>0</v>
      </c>
      <c r="C77" s="47">
        <v>0</v>
      </c>
      <c r="D77" s="47">
        <v>0</v>
      </c>
      <c r="E77" s="47">
        <v>9.9</v>
      </c>
      <c r="F77" s="47">
        <v>3</v>
      </c>
      <c r="G77" s="47">
        <v>5.4</v>
      </c>
      <c r="H77" s="47">
        <v>5.9</v>
      </c>
      <c r="I77" s="47">
        <v>4.8</v>
      </c>
      <c r="J77" s="47">
        <v>4.9000000000000004</v>
      </c>
      <c r="K77" s="47">
        <v>3.1</v>
      </c>
      <c r="L77" s="47">
        <v>4.3</v>
      </c>
      <c r="M77" s="47">
        <v>5</v>
      </c>
      <c r="N77" s="47">
        <v>0</v>
      </c>
      <c r="O77" s="47">
        <v>8.9</v>
      </c>
      <c r="AF77" s="54">
        <v>74</v>
      </c>
      <c r="AG77" s="54">
        <v>9.39293171063097</v>
      </c>
      <c r="AH77" s="54">
        <v>0.40706828936903072</v>
      </c>
      <c r="AI77" s="54">
        <v>0.68886839590061921</v>
      </c>
      <c r="AJ77" s="63"/>
      <c r="AK77" s="53">
        <v>36.75</v>
      </c>
      <c r="AL77" s="53">
        <v>7.4</v>
      </c>
    </row>
    <row r="78" spans="1:38" x14ac:dyDescent="0.2">
      <c r="A78" s="47">
        <v>3</v>
      </c>
      <c r="B78" s="47">
        <v>0</v>
      </c>
      <c r="C78" s="47">
        <v>1</v>
      </c>
      <c r="D78" s="47">
        <v>1</v>
      </c>
      <c r="E78" s="47">
        <v>7.6</v>
      </c>
      <c r="F78" s="47">
        <v>3.6</v>
      </c>
      <c r="G78" s="47">
        <v>4.7</v>
      </c>
      <c r="H78" s="47">
        <v>4.5999999999999996</v>
      </c>
      <c r="I78" s="47">
        <v>5</v>
      </c>
      <c r="J78" s="47">
        <v>7.4</v>
      </c>
      <c r="K78" s="47">
        <v>4.5</v>
      </c>
      <c r="L78" s="47">
        <v>5.8</v>
      </c>
      <c r="M78" s="47">
        <v>4.5999999999999996</v>
      </c>
      <c r="N78" s="47">
        <v>0</v>
      </c>
      <c r="O78" s="47">
        <v>7.5</v>
      </c>
      <c r="AF78" s="54">
        <v>75</v>
      </c>
      <c r="AG78" s="54">
        <v>8.2160352104418042</v>
      </c>
      <c r="AH78" s="54">
        <v>0.18396478955819617</v>
      </c>
      <c r="AI78" s="54">
        <v>0.31131761622007315</v>
      </c>
      <c r="AJ78" s="63"/>
      <c r="AK78" s="53">
        <v>37.25</v>
      </c>
      <c r="AL78" s="53">
        <v>7.4</v>
      </c>
    </row>
    <row r="79" spans="1:38" x14ac:dyDescent="0.2">
      <c r="A79" s="47">
        <v>5</v>
      </c>
      <c r="B79" s="47">
        <v>1</v>
      </c>
      <c r="C79" s="47">
        <v>0</v>
      </c>
      <c r="D79" s="47">
        <v>1</v>
      </c>
      <c r="E79" s="47">
        <v>9.4</v>
      </c>
      <c r="F79" s="47">
        <v>3.8</v>
      </c>
      <c r="G79" s="47">
        <v>4.7</v>
      </c>
      <c r="H79" s="47">
        <v>6.5</v>
      </c>
      <c r="I79" s="47">
        <v>4.9000000000000004</v>
      </c>
      <c r="J79" s="47">
        <v>8.5</v>
      </c>
      <c r="K79" s="47">
        <v>4.3</v>
      </c>
      <c r="L79" s="47">
        <v>4.5</v>
      </c>
      <c r="M79" s="47">
        <v>6.2</v>
      </c>
      <c r="N79" s="47">
        <v>1</v>
      </c>
      <c r="O79" s="47">
        <v>8</v>
      </c>
      <c r="AF79" s="54">
        <v>76</v>
      </c>
      <c r="AG79" s="54">
        <v>7.9167781352187268</v>
      </c>
      <c r="AH79" s="54">
        <v>0.9832218647812736</v>
      </c>
      <c r="AI79" s="54">
        <v>1.6638743092863977</v>
      </c>
      <c r="AJ79" s="63"/>
      <c r="AK79" s="53">
        <v>37.75</v>
      </c>
      <c r="AL79" s="53">
        <v>7.4</v>
      </c>
    </row>
    <row r="80" spans="1:38" x14ac:dyDescent="0.2">
      <c r="A80" s="47">
        <v>10</v>
      </c>
      <c r="B80" s="47">
        <v>0</v>
      </c>
      <c r="C80" s="47">
        <v>0</v>
      </c>
      <c r="D80" s="47">
        <v>1</v>
      </c>
      <c r="E80" s="47">
        <v>9.3000000000000007</v>
      </c>
      <c r="F80" s="47">
        <v>3.5</v>
      </c>
      <c r="G80" s="47">
        <v>5.5</v>
      </c>
      <c r="H80" s="47">
        <v>7.5</v>
      </c>
      <c r="I80" s="47">
        <v>5.9</v>
      </c>
      <c r="J80" s="47">
        <v>4.5999999999999996</v>
      </c>
      <c r="K80" s="47">
        <v>5.2</v>
      </c>
      <c r="L80" s="47">
        <v>4.0999999999999996</v>
      </c>
      <c r="M80" s="47">
        <v>7.6</v>
      </c>
      <c r="N80" s="47">
        <v>1</v>
      </c>
      <c r="O80" s="47">
        <v>8.1</v>
      </c>
      <c r="AF80" s="54">
        <v>77</v>
      </c>
      <c r="AG80" s="54">
        <v>6.9172032950369786</v>
      </c>
      <c r="AH80" s="54">
        <v>0.58279670496302138</v>
      </c>
      <c r="AI80" s="54">
        <v>0.98624786496225259</v>
      </c>
      <c r="AJ80" s="63"/>
      <c r="AK80" s="53">
        <v>38.25</v>
      </c>
      <c r="AL80" s="53">
        <v>7.4</v>
      </c>
    </row>
    <row r="81" spans="1:38" x14ac:dyDescent="0.2">
      <c r="A81" s="47">
        <v>10</v>
      </c>
      <c r="B81" s="47">
        <v>1</v>
      </c>
      <c r="C81" s="47">
        <v>1</v>
      </c>
      <c r="D81" s="47">
        <v>0</v>
      </c>
      <c r="E81" s="47">
        <v>7.1</v>
      </c>
      <c r="F81" s="47">
        <v>3.4</v>
      </c>
      <c r="G81" s="47">
        <v>4</v>
      </c>
      <c r="H81" s="47">
        <v>5</v>
      </c>
      <c r="I81" s="47">
        <v>5.9</v>
      </c>
      <c r="J81" s="47">
        <v>7.8</v>
      </c>
      <c r="K81" s="47">
        <v>2.6</v>
      </c>
      <c r="L81" s="47">
        <v>3.1</v>
      </c>
      <c r="M81" s="47">
        <v>4.0999999999999996</v>
      </c>
      <c r="N81" s="47">
        <v>0</v>
      </c>
      <c r="O81" s="47">
        <v>7.6</v>
      </c>
      <c r="AF81" s="54">
        <v>78</v>
      </c>
      <c r="AG81" s="54">
        <v>7.9763210425554165</v>
      </c>
      <c r="AH81" s="54">
        <v>2.3678957444583482E-2</v>
      </c>
      <c r="AI81" s="54">
        <v>4.007112776269775E-2</v>
      </c>
      <c r="AJ81" s="63"/>
      <c r="AK81" s="53">
        <v>38.75</v>
      </c>
      <c r="AL81" s="53">
        <v>7.4</v>
      </c>
    </row>
    <row r="82" spans="1:38" x14ac:dyDescent="0.2">
      <c r="A82" s="47">
        <v>8</v>
      </c>
      <c r="B82" s="47">
        <v>0</v>
      </c>
      <c r="C82" s="47">
        <v>0</v>
      </c>
      <c r="D82" s="47">
        <v>0</v>
      </c>
      <c r="E82" s="47">
        <v>9.9</v>
      </c>
      <c r="F82" s="47">
        <v>3</v>
      </c>
      <c r="G82" s="47">
        <v>4</v>
      </c>
      <c r="H82" s="47">
        <v>5.9</v>
      </c>
      <c r="I82" s="47">
        <v>4.8</v>
      </c>
      <c r="J82" s="47">
        <v>4.9000000000000004</v>
      </c>
      <c r="K82" s="47">
        <v>3.2</v>
      </c>
      <c r="L82" s="47">
        <v>4.3</v>
      </c>
      <c r="M82" s="47">
        <v>4.8</v>
      </c>
      <c r="N82" s="47">
        <v>1</v>
      </c>
      <c r="O82" s="47">
        <v>8.8000000000000007</v>
      </c>
      <c r="AF82" s="54">
        <v>79</v>
      </c>
      <c r="AG82" s="54">
        <v>8.9080296765988169</v>
      </c>
      <c r="AH82" s="54">
        <v>-0.8080296765988173</v>
      </c>
      <c r="AI82" s="54">
        <v>-1.3674022803925903</v>
      </c>
      <c r="AJ82" s="63"/>
      <c r="AK82" s="53">
        <v>39.25</v>
      </c>
      <c r="AL82" s="53">
        <v>7.5</v>
      </c>
    </row>
    <row r="83" spans="1:38" x14ac:dyDescent="0.2">
      <c r="A83" s="47">
        <v>2</v>
      </c>
      <c r="B83" s="47">
        <v>0</v>
      </c>
      <c r="C83" s="47">
        <v>0</v>
      </c>
      <c r="D83" s="47">
        <v>0</v>
      </c>
      <c r="E83" s="47">
        <v>8.6999999999999993</v>
      </c>
      <c r="F83" s="47">
        <v>3.2</v>
      </c>
      <c r="G83" s="47">
        <v>2.4</v>
      </c>
      <c r="H83" s="47">
        <v>6.8</v>
      </c>
      <c r="I83" s="47">
        <v>4.5999999999999996</v>
      </c>
      <c r="J83" s="47">
        <v>6.8</v>
      </c>
      <c r="K83" s="47">
        <v>4.3</v>
      </c>
      <c r="L83" s="47">
        <v>3.7</v>
      </c>
      <c r="M83" s="47">
        <v>4.9000000000000004</v>
      </c>
      <c r="N83" s="47">
        <v>1</v>
      </c>
      <c r="O83" s="47">
        <v>8</v>
      </c>
      <c r="AF83" s="54">
        <v>80</v>
      </c>
      <c r="AG83" s="54">
        <v>7.3868109843398759</v>
      </c>
      <c r="AH83" s="54">
        <v>0.21318901566012372</v>
      </c>
      <c r="AI83" s="54">
        <v>0.36077282135893701</v>
      </c>
      <c r="AJ83" s="63"/>
      <c r="AK83" s="53">
        <v>39.75</v>
      </c>
      <c r="AL83" s="53">
        <v>7.5</v>
      </c>
    </row>
    <row r="84" spans="1:38" x14ac:dyDescent="0.2">
      <c r="A84" s="47">
        <v>6</v>
      </c>
      <c r="B84" s="47">
        <v>0</v>
      </c>
      <c r="C84" s="47">
        <v>0</v>
      </c>
      <c r="D84" s="47">
        <v>1</v>
      </c>
      <c r="E84" s="47">
        <v>8.6</v>
      </c>
      <c r="F84" s="47">
        <v>2.9</v>
      </c>
      <c r="G84" s="47">
        <v>2.9</v>
      </c>
      <c r="H84" s="47">
        <v>5.6</v>
      </c>
      <c r="I84" s="47">
        <v>4</v>
      </c>
      <c r="J84" s="47">
        <v>6.3</v>
      </c>
      <c r="K84" s="47">
        <v>2.7</v>
      </c>
      <c r="L84" s="47">
        <v>3</v>
      </c>
      <c r="M84" s="47">
        <v>3.9</v>
      </c>
      <c r="N84" s="47">
        <v>0</v>
      </c>
      <c r="O84" s="47">
        <v>8.5</v>
      </c>
      <c r="AF84" s="54">
        <v>81</v>
      </c>
      <c r="AG84" s="54">
        <v>8.2694663318873314</v>
      </c>
      <c r="AH84" s="54">
        <v>0.53053366811266933</v>
      </c>
      <c r="AI84" s="54">
        <v>0.8978048314461764</v>
      </c>
      <c r="AJ84" s="63"/>
      <c r="AK84" s="53">
        <v>40.25</v>
      </c>
      <c r="AL84" s="53">
        <v>7.5</v>
      </c>
    </row>
    <row r="85" spans="1:38" x14ac:dyDescent="0.2">
      <c r="A85" s="47">
        <v>5</v>
      </c>
      <c r="B85" s="47">
        <v>1</v>
      </c>
      <c r="C85" s="47">
        <v>1</v>
      </c>
      <c r="D85" s="47">
        <v>0</v>
      </c>
      <c r="E85" s="47">
        <v>6.4</v>
      </c>
      <c r="F85" s="47">
        <v>3.2</v>
      </c>
      <c r="G85" s="47">
        <v>2.2000000000000002</v>
      </c>
      <c r="H85" s="47">
        <v>2.9</v>
      </c>
      <c r="I85" s="47">
        <v>5</v>
      </c>
      <c r="J85" s="47">
        <v>8.4</v>
      </c>
      <c r="K85" s="47">
        <v>2</v>
      </c>
      <c r="L85" s="47">
        <v>3.7</v>
      </c>
      <c r="M85" s="47">
        <v>3.6</v>
      </c>
      <c r="N85" s="47">
        <v>0</v>
      </c>
      <c r="O85" s="47">
        <v>6.5</v>
      </c>
      <c r="AF85" s="54">
        <v>82</v>
      </c>
      <c r="AG85" s="54">
        <v>7.427278104952304</v>
      </c>
      <c r="AH85" s="54">
        <v>0.57272189504769599</v>
      </c>
      <c r="AI85" s="54">
        <v>0.96919859257571661</v>
      </c>
      <c r="AJ85" s="63"/>
      <c r="AK85" s="53">
        <v>40.75</v>
      </c>
      <c r="AL85" s="53">
        <v>7.5</v>
      </c>
    </row>
    <row r="86" spans="1:38" x14ac:dyDescent="0.2">
      <c r="A86" s="47">
        <v>4</v>
      </c>
      <c r="B86" s="47">
        <v>0</v>
      </c>
      <c r="C86" s="47">
        <v>0</v>
      </c>
      <c r="D86" s="47">
        <v>1</v>
      </c>
      <c r="E86" s="47">
        <v>7.7</v>
      </c>
      <c r="F86" s="47">
        <v>2.6</v>
      </c>
      <c r="G86" s="47">
        <v>1.9</v>
      </c>
      <c r="H86" s="47">
        <v>7.2</v>
      </c>
      <c r="I86" s="47">
        <v>4.3</v>
      </c>
      <c r="J86" s="47">
        <v>5.9</v>
      </c>
      <c r="K86" s="47">
        <v>4.7</v>
      </c>
      <c r="L86" s="47">
        <v>3.9</v>
      </c>
      <c r="M86" s="47">
        <v>6.6</v>
      </c>
      <c r="N86" s="47">
        <v>1</v>
      </c>
      <c r="O86" s="47">
        <v>7.7</v>
      </c>
      <c r="AF86" s="54">
        <v>83</v>
      </c>
      <c r="AG86" s="54">
        <v>7.1904785203629649</v>
      </c>
      <c r="AH86" s="54">
        <v>1.3095214796370351</v>
      </c>
      <c r="AI86" s="54">
        <v>2.2160605103218329</v>
      </c>
      <c r="AJ86" s="63"/>
      <c r="AK86" s="53">
        <v>41.25</v>
      </c>
      <c r="AL86" s="53">
        <v>7.5</v>
      </c>
    </row>
    <row r="87" spans="1:38" x14ac:dyDescent="0.2">
      <c r="A87" s="47">
        <v>13</v>
      </c>
      <c r="B87" s="47">
        <v>1</v>
      </c>
      <c r="C87" s="47">
        <v>1</v>
      </c>
      <c r="D87" s="47">
        <v>0</v>
      </c>
      <c r="E87" s="47">
        <v>7.5</v>
      </c>
      <c r="F87" s="47">
        <v>3.5</v>
      </c>
      <c r="G87" s="47">
        <v>3.5</v>
      </c>
      <c r="H87" s="47">
        <v>4.0999999999999996</v>
      </c>
      <c r="I87" s="47">
        <v>4.5</v>
      </c>
      <c r="J87" s="47">
        <v>7.6</v>
      </c>
      <c r="K87" s="47">
        <v>3.4</v>
      </c>
      <c r="L87" s="47">
        <v>5.4</v>
      </c>
      <c r="M87" s="47">
        <v>4.5</v>
      </c>
      <c r="N87" s="47">
        <v>0</v>
      </c>
      <c r="O87" s="47">
        <v>7.2</v>
      </c>
      <c r="AF87" s="54">
        <v>84</v>
      </c>
      <c r="AG87" s="54">
        <v>6.7617887996395822</v>
      </c>
      <c r="AH87" s="54">
        <v>-0.26178879963958224</v>
      </c>
      <c r="AI87" s="54">
        <v>-0.44301665146159508</v>
      </c>
      <c r="AJ87" s="63"/>
      <c r="AK87" s="53">
        <v>41.75</v>
      </c>
      <c r="AL87" s="53">
        <v>7.5</v>
      </c>
    </row>
    <row r="88" spans="1:38" x14ac:dyDescent="0.2">
      <c r="A88" s="47">
        <v>4</v>
      </c>
      <c r="B88" s="47">
        <v>0</v>
      </c>
      <c r="C88" s="47">
        <v>1</v>
      </c>
      <c r="D88" s="47">
        <v>0</v>
      </c>
      <c r="E88" s="47">
        <v>5</v>
      </c>
      <c r="F88" s="47">
        <v>3.6</v>
      </c>
      <c r="G88" s="47">
        <v>3.5</v>
      </c>
      <c r="H88" s="47">
        <v>4.2</v>
      </c>
      <c r="I88" s="47">
        <v>4.9000000000000004</v>
      </c>
      <c r="J88" s="47">
        <v>8.1999999999999993</v>
      </c>
      <c r="K88" s="47">
        <v>2.4</v>
      </c>
      <c r="L88" s="47">
        <v>4.8</v>
      </c>
      <c r="M88" s="47">
        <v>3</v>
      </c>
      <c r="N88" s="47">
        <v>0</v>
      </c>
      <c r="O88" s="47">
        <v>6</v>
      </c>
      <c r="AF88" s="54">
        <v>85</v>
      </c>
      <c r="AG88" s="54">
        <v>7.8525132241188924</v>
      </c>
      <c r="AH88" s="54">
        <v>-0.15251322411889223</v>
      </c>
      <c r="AI88" s="54">
        <v>-0.25809315733058397</v>
      </c>
      <c r="AJ88" s="63"/>
      <c r="AK88" s="53">
        <v>42.25</v>
      </c>
      <c r="AL88" s="53">
        <v>7.5</v>
      </c>
    </row>
    <row r="89" spans="1:38" x14ac:dyDescent="0.2">
      <c r="A89" s="47">
        <v>11</v>
      </c>
      <c r="B89" s="47">
        <v>0</v>
      </c>
      <c r="C89" s="47">
        <v>0</v>
      </c>
      <c r="D89" s="47">
        <v>1</v>
      </c>
      <c r="E89" s="47">
        <v>7.7</v>
      </c>
      <c r="F89" s="47">
        <v>2.6</v>
      </c>
      <c r="G89" s="47">
        <v>3.5</v>
      </c>
      <c r="H89" s="47">
        <v>7.2</v>
      </c>
      <c r="I89" s="47">
        <v>4.3</v>
      </c>
      <c r="J89" s="47">
        <v>5.9</v>
      </c>
      <c r="K89" s="47">
        <v>5.0999999999999996</v>
      </c>
      <c r="L89" s="47">
        <v>3.9</v>
      </c>
      <c r="M89" s="47">
        <v>6.7</v>
      </c>
      <c r="N89" s="47">
        <v>1</v>
      </c>
      <c r="O89" s="47">
        <v>8.1999999999999993</v>
      </c>
      <c r="AF89" s="54">
        <v>86</v>
      </c>
      <c r="AG89" s="54">
        <v>7.4342410771895509</v>
      </c>
      <c r="AH89" s="54">
        <v>-0.23424107718955067</v>
      </c>
      <c r="AI89" s="54">
        <v>-0.39639853879975323</v>
      </c>
      <c r="AJ89" s="63"/>
      <c r="AK89" s="53">
        <v>42.75</v>
      </c>
      <c r="AL89" s="53">
        <v>7.5</v>
      </c>
    </row>
    <row r="90" spans="1:38" x14ac:dyDescent="0.2">
      <c r="A90" s="47">
        <v>8</v>
      </c>
      <c r="B90" s="47">
        <v>1</v>
      </c>
      <c r="C90" s="47">
        <v>0</v>
      </c>
      <c r="D90" s="47">
        <v>1</v>
      </c>
      <c r="E90" s="47">
        <v>9.1</v>
      </c>
      <c r="F90" s="47">
        <v>3.6</v>
      </c>
      <c r="G90" s="47">
        <v>4.2</v>
      </c>
      <c r="H90" s="47">
        <v>6.2</v>
      </c>
      <c r="I90" s="47">
        <v>4.5999999999999996</v>
      </c>
      <c r="J90" s="47">
        <v>8.3000000000000007</v>
      </c>
      <c r="K90" s="47">
        <v>4.5999999999999996</v>
      </c>
      <c r="L90" s="47">
        <v>4.3</v>
      </c>
      <c r="M90" s="47">
        <v>5.4</v>
      </c>
      <c r="N90" s="47">
        <v>0</v>
      </c>
      <c r="O90" s="47">
        <v>7.4</v>
      </c>
      <c r="AF90" s="54">
        <v>87</v>
      </c>
      <c r="AG90" s="54">
        <v>6.2077251122595483</v>
      </c>
      <c r="AH90" s="54">
        <v>-0.20772511225954826</v>
      </c>
      <c r="AI90" s="54">
        <v>-0.35152643575433851</v>
      </c>
      <c r="AJ90" s="63"/>
      <c r="AK90" s="53">
        <v>43.25</v>
      </c>
      <c r="AL90" s="53">
        <v>7.5</v>
      </c>
    </row>
    <row r="91" spans="1:38" x14ac:dyDescent="0.2">
      <c r="A91" s="47">
        <v>14</v>
      </c>
      <c r="B91" s="47">
        <v>1</v>
      </c>
      <c r="C91" s="47">
        <v>1</v>
      </c>
      <c r="D91" s="47">
        <v>1</v>
      </c>
      <c r="E91" s="47">
        <v>5.5</v>
      </c>
      <c r="F91" s="47">
        <v>5.5</v>
      </c>
      <c r="G91" s="47">
        <v>5.6</v>
      </c>
      <c r="H91" s="47">
        <v>5.7</v>
      </c>
      <c r="I91" s="47">
        <v>8.1999999999999993</v>
      </c>
      <c r="J91" s="47">
        <v>6.3</v>
      </c>
      <c r="K91" s="47">
        <v>5.5</v>
      </c>
      <c r="L91" s="47">
        <v>6.7</v>
      </c>
      <c r="M91" s="47">
        <v>7</v>
      </c>
      <c r="N91" s="47">
        <v>1</v>
      </c>
      <c r="O91" s="47">
        <v>9.3000000000000007</v>
      </c>
      <c r="AF91" s="54">
        <v>88</v>
      </c>
      <c r="AG91" s="54">
        <v>8.1484379668505795</v>
      </c>
      <c r="AH91" s="54">
        <v>5.1562033149419761E-2</v>
      </c>
      <c r="AI91" s="54">
        <v>8.7256747805317059E-2</v>
      </c>
      <c r="AJ91" s="63"/>
      <c r="AK91" s="53">
        <v>43.75</v>
      </c>
      <c r="AL91" s="53">
        <v>7.6</v>
      </c>
    </row>
    <row r="92" spans="1:38" x14ac:dyDescent="0.2">
      <c r="A92" s="47">
        <v>15</v>
      </c>
      <c r="B92" s="47">
        <v>1</v>
      </c>
      <c r="C92" s="47">
        <v>0</v>
      </c>
      <c r="D92" s="47">
        <v>0</v>
      </c>
      <c r="E92" s="47">
        <v>9.1</v>
      </c>
      <c r="F92" s="47">
        <v>3.7</v>
      </c>
      <c r="G92" s="47">
        <v>4.4000000000000004</v>
      </c>
      <c r="H92" s="47">
        <v>6.3</v>
      </c>
      <c r="I92" s="47">
        <v>5.4</v>
      </c>
      <c r="J92" s="47">
        <v>7.3</v>
      </c>
      <c r="K92" s="47">
        <v>4.4000000000000004</v>
      </c>
      <c r="L92" s="47">
        <v>3</v>
      </c>
      <c r="M92" s="47">
        <v>4.0999999999999996</v>
      </c>
      <c r="N92" s="47">
        <v>1</v>
      </c>
      <c r="O92" s="47">
        <v>7.9</v>
      </c>
      <c r="AF92" s="54">
        <v>89</v>
      </c>
      <c r="AG92" s="54">
        <v>7.4959172348567877</v>
      </c>
      <c r="AH92" s="54">
        <v>-9.5917234856787381E-2</v>
      </c>
      <c r="AI92" s="54">
        <v>-0.16231760969992406</v>
      </c>
      <c r="AJ92" s="63"/>
      <c r="AK92" s="53">
        <v>44.25</v>
      </c>
      <c r="AL92" s="53">
        <v>7.6</v>
      </c>
    </row>
    <row r="93" spans="1:38" x14ac:dyDescent="0.2">
      <c r="A93" s="47">
        <v>7</v>
      </c>
      <c r="B93" s="47">
        <v>1</v>
      </c>
      <c r="C93" s="47">
        <v>1</v>
      </c>
      <c r="D93" s="47">
        <v>0</v>
      </c>
      <c r="E93" s="47">
        <v>7.1</v>
      </c>
      <c r="F93" s="47">
        <v>4.2</v>
      </c>
      <c r="G93" s="47">
        <v>2.1</v>
      </c>
      <c r="H93" s="47">
        <v>3.3</v>
      </c>
      <c r="I93" s="47">
        <v>4.5</v>
      </c>
      <c r="J93" s="47">
        <v>9.9</v>
      </c>
      <c r="K93" s="47">
        <v>2</v>
      </c>
      <c r="L93" s="47">
        <v>4</v>
      </c>
      <c r="M93" s="47">
        <v>2.6</v>
      </c>
      <c r="N93" s="47">
        <v>0</v>
      </c>
      <c r="O93" s="47">
        <v>6.5</v>
      </c>
      <c r="AF93" s="54">
        <v>90</v>
      </c>
      <c r="AG93" s="54">
        <v>8.5128133150171656</v>
      </c>
      <c r="AH93" s="54">
        <v>0.78718668498283506</v>
      </c>
      <c r="AI93" s="54">
        <v>1.3321303651507341</v>
      </c>
      <c r="AJ93" s="63"/>
      <c r="AK93" s="53">
        <v>44.75</v>
      </c>
      <c r="AL93" s="53">
        <v>7.6</v>
      </c>
    </row>
    <row r="94" spans="1:38" x14ac:dyDescent="0.2">
      <c r="A94" s="47">
        <v>14</v>
      </c>
      <c r="B94" s="47">
        <v>1</v>
      </c>
      <c r="C94" s="47">
        <v>0</v>
      </c>
      <c r="D94" s="47">
        <v>1</v>
      </c>
      <c r="E94" s="47">
        <v>9.1999999999999993</v>
      </c>
      <c r="F94" s="47">
        <v>3.9</v>
      </c>
      <c r="G94" s="47">
        <v>4.2</v>
      </c>
      <c r="H94" s="47">
        <v>8.4</v>
      </c>
      <c r="I94" s="47">
        <v>4.8</v>
      </c>
      <c r="J94" s="47">
        <v>7.1</v>
      </c>
      <c r="K94" s="47">
        <v>4.4000000000000004</v>
      </c>
      <c r="L94" s="47">
        <v>2.6</v>
      </c>
      <c r="M94" s="47">
        <v>5.3</v>
      </c>
      <c r="N94" s="47">
        <v>1</v>
      </c>
      <c r="O94" s="47">
        <v>8.6</v>
      </c>
      <c r="AF94" s="54">
        <v>91</v>
      </c>
      <c r="AG94" s="54">
        <v>7.9911576705365324</v>
      </c>
      <c r="AH94" s="54">
        <v>-9.1157670536532009E-2</v>
      </c>
      <c r="AI94" s="54">
        <v>-0.15426315415989109</v>
      </c>
      <c r="AJ94" s="63"/>
      <c r="AK94" s="53">
        <v>45.25</v>
      </c>
      <c r="AL94" s="53">
        <v>7.6</v>
      </c>
    </row>
    <row r="95" spans="1:38" x14ac:dyDescent="0.2">
      <c r="A95" s="47">
        <v>11</v>
      </c>
      <c r="B95" s="47">
        <v>0</v>
      </c>
      <c r="C95" s="47">
        <v>1</v>
      </c>
      <c r="D95" s="47">
        <v>1</v>
      </c>
      <c r="E95" s="47">
        <v>9.3000000000000007</v>
      </c>
      <c r="F95" s="47">
        <v>3.5</v>
      </c>
      <c r="G95" s="47">
        <v>4.5999999999999996</v>
      </c>
      <c r="H95" s="47">
        <v>7.5</v>
      </c>
      <c r="I95" s="47">
        <v>5.9</v>
      </c>
      <c r="J95" s="47">
        <v>4.5999999999999996</v>
      </c>
      <c r="K95" s="47">
        <v>4.8</v>
      </c>
      <c r="L95" s="47">
        <v>4.0999999999999996</v>
      </c>
      <c r="M95" s="47">
        <v>7</v>
      </c>
      <c r="N95" s="47">
        <v>1</v>
      </c>
      <c r="O95" s="47">
        <v>8.9</v>
      </c>
      <c r="AF95" s="54">
        <v>92</v>
      </c>
      <c r="AG95" s="54">
        <v>6.4793807769655025</v>
      </c>
      <c r="AH95" s="54">
        <v>2.061922303449748E-2</v>
      </c>
      <c r="AI95" s="54">
        <v>3.4893238966139904E-2</v>
      </c>
      <c r="AJ95" s="63"/>
      <c r="AK95" s="53">
        <v>45.75</v>
      </c>
      <c r="AL95" s="53">
        <v>7.6</v>
      </c>
    </row>
    <row r="96" spans="1:38" x14ac:dyDescent="0.2">
      <c r="A96" s="47">
        <v>8</v>
      </c>
      <c r="B96" s="47">
        <v>1</v>
      </c>
      <c r="C96" s="47">
        <v>0</v>
      </c>
      <c r="D96" s="47">
        <v>0</v>
      </c>
      <c r="E96" s="47">
        <v>9.3000000000000007</v>
      </c>
      <c r="F96" s="47">
        <v>3.8</v>
      </c>
      <c r="G96" s="47">
        <v>4.7</v>
      </c>
      <c r="H96" s="47">
        <v>6.4</v>
      </c>
      <c r="I96" s="47">
        <v>5.5</v>
      </c>
      <c r="J96" s="47">
        <v>7.4</v>
      </c>
      <c r="K96" s="47">
        <v>3.6</v>
      </c>
      <c r="L96" s="47">
        <v>3.2</v>
      </c>
      <c r="M96" s="47">
        <v>4.5999999999999996</v>
      </c>
      <c r="N96" s="47">
        <v>1</v>
      </c>
      <c r="O96" s="47">
        <v>8.4</v>
      </c>
      <c r="AF96" s="54">
        <v>93</v>
      </c>
      <c r="AG96" s="54">
        <v>8.1984401720964684</v>
      </c>
      <c r="AH96" s="54">
        <v>0.40155982790353129</v>
      </c>
      <c r="AI96" s="54">
        <v>0.67954660613531781</v>
      </c>
      <c r="AJ96" s="63"/>
      <c r="AK96" s="53">
        <v>46.25</v>
      </c>
      <c r="AL96" s="53">
        <v>7.6</v>
      </c>
    </row>
    <row r="97" spans="1:38" x14ac:dyDescent="0.2">
      <c r="A97" s="47">
        <v>12</v>
      </c>
      <c r="B97" s="47">
        <v>1</v>
      </c>
      <c r="C97" s="47">
        <v>0</v>
      </c>
      <c r="D97" s="47">
        <v>1</v>
      </c>
      <c r="E97" s="47">
        <v>8.6</v>
      </c>
      <c r="F97" s="47">
        <v>4.8</v>
      </c>
      <c r="G97" s="47">
        <v>2.2999999999999998</v>
      </c>
      <c r="H97" s="47">
        <v>6</v>
      </c>
      <c r="I97" s="47">
        <v>5.7</v>
      </c>
      <c r="J97" s="47">
        <v>6.7</v>
      </c>
      <c r="K97" s="47">
        <v>4.9000000000000004</v>
      </c>
      <c r="L97" s="47">
        <v>3.6</v>
      </c>
      <c r="M97" s="47">
        <v>5.3</v>
      </c>
      <c r="N97" s="47">
        <v>1</v>
      </c>
      <c r="O97" s="47">
        <v>8.1</v>
      </c>
      <c r="AF97" s="54">
        <v>94</v>
      </c>
      <c r="AG97" s="54">
        <v>8.9214761630650479</v>
      </c>
      <c r="AH97" s="54">
        <v>-2.1476163065047515E-2</v>
      </c>
      <c r="AI97" s="54">
        <v>-3.6343410644073953E-2</v>
      </c>
      <c r="AJ97" s="63"/>
      <c r="AK97" s="53">
        <v>46.75</v>
      </c>
      <c r="AL97" s="53">
        <v>7.6</v>
      </c>
    </row>
    <row r="98" spans="1:38" x14ac:dyDescent="0.2">
      <c r="A98" s="47">
        <v>10</v>
      </c>
      <c r="B98" s="47">
        <v>0</v>
      </c>
      <c r="C98" s="47">
        <v>1</v>
      </c>
      <c r="D98" s="47">
        <v>1</v>
      </c>
      <c r="E98" s="47">
        <v>7.4</v>
      </c>
      <c r="F98" s="47">
        <v>3.4</v>
      </c>
      <c r="G98" s="47">
        <v>4.0999999999999996</v>
      </c>
      <c r="H98" s="47">
        <v>4.4000000000000004</v>
      </c>
      <c r="I98" s="47">
        <v>4.8</v>
      </c>
      <c r="J98" s="47">
        <v>7.2</v>
      </c>
      <c r="K98" s="47">
        <v>4.2</v>
      </c>
      <c r="L98" s="47">
        <v>5.6</v>
      </c>
      <c r="M98" s="47">
        <v>5</v>
      </c>
      <c r="N98" s="47">
        <v>0</v>
      </c>
      <c r="O98" s="47">
        <v>7.2</v>
      </c>
      <c r="AF98" s="54">
        <v>95</v>
      </c>
      <c r="AG98" s="54">
        <v>7.8919429168678663</v>
      </c>
      <c r="AH98" s="54">
        <v>0.50805708313213405</v>
      </c>
      <c r="AI98" s="54">
        <v>0.85976843940771752</v>
      </c>
      <c r="AJ98" s="63"/>
      <c r="AK98" s="53">
        <v>47.25</v>
      </c>
      <c r="AL98" s="53">
        <v>7.6</v>
      </c>
    </row>
    <row r="99" spans="1:38" x14ac:dyDescent="0.2">
      <c r="A99" s="47">
        <v>11</v>
      </c>
      <c r="B99" s="47">
        <v>0</v>
      </c>
      <c r="C99" s="47">
        <v>0</v>
      </c>
      <c r="D99" s="47">
        <v>1</v>
      </c>
      <c r="E99" s="47">
        <v>8.6999999999999993</v>
      </c>
      <c r="F99" s="47">
        <v>3.2</v>
      </c>
      <c r="G99" s="47">
        <v>3.1</v>
      </c>
      <c r="H99" s="47">
        <v>6.1</v>
      </c>
      <c r="I99" s="47">
        <v>2.9</v>
      </c>
      <c r="J99" s="47">
        <v>5.6</v>
      </c>
      <c r="K99" s="47">
        <v>3.1</v>
      </c>
      <c r="L99" s="47">
        <v>2.9</v>
      </c>
      <c r="M99" s="47">
        <v>3.2</v>
      </c>
      <c r="N99" s="47">
        <v>1</v>
      </c>
      <c r="O99" s="47">
        <v>7.7</v>
      </c>
      <c r="AF99" s="54">
        <v>96</v>
      </c>
      <c r="AG99" s="54">
        <v>8.0914125893830988</v>
      </c>
      <c r="AH99" s="54">
        <v>8.5874106169008257E-3</v>
      </c>
      <c r="AI99" s="54">
        <v>1.4532195042197434E-2</v>
      </c>
      <c r="AJ99" s="63"/>
      <c r="AK99" s="53">
        <v>47.75</v>
      </c>
      <c r="AL99" s="53">
        <v>7.6</v>
      </c>
    </row>
    <row r="100" spans="1:38" x14ac:dyDescent="0.2">
      <c r="A100" s="47">
        <v>1</v>
      </c>
      <c r="B100" s="47">
        <v>1</v>
      </c>
      <c r="C100" s="47">
        <v>1</v>
      </c>
      <c r="D100" s="47">
        <v>1</v>
      </c>
      <c r="E100" s="47">
        <v>7.8</v>
      </c>
      <c r="F100" s="47">
        <v>4.9000000000000004</v>
      </c>
      <c r="G100" s="47">
        <v>5.2</v>
      </c>
      <c r="H100" s="47">
        <v>5.3</v>
      </c>
      <c r="I100" s="47">
        <v>7.1</v>
      </c>
      <c r="J100" s="47">
        <v>7.9</v>
      </c>
      <c r="K100" s="47">
        <v>4.3</v>
      </c>
      <c r="L100" s="47">
        <v>4.9000000000000004</v>
      </c>
      <c r="M100" s="47">
        <v>5.3</v>
      </c>
      <c r="N100" s="47">
        <v>1</v>
      </c>
      <c r="O100" s="47">
        <v>7.4</v>
      </c>
      <c r="AF100" s="54">
        <v>97</v>
      </c>
      <c r="AG100" s="54">
        <v>7.4019731159398177</v>
      </c>
      <c r="AH100" s="54">
        <v>-0.20197311593981748</v>
      </c>
      <c r="AI100" s="54">
        <v>-0.34179251989432147</v>
      </c>
      <c r="AJ100" s="63"/>
      <c r="AK100" s="53">
        <v>48.25</v>
      </c>
      <c r="AL100" s="53">
        <v>7.6</v>
      </c>
    </row>
    <row r="101" spans="1:38" x14ac:dyDescent="0.2">
      <c r="A101" s="47">
        <v>6</v>
      </c>
      <c r="B101" s="47">
        <v>1</v>
      </c>
      <c r="C101" s="47">
        <v>1</v>
      </c>
      <c r="D101" s="47">
        <v>0</v>
      </c>
      <c r="E101" s="47">
        <v>7.9</v>
      </c>
      <c r="F101" s="47">
        <v>3</v>
      </c>
      <c r="G101" s="47">
        <v>5.9</v>
      </c>
      <c r="H101" s="47">
        <v>4.2</v>
      </c>
      <c r="I101" s="47">
        <v>4.8</v>
      </c>
      <c r="J101" s="47">
        <v>9.6999999999999993</v>
      </c>
      <c r="K101" s="47">
        <v>3.4</v>
      </c>
      <c r="L101" s="47">
        <v>5.4</v>
      </c>
      <c r="M101" s="47">
        <v>5.0999999999999996</v>
      </c>
      <c r="N101" s="47">
        <v>1</v>
      </c>
      <c r="O101" s="47">
        <v>7</v>
      </c>
      <c r="AF101" s="54">
        <v>98</v>
      </c>
      <c r="AG101" s="54">
        <v>7.3211536563445545</v>
      </c>
      <c r="AH101" s="54">
        <v>0.37884634365544567</v>
      </c>
      <c r="AI101" s="54">
        <v>0.64110931718916708</v>
      </c>
      <c r="AJ101" s="63"/>
      <c r="AK101" s="53">
        <v>48.75</v>
      </c>
      <c r="AL101" s="53">
        <v>7.6</v>
      </c>
    </row>
    <row r="102" spans="1:38" x14ac:dyDescent="0.2">
      <c r="A102" s="47">
        <v>8</v>
      </c>
      <c r="B102" s="47">
        <v>1</v>
      </c>
      <c r="C102" s="47">
        <v>1</v>
      </c>
      <c r="D102" s="47">
        <v>0</v>
      </c>
      <c r="E102" s="47">
        <v>7.6</v>
      </c>
      <c r="F102" s="47">
        <v>3.6</v>
      </c>
      <c r="G102" s="47">
        <v>3.4</v>
      </c>
      <c r="H102" s="47">
        <v>4.2</v>
      </c>
      <c r="I102" s="47">
        <v>4.5999999999999996</v>
      </c>
      <c r="J102" s="47">
        <v>7.7</v>
      </c>
      <c r="K102" s="47">
        <v>3.1</v>
      </c>
      <c r="L102" s="47">
        <v>5.5</v>
      </c>
      <c r="M102" s="47">
        <v>4.9000000000000004</v>
      </c>
      <c r="N102" s="47">
        <v>0</v>
      </c>
      <c r="O102" s="47">
        <v>6.1</v>
      </c>
      <c r="AF102" s="54">
        <v>99</v>
      </c>
      <c r="AG102" s="54">
        <v>7.6154783969284026</v>
      </c>
      <c r="AH102" s="54">
        <v>-0.2154783969284022</v>
      </c>
      <c r="AI102" s="54">
        <v>-0.36464706664669566</v>
      </c>
      <c r="AJ102" s="63"/>
      <c r="AK102" s="53">
        <v>49.25</v>
      </c>
      <c r="AL102" s="53">
        <v>7.6</v>
      </c>
    </row>
    <row r="103" spans="1:38" x14ac:dyDescent="0.2">
      <c r="A103" s="47">
        <v>14</v>
      </c>
      <c r="B103" s="47">
        <v>0</v>
      </c>
      <c r="C103" s="47">
        <v>1</v>
      </c>
      <c r="D103" s="47">
        <v>1</v>
      </c>
      <c r="E103" s="47">
        <v>9.1999999999999993</v>
      </c>
      <c r="F103" s="47">
        <v>5</v>
      </c>
      <c r="G103" s="47">
        <v>5.2</v>
      </c>
      <c r="H103" s="47">
        <v>6.5</v>
      </c>
      <c r="I103" s="47">
        <v>6.2</v>
      </c>
      <c r="J103" s="47">
        <v>7.3</v>
      </c>
      <c r="K103" s="47">
        <v>5.0999999999999996</v>
      </c>
      <c r="L103" s="47">
        <v>4.5999999999999996</v>
      </c>
      <c r="M103" s="47">
        <v>5.2</v>
      </c>
      <c r="N103" s="47">
        <v>1</v>
      </c>
      <c r="O103" s="47">
        <v>7.1</v>
      </c>
      <c r="AF103" s="54">
        <v>100</v>
      </c>
      <c r="AG103" s="54">
        <v>7.4976576496582981</v>
      </c>
      <c r="AH103" s="54">
        <v>-0.49765764965829806</v>
      </c>
      <c r="AI103" s="54">
        <v>-0.84216981715566053</v>
      </c>
      <c r="AJ103" s="63"/>
      <c r="AK103" s="53">
        <v>49.75</v>
      </c>
      <c r="AL103" s="53">
        <v>7.6</v>
      </c>
    </row>
    <row r="104" spans="1:38" x14ac:dyDescent="0.2">
      <c r="A104" s="47">
        <v>14</v>
      </c>
      <c r="B104" s="47">
        <v>1</v>
      </c>
      <c r="C104" s="47">
        <v>1</v>
      </c>
      <c r="D104" s="47">
        <v>1</v>
      </c>
      <c r="E104" s="47">
        <v>7.7</v>
      </c>
      <c r="F104" s="47">
        <v>4.7</v>
      </c>
      <c r="G104" s="47">
        <v>5.2</v>
      </c>
      <c r="H104" s="47">
        <v>5.2</v>
      </c>
      <c r="I104" s="47">
        <v>7</v>
      </c>
      <c r="J104" s="47">
        <v>7.7</v>
      </c>
      <c r="K104" s="47">
        <v>4</v>
      </c>
      <c r="L104" s="47">
        <v>4.7</v>
      </c>
      <c r="M104" s="47">
        <v>4.7</v>
      </c>
      <c r="N104" s="47">
        <v>1</v>
      </c>
      <c r="O104" s="47">
        <v>7.6</v>
      </c>
      <c r="AF104" s="54">
        <v>101</v>
      </c>
      <c r="AG104" s="54">
        <v>7.3375497659139626</v>
      </c>
      <c r="AH104" s="54">
        <v>-1.2375497659139629</v>
      </c>
      <c r="AI104" s="54">
        <v>-2.0942651254258968</v>
      </c>
      <c r="AJ104" s="63"/>
      <c r="AK104" s="53">
        <v>50.25</v>
      </c>
      <c r="AL104" s="53">
        <v>7.6</v>
      </c>
    </row>
    <row r="105" spans="1:38" x14ac:dyDescent="0.2">
      <c r="A105" s="47">
        <v>12</v>
      </c>
      <c r="B105" s="47">
        <v>1</v>
      </c>
      <c r="C105" s="47">
        <v>0</v>
      </c>
      <c r="D105" s="47">
        <v>1</v>
      </c>
      <c r="E105" s="47">
        <v>9.5</v>
      </c>
      <c r="F105" s="47">
        <v>5.6</v>
      </c>
      <c r="G105" s="47">
        <v>5.6</v>
      </c>
      <c r="H105" s="47">
        <v>6.9</v>
      </c>
      <c r="I105" s="47">
        <v>6.6</v>
      </c>
      <c r="J105" s="47">
        <v>7.6</v>
      </c>
      <c r="K105" s="47">
        <v>5.6</v>
      </c>
      <c r="L105" s="47">
        <v>4.5</v>
      </c>
      <c r="M105" s="47">
        <v>5.5</v>
      </c>
      <c r="N105" s="47">
        <v>1</v>
      </c>
      <c r="O105" s="47">
        <v>9</v>
      </c>
      <c r="AF105" s="54">
        <v>102</v>
      </c>
      <c r="AG105" s="54">
        <v>8.2966226900101123</v>
      </c>
      <c r="AH105" s="54">
        <v>-1.1966226900101127</v>
      </c>
      <c r="AI105" s="54">
        <v>-2.0250055690735982</v>
      </c>
      <c r="AJ105" s="63"/>
      <c r="AK105" s="53">
        <v>50.75</v>
      </c>
      <c r="AL105" s="53">
        <v>7.7</v>
      </c>
    </row>
    <row r="106" spans="1:38" x14ac:dyDescent="0.2">
      <c r="A106" s="47">
        <v>15</v>
      </c>
      <c r="B106" s="47">
        <v>0</v>
      </c>
      <c r="C106" s="47">
        <v>1</v>
      </c>
      <c r="D106" s="47">
        <v>0</v>
      </c>
      <c r="E106" s="47">
        <v>6.5</v>
      </c>
      <c r="F106" s="47">
        <v>4.3</v>
      </c>
      <c r="G106" s="47">
        <v>4.7</v>
      </c>
      <c r="H106" s="47">
        <v>6.3</v>
      </c>
      <c r="I106" s="47">
        <v>6</v>
      </c>
      <c r="J106" s="47">
        <v>8.6999999999999993</v>
      </c>
      <c r="K106" s="47">
        <v>5</v>
      </c>
      <c r="L106" s="47">
        <v>5.6</v>
      </c>
      <c r="M106" s="47">
        <v>6.8</v>
      </c>
      <c r="N106" s="47">
        <v>1</v>
      </c>
      <c r="O106" s="47">
        <v>8.9</v>
      </c>
      <c r="AF106" s="54">
        <v>103</v>
      </c>
      <c r="AG106" s="54">
        <v>8.2081156963987585</v>
      </c>
      <c r="AH106" s="54">
        <v>-0.60811569639875884</v>
      </c>
      <c r="AI106" s="54">
        <v>-1.0290943687839893</v>
      </c>
      <c r="AJ106" s="63"/>
      <c r="AK106" s="53">
        <v>51.25</v>
      </c>
      <c r="AL106" s="53">
        <v>7.7</v>
      </c>
    </row>
    <row r="107" spans="1:38" x14ac:dyDescent="0.2">
      <c r="A107" s="47">
        <v>13</v>
      </c>
      <c r="B107" s="47">
        <v>1</v>
      </c>
      <c r="C107" s="47">
        <v>1</v>
      </c>
      <c r="D107" s="47">
        <v>0</v>
      </c>
      <c r="E107" s="47">
        <v>8.3000000000000007</v>
      </c>
      <c r="F107" s="47">
        <v>3.4</v>
      </c>
      <c r="G107" s="47">
        <v>3.4</v>
      </c>
      <c r="H107" s="47">
        <v>4.5999999999999996</v>
      </c>
      <c r="I107" s="47">
        <v>5.2</v>
      </c>
      <c r="J107" s="47">
        <v>9.1</v>
      </c>
      <c r="K107" s="47">
        <v>4.2</v>
      </c>
      <c r="L107" s="47">
        <v>5.8</v>
      </c>
      <c r="M107" s="47">
        <v>5.9</v>
      </c>
      <c r="N107" s="47">
        <v>1</v>
      </c>
      <c r="O107" s="47">
        <v>7.5</v>
      </c>
      <c r="AF107" s="54">
        <v>104</v>
      </c>
      <c r="AG107" s="54">
        <v>8.2375339209672251</v>
      </c>
      <c r="AH107" s="54">
        <v>0.76246607903277486</v>
      </c>
      <c r="AI107" s="54">
        <v>1.2902964895793769</v>
      </c>
      <c r="AJ107" s="63"/>
      <c r="AK107" s="53">
        <v>51.75</v>
      </c>
      <c r="AL107" s="53">
        <v>7.7</v>
      </c>
    </row>
    <row r="108" spans="1:38" x14ac:dyDescent="0.2">
      <c r="A108" s="47">
        <v>15</v>
      </c>
      <c r="B108" s="47">
        <v>0</v>
      </c>
      <c r="C108" s="47">
        <v>0</v>
      </c>
      <c r="D108" s="47">
        <v>1</v>
      </c>
      <c r="E108" s="47">
        <v>9.6</v>
      </c>
      <c r="F108" s="47">
        <v>4.0999999999999996</v>
      </c>
      <c r="G108" s="47">
        <v>4.8</v>
      </c>
      <c r="H108" s="47">
        <v>7.7</v>
      </c>
      <c r="I108" s="47">
        <v>5.5</v>
      </c>
      <c r="J108" s="47">
        <v>7.7</v>
      </c>
      <c r="K108" s="47">
        <v>4.4000000000000004</v>
      </c>
      <c r="L108" s="47">
        <v>4.5999999999999996</v>
      </c>
      <c r="M108" s="47">
        <v>6.5</v>
      </c>
      <c r="N108" s="47">
        <v>1</v>
      </c>
      <c r="O108" s="47">
        <v>9.3000000000000007</v>
      </c>
      <c r="AF108" s="54">
        <v>105</v>
      </c>
      <c r="AG108" s="54">
        <v>8.1967490242577483</v>
      </c>
      <c r="AH108" s="54">
        <v>0.70325097574225204</v>
      </c>
      <c r="AI108" s="54">
        <v>1.190088700660078</v>
      </c>
      <c r="AJ108" s="63"/>
      <c r="AK108" s="53">
        <v>52.25</v>
      </c>
      <c r="AL108" s="53">
        <v>7.7</v>
      </c>
    </row>
    <row r="109" spans="1:38" x14ac:dyDescent="0.2">
      <c r="A109" s="47">
        <v>1</v>
      </c>
      <c r="B109" s="47">
        <v>1</v>
      </c>
      <c r="C109" s="47">
        <v>1</v>
      </c>
      <c r="D109" s="47">
        <v>0</v>
      </c>
      <c r="E109" s="47">
        <v>5.9</v>
      </c>
      <c r="F109" s="47">
        <v>4</v>
      </c>
      <c r="G109" s="47">
        <v>6</v>
      </c>
      <c r="H109" s="47">
        <v>5.9</v>
      </c>
      <c r="I109" s="47">
        <v>6.2</v>
      </c>
      <c r="J109" s="47">
        <v>8.4</v>
      </c>
      <c r="K109" s="47">
        <v>5.8</v>
      </c>
      <c r="L109" s="47">
        <v>7.5</v>
      </c>
      <c r="M109" s="47">
        <v>8.6999999999999993</v>
      </c>
      <c r="N109" s="47">
        <v>1</v>
      </c>
      <c r="O109" s="47">
        <v>8</v>
      </c>
      <c r="AF109" s="54">
        <v>106</v>
      </c>
      <c r="AG109" s="54">
        <v>8.2587834229762045</v>
      </c>
      <c r="AH109" s="54">
        <v>-0.75878342297620449</v>
      </c>
      <c r="AI109" s="54">
        <v>-1.2840644507873709</v>
      </c>
      <c r="AJ109" s="63"/>
      <c r="AK109" s="53">
        <v>52.75</v>
      </c>
      <c r="AL109" s="53">
        <v>7.7</v>
      </c>
    </row>
    <row r="110" spans="1:38" x14ac:dyDescent="0.2">
      <c r="A110" s="47">
        <v>7</v>
      </c>
      <c r="B110" s="47">
        <v>0</v>
      </c>
      <c r="C110" s="47">
        <v>0</v>
      </c>
      <c r="D110" s="47">
        <v>1</v>
      </c>
      <c r="E110" s="47">
        <v>8.6999999999999993</v>
      </c>
      <c r="F110" s="47">
        <v>3.7</v>
      </c>
      <c r="G110" s="47">
        <v>4.5999999999999996</v>
      </c>
      <c r="H110" s="47">
        <v>7.4</v>
      </c>
      <c r="I110" s="47">
        <v>4.8</v>
      </c>
      <c r="J110" s="47">
        <v>3.8</v>
      </c>
      <c r="K110" s="47">
        <v>4.5999999999999996</v>
      </c>
      <c r="L110" s="47">
        <v>3.5</v>
      </c>
      <c r="M110" s="47">
        <v>5.5</v>
      </c>
      <c r="N110" s="47">
        <v>1</v>
      </c>
      <c r="O110" s="47">
        <v>7.6</v>
      </c>
      <c r="AF110" s="54">
        <v>107</v>
      </c>
      <c r="AG110" s="54">
        <v>8.8056660434622493</v>
      </c>
      <c r="AH110" s="54">
        <v>0.49433395653775136</v>
      </c>
      <c r="AI110" s="54">
        <v>0.83654523963829641</v>
      </c>
      <c r="AJ110" s="63"/>
      <c r="AK110" s="53">
        <v>53.25</v>
      </c>
      <c r="AL110" s="53">
        <v>7.7</v>
      </c>
    </row>
    <row r="111" spans="1:38" x14ac:dyDescent="0.2">
      <c r="A111" s="47">
        <v>2</v>
      </c>
      <c r="B111" s="47">
        <v>1</v>
      </c>
      <c r="C111" s="47">
        <v>0</v>
      </c>
      <c r="D111" s="47">
        <v>0</v>
      </c>
      <c r="E111" s="47">
        <v>6.7</v>
      </c>
      <c r="F111" s="47">
        <v>3.2</v>
      </c>
      <c r="G111" s="47">
        <v>2.2999999999999998</v>
      </c>
      <c r="H111" s="47">
        <v>6.3</v>
      </c>
      <c r="I111" s="47">
        <v>4.5</v>
      </c>
      <c r="J111" s="47">
        <v>5</v>
      </c>
      <c r="K111" s="47">
        <v>3.8</v>
      </c>
      <c r="L111" s="47">
        <v>2.6</v>
      </c>
      <c r="M111" s="47">
        <v>5.5</v>
      </c>
      <c r="N111" s="47">
        <v>0</v>
      </c>
      <c r="O111" s="47">
        <v>7.1</v>
      </c>
      <c r="AF111" s="54">
        <v>108</v>
      </c>
      <c r="AG111" s="54">
        <v>7.8236185790190325</v>
      </c>
      <c r="AH111" s="54">
        <v>0.17638142098096754</v>
      </c>
      <c r="AI111" s="54">
        <v>0.29848452879040394</v>
      </c>
      <c r="AJ111" s="63"/>
      <c r="AK111" s="53">
        <v>53.75</v>
      </c>
      <c r="AL111" s="53">
        <v>7.7</v>
      </c>
    </row>
    <row r="112" spans="1:38" x14ac:dyDescent="0.2">
      <c r="A112" s="47">
        <v>7</v>
      </c>
      <c r="B112" s="47">
        <v>1</v>
      </c>
      <c r="C112" s="47">
        <v>0</v>
      </c>
      <c r="D112" s="47">
        <v>1</v>
      </c>
      <c r="E112" s="47">
        <v>9.6999999999999993</v>
      </c>
      <c r="F112" s="47">
        <v>5</v>
      </c>
      <c r="G112" s="47">
        <v>3.4</v>
      </c>
      <c r="H112" s="47">
        <v>7.5</v>
      </c>
      <c r="I112" s="47">
        <v>6.1</v>
      </c>
      <c r="J112" s="47">
        <v>6.7</v>
      </c>
      <c r="K112" s="47">
        <v>3.7</v>
      </c>
      <c r="L112" s="47">
        <v>3.4</v>
      </c>
      <c r="M112" s="47">
        <v>7.1</v>
      </c>
      <c r="N112" s="47">
        <v>1</v>
      </c>
      <c r="O112" s="47">
        <v>8.1</v>
      </c>
      <c r="AF112" s="54">
        <v>109</v>
      </c>
      <c r="AG112" s="54">
        <v>7.954255665446107</v>
      </c>
      <c r="AH112" s="54">
        <v>-0.35425566544610732</v>
      </c>
      <c r="AI112" s="54">
        <v>-0.59949531409786172</v>
      </c>
      <c r="AJ112" s="63"/>
      <c r="AK112" s="53">
        <v>54.25</v>
      </c>
      <c r="AL112" s="53">
        <v>7.9</v>
      </c>
    </row>
    <row r="113" spans="1:38" x14ac:dyDescent="0.2">
      <c r="A113" s="47">
        <v>12</v>
      </c>
      <c r="B113" s="47">
        <v>1</v>
      </c>
      <c r="C113" s="47">
        <v>0</v>
      </c>
      <c r="D113" s="47">
        <v>1</v>
      </c>
      <c r="E113" s="47">
        <v>8.8000000000000007</v>
      </c>
      <c r="F113" s="47">
        <v>3.5</v>
      </c>
      <c r="G113" s="47">
        <v>3.3</v>
      </c>
      <c r="H113" s="47">
        <v>8.1</v>
      </c>
      <c r="I113" s="47">
        <v>4.5</v>
      </c>
      <c r="J113" s="47">
        <v>6.7</v>
      </c>
      <c r="K113" s="47">
        <v>4</v>
      </c>
      <c r="L113" s="47">
        <v>2.2999999999999998</v>
      </c>
      <c r="M113" s="47">
        <v>6.6</v>
      </c>
      <c r="N113" s="47">
        <v>0</v>
      </c>
      <c r="O113" s="47">
        <v>7.9</v>
      </c>
      <c r="AF113" s="54">
        <v>110</v>
      </c>
      <c r="AG113" s="54">
        <v>6.9577385747726819</v>
      </c>
      <c r="AH113" s="54">
        <v>0.14226142522731777</v>
      </c>
      <c r="AI113" s="54">
        <v>0.2407443722692833</v>
      </c>
      <c r="AJ113" s="63"/>
      <c r="AK113" s="53">
        <v>54.75</v>
      </c>
      <c r="AL113" s="53">
        <v>7.9</v>
      </c>
    </row>
    <row r="114" spans="1:38" x14ac:dyDescent="0.2">
      <c r="A114" s="47">
        <v>7</v>
      </c>
      <c r="B114" s="47">
        <v>1</v>
      </c>
      <c r="C114" s="47">
        <v>1</v>
      </c>
      <c r="D114" s="47">
        <v>0</v>
      </c>
      <c r="E114" s="47">
        <v>8.1999999999999993</v>
      </c>
      <c r="F114" s="47">
        <v>3.6</v>
      </c>
      <c r="G114" s="47">
        <v>4.5</v>
      </c>
      <c r="H114" s="47">
        <v>4.9000000000000004</v>
      </c>
      <c r="I114" s="47">
        <v>5</v>
      </c>
      <c r="J114" s="47">
        <v>9</v>
      </c>
      <c r="K114" s="47">
        <v>4.5</v>
      </c>
      <c r="L114" s="47">
        <v>6.9</v>
      </c>
      <c r="M114" s="47">
        <v>5.2</v>
      </c>
      <c r="N114" s="47">
        <v>1</v>
      </c>
      <c r="O114" s="47">
        <v>7.2</v>
      </c>
      <c r="AF114" s="54">
        <v>111</v>
      </c>
      <c r="AG114" s="54">
        <v>8.7091845581931242</v>
      </c>
      <c r="AH114" s="54">
        <v>-0.60918455819312456</v>
      </c>
      <c r="AI114" s="54">
        <v>-1.0309031687542975</v>
      </c>
      <c r="AJ114" s="63"/>
      <c r="AK114" s="53">
        <v>55.25</v>
      </c>
      <c r="AL114" s="53">
        <v>7.9</v>
      </c>
    </row>
    <row r="115" spans="1:38" x14ac:dyDescent="0.2">
      <c r="A115" s="47">
        <v>14</v>
      </c>
      <c r="B115" s="47">
        <v>0</v>
      </c>
      <c r="C115" s="47">
        <v>1</v>
      </c>
      <c r="D115" s="47">
        <v>1</v>
      </c>
      <c r="E115" s="47">
        <v>8.9</v>
      </c>
      <c r="F115" s="47">
        <v>4.3</v>
      </c>
      <c r="G115" s="47">
        <v>6.3</v>
      </c>
      <c r="H115" s="47">
        <v>5.0999999999999996</v>
      </c>
      <c r="I115" s="47">
        <v>6.9</v>
      </c>
      <c r="J115" s="47">
        <v>8.1999999999999993</v>
      </c>
      <c r="K115" s="47">
        <v>4.2</v>
      </c>
      <c r="L115" s="47">
        <v>5.9</v>
      </c>
      <c r="M115" s="47">
        <v>5.6</v>
      </c>
      <c r="N115" s="47">
        <v>1</v>
      </c>
      <c r="O115" s="47">
        <v>7.7</v>
      </c>
      <c r="AF115" s="54">
        <v>112</v>
      </c>
      <c r="AG115" s="54">
        <v>8.0866291078042352</v>
      </c>
      <c r="AH115" s="54">
        <v>-0.18662910780423481</v>
      </c>
      <c r="AI115" s="54">
        <v>-0.31582635513255941</v>
      </c>
      <c r="AJ115" s="63"/>
      <c r="AK115" s="53">
        <v>55.75</v>
      </c>
      <c r="AL115" s="53">
        <v>7.9</v>
      </c>
    </row>
    <row r="116" spans="1:38" x14ac:dyDescent="0.2">
      <c r="A116" s="47">
        <v>14</v>
      </c>
      <c r="B116" s="47">
        <v>0</v>
      </c>
      <c r="C116" s="47">
        <v>1</v>
      </c>
      <c r="D116" s="47">
        <v>1</v>
      </c>
      <c r="E116" s="47">
        <v>8.4</v>
      </c>
      <c r="F116" s="47">
        <v>3.8</v>
      </c>
      <c r="G116" s="47">
        <v>3.2</v>
      </c>
      <c r="H116" s="47">
        <v>4.7</v>
      </c>
      <c r="I116" s="47">
        <v>5.9</v>
      </c>
      <c r="J116" s="47">
        <v>6.7</v>
      </c>
      <c r="K116" s="47">
        <v>4</v>
      </c>
      <c r="L116" s="47">
        <v>5</v>
      </c>
      <c r="M116" s="47">
        <v>4.9000000000000004</v>
      </c>
      <c r="N116" s="47">
        <v>1</v>
      </c>
      <c r="O116" s="47">
        <v>7.9</v>
      </c>
      <c r="AF116" s="54">
        <v>113</v>
      </c>
      <c r="AG116" s="54">
        <v>7.6615433674402125</v>
      </c>
      <c r="AH116" s="54">
        <v>-0.46154336744021229</v>
      </c>
      <c r="AI116" s="54">
        <v>-0.78105479466339833</v>
      </c>
      <c r="AJ116" s="63"/>
      <c r="AK116" s="53">
        <v>56.25</v>
      </c>
      <c r="AL116" s="53">
        <v>7.9</v>
      </c>
    </row>
    <row r="117" spans="1:38" x14ac:dyDescent="0.2">
      <c r="A117" s="47">
        <v>11</v>
      </c>
      <c r="B117" s="47">
        <v>1</v>
      </c>
      <c r="C117" s="47">
        <v>1</v>
      </c>
      <c r="D117" s="47">
        <v>1</v>
      </c>
      <c r="E117" s="47">
        <v>7.7</v>
      </c>
      <c r="F117" s="47">
        <v>4.7</v>
      </c>
      <c r="G117" s="47">
        <v>4.3</v>
      </c>
      <c r="H117" s="47">
        <v>5.2</v>
      </c>
      <c r="I117" s="47">
        <v>7</v>
      </c>
      <c r="J117" s="47">
        <v>7.7</v>
      </c>
      <c r="K117" s="47">
        <v>5.0999999999999996</v>
      </c>
      <c r="L117" s="47">
        <v>4.7</v>
      </c>
      <c r="M117" s="47">
        <v>5.4</v>
      </c>
      <c r="N117" s="47">
        <v>0</v>
      </c>
      <c r="O117" s="47">
        <v>6.9</v>
      </c>
      <c r="AF117" s="54">
        <v>114</v>
      </c>
      <c r="AG117" s="54">
        <v>8.6550193213921638</v>
      </c>
      <c r="AH117" s="54">
        <v>-0.95501932139216361</v>
      </c>
      <c r="AI117" s="54">
        <v>-1.6161480644961499</v>
      </c>
      <c r="AJ117" s="63"/>
      <c r="AK117" s="53">
        <v>56.75</v>
      </c>
      <c r="AL117" s="53">
        <v>7.9</v>
      </c>
    </row>
    <row r="118" spans="1:38" x14ac:dyDescent="0.2">
      <c r="A118" s="47">
        <v>10</v>
      </c>
      <c r="B118" s="47">
        <v>0</v>
      </c>
      <c r="C118" s="47">
        <v>1</v>
      </c>
      <c r="D118" s="47">
        <v>1</v>
      </c>
      <c r="E118" s="47">
        <v>9.1999999999999993</v>
      </c>
      <c r="F118" s="47">
        <v>5</v>
      </c>
      <c r="G118" s="47">
        <v>4.9000000000000004</v>
      </c>
      <c r="H118" s="47">
        <v>6.5</v>
      </c>
      <c r="I118" s="47">
        <v>6.2</v>
      </c>
      <c r="J118" s="47">
        <v>7.3</v>
      </c>
      <c r="K118" s="47">
        <v>4.2</v>
      </c>
      <c r="L118" s="47">
        <v>4.5999999999999996</v>
      </c>
      <c r="M118" s="47">
        <v>7.7</v>
      </c>
      <c r="N118" s="47">
        <v>1</v>
      </c>
      <c r="O118" s="47">
        <v>9.5</v>
      </c>
      <c r="AF118" s="54">
        <v>115</v>
      </c>
      <c r="AG118" s="54">
        <v>8.3768069731370201</v>
      </c>
      <c r="AH118" s="54">
        <v>-0.4768069731370197</v>
      </c>
      <c r="AI118" s="54">
        <v>-0.8068848969990956</v>
      </c>
      <c r="AJ118" s="63"/>
      <c r="AK118" s="53">
        <v>57.25</v>
      </c>
      <c r="AL118" s="53">
        <v>7.9</v>
      </c>
    </row>
    <row r="119" spans="1:38" x14ac:dyDescent="0.2">
      <c r="A119" s="47">
        <v>5</v>
      </c>
      <c r="B119" s="47">
        <v>1</v>
      </c>
      <c r="C119" s="47">
        <v>1</v>
      </c>
      <c r="D119" s="47">
        <v>0</v>
      </c>
      <c r="E119" s="47">
        <v>7.3</v>
      </c>
      <c r="F119" s="47">
        <v>3.6</v>
      </c>
      <c r="G119" s="47">
        <v>5.4</v>
      </c>
      <c r="H119" s="47">
        <v>5.2</v>
      </c>
      <c r="I119" s="47">
        <v>6.1</v>
      </c>
      <c r="J119" s="47">
        <v>8</v>
      </c>
      <c r="K119" s="47">
        <v>2.8</v>
      </c>
      <c r="L119" s="47">
        <v>3.3</v>
      </c>
      <c r="M119" s="47">
        <v>4.0999999999999996</v>
      </c>
      <c r="N119" s="47">
        <v>0</v>
      </c>
      <c r="O119" s="47">
        <v>7.5</v>
      </c>
      <c r="AF119" s="54">
        <v>116</v>
      </c>
      <c r="AG119" s="54">
        <v>7.7804033558150287</v>
      </c>
      <c r="AH119" s="54">
        <v>-0.88040335581502838</v>
      </c>
      <c r="AI119" s="54">
        <v>-1.4898778983887146</v>
      </c>
      <c r="AJ119" s="63"/>
      <c r="AK119" s="53">
        <v>57.75</v>
      </c>
      <c r="AL119" s="53">
        <v>7.9</v>
      </c>
    </row>
    <row r="120" spans="1:38" x14ac:dyDescent="0.2">
      <c r="A120" s="47">
        <v>11</v>
      </c>
      <c r="B120" s="47">
        <v>0</v>
      </c>
      <c r="C120" s="47">
        <v>0</v>
      </c>
      <c r="D120" s="47">
        <v>1</v>
      </c>
      <c r="E120" s="47">
        <v>9</v>
      </c>
      <c r="F120" s="47">
        <v>4.0999999999999996</v>
      </c>
      <c r="G120" s="47">
        <v>3</v>
      </c>
      <c r="H120" s="47">
        <v>4.8</v>
      </c>
      <c r="I120" s="47">
        <v>5</v>
      </c>
      <c r="J120" s="47">
        <v>6</v>
      </c>
      <c r="K120" s="47">
        <v>3.3</v>
      </c>
      <c r="L120" s="47">
        <v>3.9</v>
      </c>
      <c r="M120" s="47">
        <v>4.2</v>
      </c>
      <c r="N120" s="47">
        <v>1</v>
      </c>
      <c r="O120" s="47">
        <v>8</v>
      </c>
      <c r="AF120" s="54">
        <v>117</v>
      </c>
      <c r="AG120" s="54">
        <v>8.8366725173753302</v>
      </c>
      <c r="AH120" s="54">
        <v>0.66332748262466978</v>
      </c>
      <c r="AI120" s="54">
        <v>1.122527474740743</v>
      </c>
      <c r="AJ120" s="63"/>
      <c r="AK120" s="53">
        <v>58.25</v>
      </c>
      <c r="AL120" s="53">
        <v>7.9</v>
      </c>
    </row>
    <row r="121" spans="1:38" x14ac:dyDescent="0.2">
      <c r="A121" s="47">
        <v>6</v>
      </c>
      <c r="B121" s="47">
        <v>0</v>
      </c>
      <c r="C121" s="47">
        <v>1</v>
      </c>
      <c r="D121" s="47">
        <v>0</v>
      </c>
      <c r="E121" s="47">
        <v>8.1</v>
      </c>
      <c r="F121" s="47">
        <v>2.5</v>
      </c>
      <c r="G121" s="47">
        <v>4.0999999999999996</v>
      </c>
      <c r="H121" s="47">
        <v>5.0999999999999996</v>
      </c>
      <c r="I121" s="47">
        <v>3.8</v>
      </c>
      <c r="J121" s="47">
        <v>6.6</v>
      </c>
      <c r="K121" s="47">
        <v>2.6</v>
      </c>
      <c r="L121" s="47">
        <v>3.5</v>
      </c>
      <c r="M121" s="47">
        <v>3.9</v>
      </c>
      <c r="N121" s="47">
        <v>0</v>
      </c>
      <c r="O121" s="47">
        <v>7.1</v>
      </c>
      <c r="AF121" s="54">
        <v>118</v>
      </c>
      <c r="AG121" s="54">
        <v>7.0970663365976554</v>
      </c>
      <c r="AH121" s="54">
        <v>0.4029336634023446</v>
      </c>
      <c r="AI121" s="54">
        <v>0.68187150316369061</v>
      </c>
      <c r="AJ121" s="63"/>
      <c r="AK121" s="53">
        <v>58.75</v>
      </c>
      <c r="AL121" s="53">
        <v>7.9</v>
      </c>
    </row>
    <row r="122" spans="1:38" x14ac:dyDescent="0.2">
      <c r="A122" s="47">
        <v>9</v>
      </c>
      <c r="B122" s="47">
        <v>0</v>
      </c>
      <c r="C122" s="47">
        <v>1</v>
      </c>
      <c r="D122" s="47">
        <v>1</v>
      </c>
      <c r="E122" s="47">
        <v>7.4</v>
      </c>
      <c r="F122" s="47">
        <v>5.0999999999999996</v>
      </c>
      <c r="G122" s="47">
        <v>5</v>
      </c>
      <c r="H122" s="47">
        <v>7.2</v>
      </c>
      <c r="I122" s="47">
        <v>6.9</v>
      </c>
      <c r="J122" s="47">
        <v>9.6</v>
      </c>
      <c r="K122" s="47">
        <v>5.7</v>
      </c>
      <c r="L122" s="47">
        <v>6.5</v>
      </c>
      <c r="M122" s="47">
        <v>7</v>
      </c>
      <c r="N122" s="47">
        <v>1</v>
      </c>
      <c r="O122" s="47">
        <v>8.8000000000000007</v>
      </c>
      <c r="AF122" s="54">
        <v>119</v>
      </c>
      <c r="AG122" s="54">
        <v>7.9854299591653897</v>
      </c>
      <c r="AH122" s="54">
        <v>1.4570040834610332E-2</v>
      </c>
      <c r="AI122" s="54">
        <v>2.4656405129227756E-2</v>
      </c>
      <c r="AJ122" s="63"/>
      <c r="AK122" s="53">
        <v>59.25</v>
      </c>
      <c r="AL122" s="53">
        <v>7.9</v>
      </c>
    </row>
    <row r="123" spans="1:38" x14ac:dyDescent="0.2">
      <c r="A123" s="47">
        <v>9</v>
      </c>
      <c r="B123" s="47">
        <v>1</v>
      </c>
      <c r="C123" s="47">
        <v>1</v>
      </c>
      <c r="D123" s="47">
        <v>0</v>
      </c>
      <c r="E123" s="47">
        <v>7.9</v>
      </c>
      <c r="F123" s="47">
        <v>3</v>
      </c>
      <c r="G123" s="47">
        <v>4.3</v>
      </c>
      <c r="H123" s="47">
        <v>4.2</v>
      </c>
      <c r="I123" s="47">
        <v>4.8</v>
      </c>
      <c r="J123" s="47">
        <v>9.6999999999999993</v>
      </c>
      <c r="K123" s="47">
        <v>4.8</v>
      </c>
      <c r="L123" s="47">
        <v>5.4</v>
      </c>
      <c r="M123" s="47">
        <v>6.2</v>
      </c>
      <c r="N123" s="47">
        <v>0</v>
      </c>
      <c r="O123" s="47">
        <v>8</v>
      </c>
      <c r="AF123" s="54">
        <v>120</v>
      </c>
      <c r="AG123" s="54">
        <v>7.0214095861807175</v>
      </c>
      <c r="AH123" s="54">
        <v>7.8590413819282112E-2</v>
      </c>
      <c r="AI123" s="54">
        <v>0.13299599530283018</v>
      </c>
      <c r="AJ123" s="63"/>
      <c r="AK123" s="53">
        <v>59.75</v>
      </c>
      <c r="AL123" s="53">
        <v>7.9</v>
      </c>
    </row>
    <row r="124" spans="1:38" x14ac:dyDescent="0.2">
      <c r="A124" s="47">
        <v>10</v>
      </c>
      <c r="B124" s="47">
        <v>0</v>
      </c>
      <c r="C124" s="47">
        <v>1</v>
      </c>
      <c r="D124" s="47">
        <v>0</v>
      </c>
      <c r="E124" s="47">
        <v>7.7</v>
      </c>
      <c r="F124" s="47">
        <v>2.2000000000000002</v>
      </c>
      <c r="G124" s="47">
        <v>2.4</v>
      </c>
      <c r="H124" s="47">
        <v>4.7</v>
      </c>
      <c r="I124" s="47">
        <v>3.4</v>
      </c>
      <c r="J124" s="47">
        <v>6.2</v>
      </c>
      <c r="K124" s="47">
        <v>3.2</v>
      </c>
      <c r="L124" s="47">
        <v>3.1</v>
      </c>
      <c r="M124" s="47">
        <v>3.4</v>
      </c>
      <c r="N124" s="47">
        <v>0</v>
      </c>
      <c r="O124" s="47">
        <v>7.7</v>
      </c>
      <c r="AF124" s="54">
        <v>121</v>
      </c>
      <c r="AG124" s="54">
        <v>8.1758763387098092</v>
      </c>
      <c r="AH124" s="54">
        <v>0.62412366129019148</v>
      </c>
      <c r="AI124" s="54">
        <v>1.0561841259190572</v>
      </c>
      <c r="AJ124" s="63"/>
      <c r="AK124" s="53">
        <v>60.25</v>
      </c>
      <c r="AL124" s="53">
        <v>7.9</v>
      </c>
    </row>
    <row r="125" spans="1:38" x14ac:dyDescent="0.2">
      <c r="A125" s="47">
        <v>5</v>
      </c>
      <c r="B125" s="47">
        <v>0</v>
      </c>
      <c r="C125" s="47">
        <v>1</v>
      </c>
      <c r="D125" s="47">
        <v>1</v>
      </c>
      <c r="E125" s="47">
        <v>9.4</v>
      </c>
      <c r="F125" s="47">
        <v>2.5</v>
      </c>
      <c r="G125" s="47">
        <v>3.2</v>
      </c>
      <c r="H125" s="47">
        <v>7.3</v>
      </c>
      <c r="I125" s="47">
        <v>4.5999999999999996</v>
      </c>
      <c r="J125" s="47">
        <v>6.3</v>
      </c>
      <c r="K125" s="47">
        <v>5.8</v>
      </c>
      <c r="L125" s="47">
        <v>4.5999999999999996</v>
      </c>
      <c r="M125" s="47">
        <v>7</v>
      </c>
      <c r="N125" s="47">
        <v>1</v>
      </c>
      <c r="O125" s="47">
        <v>8.1999999999999993</v>
      </c>
      <c r="AF125" s="54">
        <v>122</v>
      </c>
      <c r="AG125" s="54">
        <v>7.4847878871354858</v>
      </c>
      <c r="AH125" s="54">
        <v>0.51521211286451418</v>
      </c>
      <c r="AI125" s="54">
        <v>0.87187666297385646</v>
      </c>
      <c r="AJ125" s="63"/>
      <c r="AK125" s="53">
        <v>60.75</v>
      </c>
      <c r="AL125" s="53">
        <v>8</v>
      </c>
    </row>
    <row r="126" spans="1:38" x14ac:dyDescent="0.2">
      <c r="A126" s="47">
        <v>7</v>
      </c>
      <c r="B126" s="47">
        <v>1</v>
      </c>
      <c r="C126" s="47">
        <v>1</v>
      </c>
      <c r="D126" s="47">
        <v>0</v>
      </c>
      <c r="E126" s="47">
        <v>7.2</v>
      </c>
      <c r="F126" s="47">
        <v>4.3</v>
      </c>
      <c r="G126" s="47">
        <v>3.9</v>
      </c>
      <c r="H126" s="47">
        <v>3.4</v>
      </c>
      <c r="I126" s="47">
        <v>4.7</v>
      </c>
      <c r="J126" s="47">
        <v>10</v>
      </c>
      <c r="K126" s="47">
        <v>3.2</v>
      </c>
      <c r="L126" s="47">
        <v>4.0999999999999996</v>
      </c>
      <c r="M126" s="47">
        <v>4.2</v>
      </c>
      <c r="N126" s="47">
        <v>0</v>
      </c>
      <c r="O126" s="47">
        <v>6.5</v>
      </c>
      <c r="AF126" s="54">
        <v>123</v>
      </c>
      <c r="AG126" s="54">
        <v>6.9468755784756651</v>
      </c>
      <c r="AH126" s="54">
        <v>0.75312442152433512</v>
      </c>
      <c r="AI126" s="54">
        <v>1.2744879071106552</v>
      </c>
      <c r="AJ126" s="63"/>
      <c r="AK126" s="53">
        <v>61.25</v>
      </c>
      <c r="AL126" s="53">
        <v>8</v>
      </c>
    </row>
    <row r="127" spans="1:38" x14ac:dyDescent="0.2">
      <c r="A127" s="47">
        <v>15</v>
      </c>
      <c r="B127" s="47">
        <v>0</v>
      </c>
      <c r="C127" s="47">
        <v>0</v>
      </c>
      <c r="D127" s="47">
        <v>1</v>
      </c>
      <c r="E127" s="47">
        <v>8.3000000000000007</v>
      </c>
      <c r="F127" s="47">
        <v>3.7</v>
      </c>
      <c r="G127" s="47">
        <v>5.3</v>
      </c>
      <c r="H127" s="47">
        <v>6.1</v>
      </c>
      <c r="I127" s="47">
        <v>6.1</v>
      </c>
      <c r="J127" s="47">
        <v>5.3</v>
      </c>
      <c r="K127" s="47">
        <v>4.0999999999999996</v>
      </c>
      <c r="L127" s="47">
        <v>2.9</v>
      </c>
      <c r="M127" s="47">
        <v>4</v>
      </c>
      <c r="N127" s="47">
        <v>1</v>
      </c>
      <c r="O127" s="47">
        <v>8.1</v>
      </c>
      <c r="AF127" s="54">
        <v>124</v>
      </c>
      <c r="AG127" s="54">
        <v>8.2566732587427758</v>
      </c>
      <c r="AH127" s="54">
        <v>-5.6673258742776511E-2</v>
      </c>
      <c r="AI127" s="54">
        <v>-9.5906308253858666E-2</v>
      </c>
      <c r="AJ127" s="63"/>
      <c r="AK127" s="53">
        <v>61.75</v>
      </c>
      <c r="AL127" s="53">
        <v>8</v>
      </c>
    </row>
    <row r="128" spans="1:38" x14ac:dyDescent="0.2">
      <c r="A128" s="47">
        <v>12</v>
      </c>
      <c r="B128" s="47">
        <v>1</v>
      </c>
      <c r="C128" s="47">
        <v>0</v>
      </c>
      <c r="D128" s="47">
        <v>0</v>
      </c>
      <c r="E128" s="47">
        <v>7.9</v>
      </c>
      <c r="F128" s="47">
        <v>3.9</v>
      </c>
      <c r="G128" s="47">
        <v>4.9000000000000004</v>
      </c>
      <c r="H128" s="47">
        <v>6.9</v>
      </c>
      <c r="I128" s="47">
        <v>5.8</v>
      </c>
      <c r="J128" s="47">
        <v>4.7</v>
      </c>
      <c r="K128" s="47">
        <v>4.5999999999999996</v>
      </c>
      <c r="L128" s="47">
        <v>4.2</v>
      </c>
      <c r="M128" s="47">
        <v>6.6</v>
      </c>
      <c r="N128" s="47">
        <v>0</v>
      </c>
      <c r="O128" s="47">
        <v>8.1</v>
      </c>
      <c r="AF128" s="54">
        <v>125</v>
      </c>
      <c r="AG128" s="54">
        <v>6.6932770378237354</v>
      </c>
      <c r="AH128" s="54">
        <v>-0.1932770378237354</v>
      </c>
      <c r="AI128" s="54">
        <v>-0.32707643038575934</v>
      </c>
      <c r="AJ128" s="63"/>
      <c r="AK128" s="53">
        <v>62.25</v>
      </c>
      <c r="AL128" s="53">
        <v>8</v>
      </c>
    </row>
    <row r="129" spans="1:38" x14ac:dyDescent="0.2">
      <c r="A129" s="47">
        <v>7</v>
      </c>
      <c r="B129" s="47">
        <v>1</v>
      </c>
      <c r="C129" s="47">
        <v>1</v>
      </c>
      <c r="D129" s="47">
        <v>0</v>
      </c>
      <c r="E129" s="47">
        <v>7.3</v>
      </c>
      <c r="F129" s="47">
        <v>3.6</v>
      </c>
      <c r="G129" s="47">
        <v>3.6</v>
      </c>
      <c r="H129" s="47">
        <v>5.2</v>
      </c>
      <c r="I129" s="47">
        <v>6.1</v>
      </c>
      <c r="J129" s="47">
        <v>8</v>
      </c>
      <c r="K129" s="47">
        <v>3.3</v>
      </c>
      <c r="L129" s="47">
        <v>3.3</v>
      </c>
      <c r="M129" s="47">
        <v>4</v>
      </c>
      <c r="N129" s="47">
        <v>0</v>
      </c>
      <c r="O129" s="47">
        <v>6.9</v>
      </c>
      <c r="AF129" s="54">
        <v>126</v>
      </c>
      <c r="AG129" s="54">
        <v>8.1284155825429902</v>
      </c>
      <c r="AH129" s="54">
        <v>-2.8415582542990592E-2</v>
      </c>
      <c r="AI129" s="54">
        <v>-4.8086764005402724E-2</v>
      </c>
      <c r="AJ129" s="63"/>
      <c r="AK129" s="53">
        <v>62.75</v>
      </c>
      <c r="AL129" s="53">
        <v>8</v>
      </c>
    </row>
    <row r="130" spans="1:38" x14ac:dyDescent="0.2">
      <c r="A130" s="47">
        <v>11</v>
      </c>
      <c r="B130" s="47">
        <v>1</v>
      </c>
      <c r="C130" s="47">
        <v>1</v>
      </c>
      <c r="D130" s="47">
        <v>1</v>
      </c>
      <c r="E130" s="47">
        <v>9.6</v>
      </c>
      <c r="F130" s="47">
        <v>5.7</v>
      </c>
      <c r="G130" s="47">
        <v>5.6</v>
      </c>
      <c r="H130" s="47">
        <v>8.1999999999999993</v>
      </c>
      <c r="I130" s="47">
        <v>7.8</v>
      </c>
      <c r="J130" s="47">
        <v>4.5</v>
      </c>
      <c r="K130" s="47">
        <v>4.4000000000000004</v>
      </c>
      <c r="L130" s="47">
        <v>3</v>
      </c>
      <c r="M130" s="47">
        <v>6.2</v>
      </c>
      <c r="N130" s="47">
        <v>1</v>
      </c>
      <c r="O130" s="47">
        <v>9.3000000000000007</v>
      </c>
      <c r="AF130" s="54">
        <v>127</v>
      </c>
      <c r="AG130" s="54">
        <v>8.163438643627595</v>
      </c>
      <c r="AH130" s="54">
        <v>-6.3438643627595326E-2</v>
      </c>
      <c r="AI130" s="54">
        <v>-0.10735514854667366</v>
      </c>
      <c r="AJ130" s="63"/>
      <c r="AK130" s="53">
        <v>63.25</v>
      </c>
      <c r="AL130" s="53">
        <v>8</v>
      </c>
    </row>
    <row r="131" spans="1:38" x14ac:dyDescent="0.2">
      <c r="A131" s="47">
        <v>4</v>
      </c>
      <c r="B131" s="47">
        <v>0</v>
      </c>
      <c r="C131" s="47">
        <v>0</v>
      </c>
      <c r="D131" s="47">
        <v>0</v>
      </c>
      <c r="E131" s="47">
        <v>8.3000000000000007</v>
      </c>
      <c r="F131" s="47">
        <v>2.8</v>
      </c>
      <c r="G131" s="47">
        <v>3</v>
      </c>
      <c r="H131" s="47">
        <v>5.7</v>
      </c>
      <c r="I131" s="47">
        <v>2.5</v>
      </c>
      <c r="J131" s="47">
        <v>5.2</v>
      </c>
      <c r="K131" s="47">
        <v>1.2</v>
      </c>
      <c r="L131" s="47">
        <v>2.5</v>
      </c>
      <c r="M131" s="47">
        <v>2.6</v>
      </c>
      <c r="N131" s="47">
        <v>0</v>
      </c>
      <c r="O131" s="47">
        <v>6.2</v>
      </c>
      <c r="AF131" s="54">
        <v>128</v>
      </c>
      <c r="AG131" s="54">
        <v>7.1777563287700357</v>
      </c>
      <c r="AH131" s="54">
        <v>-0.27775632877003531</v>
      </c>
      <c r="AI131" s="54">
        <v>-0.47003798047654055</v>
      </c>
      <c r="AJ131" s="63"/>
      <c r="AK131" s="53">
        <v>63.75</v>
      </c>
      <c r="AL131" s="53">
        <v>8</v>
      </c>
    </row>
    <row r="132" spans="1:38" x14ac:dyDescent="0.2">
      <c r="A132" s="47">
        <v>9</v>
      </c>
      <c r="B132" s="47">
        <v>0</v>
      </c>
      <c r="C132" s="47">
        <v>0</v>
      </c>
      <c r="D132" s="47">
        <v>1</v>
      </c>
      <c r="E132" s="47">
        <v>8.6</v>
      </c>
      <c r="F132" s="47">
        <v>3.6</v>
      </c>
      <c r="G132" s="47">
        <v>2.9</v>
      </c>
      <c r="H132" s="47">
        <v>7.3</v>
      </c>
      <c r="I132" s="47">
        <v>4.7</v>
      </c>
      <c r="J132" s="47">
        <v>3.7</v>
      </c>
      <c r="K132" s="47">
        <v>5</v>
      </c>
      <c r="L132" s="47">
        <v>3.4</v>
      </c>
      <c r="M132" s="47">
        <v>6.1</v>
      </c>
      <c r="N132" s="47">
        <v>0</v>
      </c>
      <c r="O132" s="47">
        <v>8</v>
      </c>
      <c r="AF132" s="54">
        <v>129</v>
      </c>
      <c r="AG132" s="54">
        <v>8.9544643384411824</v>
      </c>
      <c r="AH132" s="54">
        <v>0.34553566155881832</v>
      </c>
      <c r="AI132" s="54">
        <v>0.58473873578665292</v>
      </c>
      <c r="AJ132" s="63"/>
      <c r="AK132" s="53">
        <v>64.25</v>
      </c>
      <c r="AL132" s="53">
        <v>8</v>
      </c>
    </row>
    <row r="133" spans="1:38" x14ac:dyDescent="0.2">
      <c r="A133" s="47">
        <v>9</v>
      </c>
      <c r="B133" s="47">
        <v>1</v>
      </c>
      <c r="C133" s="47">
        <v>0</v>
      </c>
      <c r="D133" s="47">
        <v>0</v>
      </c>
      <c r="E133" s="47">
        <v>8</v>
      </c>
      <c r="F133" s="47">
        <v>2.5</v>
      </c>
      <c r="G133" s="47">
        <v>3.4</v>
      </c>
      <c r="H133" s="47">
        <v>7.7</v>
      </c>
      <c r="I133" s="47">
        <v>3</v>
      </c>
      <c r="J133" s="47">
        <v>5.2</v>
      </c>
      <c r="K133" s="47">
        <v>4.5999999999999996</v>
      </c>
      <c r="L133" s="47">
        <v>4.2</v>
      </c>
      <c r="M133" s="47">
        <v>6.9</v>
      </c>
      <c r="N133" s="47">
        <v>0</v>
      </c>
      <c r="O133" s="47">
        <v>7.1</v>
      </c>
      <c r="AF133" s="54">
        <v>130</v>
      </c>
      <c r="AG133" s="54">
        <v>6.5613086694459835</v>
      </c>
      <c r="AH133" s="54">
        <v>-0.36130866944598328</v>
      </c>
      <c r="AI133" s="54">
        <v>-0.61143088284286562</v>
      </c>
      <c r="AJ133" s="63"/>
      <c r="AK133" s="53">
        <v>64.75</v>
      </c>
      <c r="AL133" s="53">
        <v>8</v>
      </c>
    </row>
    <row r="134" spans="1:38" x14ac:dyDescent="0.2">
      <c r="A134" s="47">
        <v>2</v>
      </c>
      <c r="B134" s="47">
        <v>1</v>
      </c>
      <c r="C134" s="47">
        <v>1</v>
      </c>
      <c r="D134" s="47">
        <v>0</v>
      </c>
      <c r="E134" s="47">
        <v>6.4</v>
      </c>
      <c r="F134" s="47">
        <v>3.2</v>
      </c>
      <c r="G134" s="47">
        <v>2.2000000000000002</v>
      </c>
      <c r="H134" s="47">
        <v>2.9</v>
      </c>
      <c r="I134" s="47">
        <v>5</v>
      </c>
      <c r="J134" s="47">
        <v>8.4</v>
      </c>
      <c r="K134" s="47">
        <v>2.4</v>
      </c>
      <c r="L134" s="47">
        <v>3.7</v>
      </c>
      <c r="M134" s="47">
        <v>3.6</v>
      </c>
      <c r="N134" s="47">
        <v>0</v>
      </c>
      <c r="O134" s="47">
        <v>6.5</v>
      </c>
      <c r="AF134" s="54">
        <v>131</v>
      </c>
      <c r="AG134" s="54">
        <v>7.8758472984630314</v>
      </c>
      <c r="AH134" s="54">
        <v>0.12415270153696856</v>
      </c>
      <c r="AI134" s="54">
        <v>0.21009956950237083</v>
      </c>
      <c r="AJ134" s="63"/>
      <c r="AK134" s="53">
        <v>65.25</v>
      </c>
      <c r="AL134" s="53">
        <v>8</v>
      </c>
    </row>
    <row r="135" spans="1:38" x14ac:dyDescent="0.2">
      <c r="A135" s="47">
        <v>10</v>
      </c>
      <c r="B135" s="47">
        <v>0</v>
      </c>
      <c r="C135" s="47">
        <v>1</v>
      </c>
      <c r="D135" s="47">
        <v>0</v>
      </c>
      <c r="E135" s="47">
        <v>6.6</v>
      </c>
      <c r="F135" s="47">
        <v>3.8</v>
      </c>
      <c r="G135" s="47">
        <v>3.2</v>
      </c>
      <c r="H135" s="47">
        <v>5.3</v>
      </c>
      <c r="I135" s="47">
        <v>6.6</v>
      </c>
      <c r="J135" s="47">
        <v>8.1999999999999993</v>
      </c>
      <c r="K135" s="47">
        <v>4.3</v>
      </c>
      <c r="L135" s="47">
        <v>4.0999999999999996</v>
      </c>
      <c r="M135" s="47">
        <v>6.3</v>
      </c>
      <c r="N135" s="47">
        <v>0</v>
      </c>
      <c r="O135" s="47">
        <v>7.1</v>
      </c>
      <c r="AF135" s="54">
        <v>132</v>
      </c>
      <c r="AG135" s="54">
        <v>7.6576055919649324</v>
      </c>
      <c r="AH135" s="54">
        <v>-0.55760559196493276</v>
      </c>
      <c r="AI135" s="54">
        <v>-0.94361776565178346</v>
      </c>
      <c r="AJ135" s="63"/>
      <c r="AK135" s="53">
        <v>65.75</v>
      </c>
      <c r="AL135" s="53">
        <v>8</v>
      </c>
    </row>
    <row r="136" spans="1:38" x14ac:dyDescent="0.2">
      <c r="A136" s="47">
        <v>14</v>
      </c>
      <c r="B136" s="47">
        <v>0</v>
      </c>
      <c r="C136" s="47">
        <v>0</v>
      </c>
      <c r="D136" s="47">
        <v>1</v>
      </c>
      <c r="E136" s="47">
        <v>7.6</v>
      </c>
      <c r="F136" s="47">
        <v>2.5</v>
      </c>
      <c r="G136" s="47">
        <v>3.2</v>
      </c>
      <c r="H136" s="47">
        <v>7.1</v>
      </c>
      <c r="I136" s="47">
        <v>4.2</v>
      </c>
      <c r="J136" s="47">
        <v>5.8</v>
      </c>
      <c r="K136" s="47">
        <v>3.6</v>
      </c>
      <c r="L136" s="47">
        <v>3.8</v>
      </c>
      <c r="M136" s="47">
        <v>6</v>
      </c>
      <c r="N136" s="47">
        <v>1</v>
      </c>
      <c r="O136" s="47">
        <v>8.1999999999999993</v>
      </c>
      <c r="AF136" s="54">
        <v>133</v>
      </c>
      <c r="AG136" s="54">
        <v>6.5374414302258348</v>
      </c>
      <c r="AH136" s="54">
        <v>-3.7441430225834793E-2</v>
      </c>
      <c r="AI136" s="54">
        <v>-6.3360911801492961E-2</v>
      </c>
      <c r="AJ136" s="63"/>
      <c r="AK136" s="53">
        <v>66.25</v>
      </c>
      <c r="AL136" s="53">
        <v>8</v>
      </c>
    </row>
    <row r="137" spans="1:38" x14ac:dyDescent="0.2">
      <c r="A137" s="47">
        <v>1</v>
      </c>
      <c r="B137" s="47">
        <v>1</v>
      </c>
      <c r="C137" s="47">
        <v>0</v>
      </c>
      <c r="D137" s="47">
        <v>1</v>
      </c>
      <c r="E137" s="47">
        <v>9.4</v>
      </c>
      <c r="F137" s="47">
        <v>4.0999999999999996</v>
      </c>
      <c r="G137" s="47">
        <v>3.4</v>
      </c>
      <c r="H137" s="47">
        <v>7.8</v>
      </c>
      <c r="I137" s="47">
        <v>4.7</v>
      </c>
      <c r="J137" s="47">
        <v>7.6</v>
      </c>
      <c r="K137" s="47">
        <v>5.0999999999999996</v>
      </c>
      <c r="L137" s="47">
        <v>3.7</v>
      </c>
      <c r="M137" s="47">
        <v>5.6</v>
      </c>
      <c r="N137" s="47">
        <v>1</v>
      </c>
      <c r="O137" s="47">
        <v>7</v>
      </c>
      <c r="AF137" s="54">
        <v>134</v>
      </c>
      <c r="AG137" s="54">
        <v>7.767104064741031</v>
      </c>
      <c r="AH137" s="54">
        <v>-0.66710406474103134</v>
      </c>
      <c r="AI137" s="54">
        <v>-1.1289184615417966</v>
      </c>
      <c r="AJ137" s="63"/>
      <c r="AK137" s="53">
        <v>66.75</v>
      </c>
      <c r="AL137" s="53">
        <v>8</v>
      </c>
    </row>
    <row r="138" spans="1:38" x14ac:dyDescent="0.2">
      <c r="A138" s="47">
        <v>4</v>
      </c>
      <c r="B138" s="47">
        <v>0</v>
      </c>
      <c r="C138" s="47">
        <v>0</v>
      </c>
      <c r="D138" s="47">
        <v>0</v>
      </c>
      <c r="E138" s="47">
        <v>8.3000000000000007</v>
      </c>
      <c r="F138" s="47">
        <v>2.8</v>
      </c>
      <c r="G138" s="47">
        <v>3</v>
      </c>
      <c r="H138" s="47">
        <v>5.7</v>
      </c>
      <c r="I138" s="47">
        <v>2.5</v>
      </c>
      <c r="J138" s="47">
        <v>5.2</v>
      </c>
      <c r="K138" s="47">
        <v>1.8</v>
      </c>
      <c r="L138" s="47">
        <v>2.5</v>
      </c>
      <c r="M138" s="47">
        <v>3.1</v>
      </c>
      <c r="N138" s="47">
        <v>0</v>
      </c>
      <c r="O138" s="47">
        <v>6.7</v>
      </c>
      <c r="AF138" s="54">
        <v>135</v>
      </c>
      <c r="AG138" s="54">
        <v>8.3349865519613928</v>
      </c>
      <c r="AH138" s="54">
        <v>-0.13498655196139353</v>
      </c>
      <c r="AI138" s="54">
        <v>-0.22843334139815991</v>
      </c>
      <c r="AJ138" s="63"/>
      <c r="AK138" s="53">
        <v>67.25</v>
      </c>
      <c r="AL138" s="53">
        <v>8</v>
      </c>
    </row>
    <row r="139" spans="1:38" x14ac:dyDescent="0.2">
      <c r="A139" s="47">
        <v>13</v>
      </c>
      <c r="B139" s="47">
        <v>1</v>
      </c>
      <c r="C139" s="47">
        <v>1</v>
      </c>
      <c r="D139" s="47">
        <v>1</v>
      </c>
      <c r="E139" s="47">
        <v>7.8</v>
      </c>
      <c r="F139" s="47">
        <v>4.9000000000000004</v>
      </c>
      <c r="G139" s="47">
        <v>5.8</v>
      </c>
      <c r="H139" s="47">
        <v>5.3</v>
      </c>
      <c r="I139" s="47">
        <v>7.1</v>
      </c>
      <c r="J139" s="47">
        <v>7.9</v>
      </c>
      <c r="K139" s="47">
        <v>4.0999999999999996</v>
      </c>
      <c r="L139" s="47">
        <v>4.9000000000000004</v>
      </c>
      <c r="M139" s="47">
        <v>5.7</v>
      </c>
      <c r="N139" s="47">
        <v>0</v>
      </c>
      <c r="O139" s="47">
        <v>7.5</v>
      </c>
      <c r="AF139" s="54">
        <v>136</v>
      </c>
      <c r="AG139" s="54">
        <v>7.4966882730716513</v>
      </c>
      <c r="AH139" s="54">
        <v>-0.49668827307165131</v>
      </c>
      <c r="AI139" s="54">
        <v>-0.84052937275921291</v>
      </c>
      <c r="AJ139" s="63"/>
      <c r="AK139" s="53">
        <v>67.75</v>
      </c>
      <c r="AL139" s="53">
        <v>8.1</v>
      </c>
    </row>
    <row r="140" spans="1:38" x14ac:dyDescent="0.2">
      <c r="A140" s="47">
        <v>13</v>
      </c>
      <c r="B140" s="47">
        <v>1</v>
      </c>
      <c r="C140" s="47">
        <v>1</v>
      </c>
      <c r="D140" s="47">
        <v>0</v>
      </c>
      <c r="E140" s="47">
        <v>7.1</v>
      </c>
      <c r="F140" s="47">
        <v>4.2</v>
      </c>
      <c r="G140" s="47">
        <v>2.8</v>
      </c>
      <c r="H140" s="47">
        <v>3.3</v>
      </c>
      <c r="I140" s="47">
        <v>4.5</v>
      </c>
      <c r="J140" s="47">
        <v>9.9</v>
      </c>
      <c r="K140" s="47">
        <v>2.8</v>
      </c>
      <c r="L140" s="47">
        <v>4</v>
      </c>
      <c r="M140" s="47">
        <v>3.3</v>
      </c>
      <c r="N140" s="47">
        <v>0</v>
      </c>
      <c r="O140" s="47">
        <v>7.4</v>
      </c>
      <c r="AF140" s="54">
        <v>137</v>
      </c>
      <c r="AG140" s="54">
        <v>6.5986192103052632</v>
      </c>
      <c r="AH140" s="54">
        <v>0.10138078969473696</v>
      </c>
      <c r="AI140" s="54">
        <v>0.17156340544335377</v>
      </c>
      <c r="AJ140" s="63"/>
      <c r="AK140" s="53">
        <v>68.25</v>
      </c>
      <c r="AL140" s="53">
        <v>8.1</v>
      </c>
    </row>
    <row r="141" spans="1:38" x14ac:dyDescent="0.2">
      <c r="A141" s="47">
        <v>15</v>
      </c>
      <c r="B141" s="47">
        <v>0</v>
      </c>
      <c r="C141" s="47">
        <v>1</v>
      </c>
      <c r="D141" s="47">
        <v>1</v>
      </c>
      <c r="E141" s="47">
        <v>7.6</v>
      </c>
      <c r="F141" s="47">
        <v>3.6</v>
      </c>
      <c r="G141" s="47">
        <v>2.2000000000000002</v>
      </c>
      <c r="H141" s="47">
        <v>4.5999999999999996</v>
      </c>
      <c r="I141" s="47">
        <v>5</v>
      </c>
      <c r="J141" s="47">
        <v>7.4</v>
      </c>
      <c r="K141" s="47">
        <v>4.4000000000000004</v>
      </c>
      <c r="L141" s="47">
        <v>5.8</v>
      </c>
      <c r="M141" s="47">
        <v>4.8</v>
      </c>
      <c r="N141" s="47">
        <v>0</v>
      </c>
      <c r="O141" s="47">
        <v>7.4</v>
      </c>
      <c r="AF141" s="54">
        <v>138</v>
      </c>
      <c r="AG141" s="54">
        <v>8.0780042660988727</v>
      </c>
      <c r="AH141" s="54">
        <v>-0.57800426609887268</v>
      </c>
      <c r="AI141" s="54">
        <v>-0.97813777690328063</v>
      </c>
      <c r="AJ141" s="63"/>
      <c r="AK141" s="53">
        <v>68.75</v>
      </c>
      <c r="AL141" s="53">
        <v>8.1</v>
      </c>
    </row>
    <row r="142" spans="1:38" x14ac:dyDescent="0.2">
      <c r="A142" s="47">
        <v>12</v>
      </c>
      <c r="B142" s="47">
        <v>1</v>
      </c>
      <c r="C142" s="47">
        <v>1</v>
      </c>
      <c r="D142" s="47">
        <v>0</v>
      </c>
      <c r="E142" s="47">
        <v>5.6</v>
      </c>
      <c r="F142" s="47">
        <v>3.4</v>
      </c>
      <c r="G142" s="47">
        <v>5.2</v>
      </c>
      <c r="H142" s="47">
        <v>5.7</v>
      </c>
      <c r="I142" s="47">
        <v>5.6</v>
      </c>
      <c r="J142" s="47">
        <v>9.1</v>
      </c>
      <c r="K142" s="47">
        <v>4.5</v>
      </c>
      <c r="L142" s="47">
        <v>6</v>
      </c>
      <c r="M142" s="47">
        <v>6.3</v>
      </c>
      <c r="N142" s="47">
        <v>0</v>
      </c>
      <c r="O142" s="47">
        <v>7.9</v>
      </c>
      <c r="AF142" s="54">
        <v>139</v>
      </c>
      <c r="AG142" s="54">
        <v>6.8443322045997617</v>
      </c>
      <c r="AH142" s="54">
        <v>0.5556677954002387</v>
      </c>
      <c r="AI142" s="54">
        <v>0.94033849569643613</v>
      </c>
      <c r="AJ142" s="63"/>
      <c r="AK142" s="53">
        <v>69.25</v>
      </c>
      <c r="AL142" s="53">
        <v>8.1</v>
      </c>
    </row>
    <row r="143" spans="1:38" x14ac:dyDescent="0.2">
      <c r="A143" s="47">
        <v>3</v>
      </c>
      <c r="B143" s="47">
        <v>1</v>
      </c>
      <c r="C143" s="47">
        <v>0</v>
      </c>
      <c r="D143" s="47">
        <v>0</v>
      </c>
      <c r="E143" s="47">
        <v>9.9</v>
      </c>
      <c r="F143" s="47">
        <v>2.8</v>
      </c>
      <c r="G143" s="47">
        <v>1.5</v>
      </c>
      <c r="H143" s="47">
        <v>5.8</v>
      </c>
      <c r="I143" s="47">
        <v>3.5</v>
      </c>
      <c r="J143" s="47">
        <v>5.4</v>
      </c>
      <c r="K143" s="47">
        <v>4</v>
      </c>
      <c r="L143" s="47">
        <v>4.9000000000000004</v>
      </c>
      <c r="M143" s="47">
        <v>5.8</v>
      </c>
      <c r="N143" s="47">
        <v>1</v>
      </c>
      <c r="O143" s="47">
        <v>8</v>
      </c>
      <c r="AF143" s="54">
        <v>140</v>
      </c>
      <c r="AG143" s="54">
        <v>7.7400949380001265</v>
      </c>
      <c r="AH143" s="54">
        <v>-0.34009493800012613</v>
      </c>
      <c r="AI143" s="54">
        <v>-0.57553157667282351</v>
      </c>
      <c r="AJ143" s="63"/>
      <c r="AK143" s="53">
        <v>69.75</v>
      </c>
      <c r="AL143" s="53">
        <v>8.1</v>
      </c>
    </row>
    <row r="144" spans="1:38" x14ac:dyDescent="0.2">
      <c r="A144" s="47">
        <v>3</v>
      </c>
      <c r="B144" s="47">
        <v>0</v>
      </c>
      <c r="C144" s="47">
        <v>1</v>
      </c>
      <c r="D144" s="47">
        <v>1</v>
      </c>
      <c r="E144" s="47">
        <v>9.1999999999999993</v>
      </c>
      <c r="F144" s="47">
        <v>3.4</v>
      </c>
      <c r="G144" s="47">
        <v>4.9000000000000004</v>
      </c>
      <c r="H144" s="47">
        <v>7.4</v>
      </c>
      <c r="I144" s="47">
        <v>5.8</v>
      </c>
      <c r="J144" s="47">
        <v>4.5</v>
      </c>
      <c r="K144" s="47">
        <v>4.2</v>
      </c>
      <c r="L144" s="47">
        <v>4</v>
      </c>
      <c r="M144" s="47">
        <v>6.9</v>
      </c>
      <c r="N144" s="47">
        <v>1</v>
      </c>
      <c r="O144" s="47">
        <v>8</v>
      </c>
      <c r="AF144" s="54">
        <v>141</v>
      </c>
      <c r="AG144" s="54">
        <v>7.4778364393423393</v>
      </c>
      <c r="AH144" s="54">
        <v>0.42216356065766103</v>
      </c>
      <c r="AI144" s="54">
        <v>0.71441363140496583</v>
      </c>
      <c r="AJ144" s="63"/>
      <c r="AK144" s="53">
        <v>70.25</v>
      </c>
      <c r="AL144" s="53">
        <v>8.1</v>
      </c>
    </row>
    <row r="145" spans="1:38" x14ac:dyDescent="0.2">
      <c r="A145" s="47">
        <v>7</v>
      </c>
      <c r="B145" s="47">
        <v>1</v>
      </c>
      <c r="C145" s="47">
        <v>0</v>
      </c>
      <c r="D145" s="47">
        <v>0</v>
      </c>
      <c r="E145" s="47">
        <v>9.1</v>
      </c>
      <c r="F145" s="47">
        <v>3.8</v>
      </c>
      <c r="G145" s="47">
        <v>3.1</v>
      </c>
      <c r="H145" s="47">
        <v>7.5</v>
      </c>
      <c r="I145" s="47">
        <v>4.5</v>
      </c>
      <c r="J145" s="47">
        <v>7.3</v>
      </c>
      <c r="K145" s="47">
        <v>4.5</v>
      </c>
      <c r="L145" s="47">
        <v>3.4</v>
      </c>
      <c r="M145" s="47">
        <v>5.0999999999999996</v>
      </c>
      <c r="N145" s="47">
        <v>0</v>
      </c>
      <c r="O145" s="47">
        <v>8.4</v>
      </c>
      <c r="AF145" s="54">
        <v>142</v>
      </c>
      <c r="AG145" s="54">
        <v>7.9582650897740939</v>
      </c>
      <c r="AH145" s="54">
        <v>4.1734910225906141E-2</v>
      </c>
      <c r="AI145" s="54">
        <v>7.0626628040566714E-2</v>
      </c>
      <c r="AJ145" s="63"/>
      <c r="AK145" s="53">
        <v>70.75</v>
      </c>
      <c r="AL145" s="53">
        <v>8.1</v>
      </c>
    </row>
    <row r="146" spans="1:38" x14ac:dyDescent="0.2">
      <c r="A146" s="47">
        <v>7</v>
      </c>
      <c r="B146" s="47">
        <v>1</v>
      </c>
      <c r="C146" s="47">
        <v>0</v>
      </c>
      <c r="D146" s="47">
        <v>0</v>
      </c>
      <c r="E146" s="47">
        <v>9.9</v>
      </c>
      <c r="F146" s="47">
        <v>4.2</v>
      </c>
      <c r="G146" s="47">
        <v>3.4</v>
      </c>
      <c r="H146" s="47">
        <v>5.4</v>
      </c>
      <c r="I146" s="47">
        <v>4.5</v>
      </c>
      <c r="J146" s="47">
        <v>3.8</v>
      </c>
      <c r="K146" s="47">
        <v>3.8</v>
      </c>
      <c r="L146" s="47">
        <v>4</v>
      </c>
      <c r="M146" s="47">
        <v>5.4</v>
      </c>
      <c r="N146" s="47">
        <v>1</v>
      </c>
      <c r="O146" s="47">
        <v>8.8000000000000007</v>
      </c>
      <c r="AF146" s="54">
        <v>143</v>
      </c>
      <c r="AG146" s="54">
        <v>8.4940698211006165</v>
      </c>
      <c r="AH146" s="54">
        <v>-0.49406982110061648</v>
      </c>
      <c r="AI146" s="54">
        <v>-0.83609825184870057</v>
      </c>
      <c r="AJ146" s="63"/>
      <c r="AK146" s="53">
        <v>71.25</v>
      </c>
      <c r="AL146" s="53">
        <v>8.1</v>
      </c>
    </row>
    <row r="147" spans="1:38" x14ac:dyDescent="0.2">
      <c r="A147" s="47">
        <v>14</v>
      </c>
      <c r="B147" s="47">
        <v>1</v>
      </c>
      <c r="C147" s="47">
        <v>0</v>
      </c>
      <c r="D147" s="47">
        <v>1</v>
      </c>
      <c r="E147" s="47">
        <v>9.9</v>
      </c>
      <c r="F147" s="47">
        <v>4.2</v>
      </c>
      <c r="G147" s="47">
        <v>3.2</v>
      </c>
      <c r="H147" s="47">
        <v>5.4</v>
      </c>
      <c r="I147" s="47">
        <v>4.5</v>
      </c>
      <c r="J147" s="47">
        <v>3.8</v>
      </c>
      <c r="K147" s="47">
        <v>4.0999999999999996</v>
      </c>
      <c r="L147" s="47">
        <v>4</v>
      </c>
      <c r="M147" s="47">
        <v>4.0999999999999996</v>
      </c>
      <c r="N147" s="47">
        <v>1</v>
      </c>
      <c r="O147" s="47">
        <v>7.9</v>
      </c>
      <c r="AF147" s="54">
        <v>144</v>
      </c>
      <c r="AG147" s="54">
        <v>7.3595704446275061</v>
      </c>
      <c r="AH147" s="54">
        <v>1.0404295553724943</v>
      </c>
      <c r="AI147" s="54">
        <v>1.760685019135199</v>
      </c>
      <c r="AJ147" s="63"/>
      <c r="AK147" s="53">
        <v>71.75</v>
      </c>
      <c r="AL147" s="53">
        <v>8.1</v>
      </c>
    </row>
    <row r="148" spans="1:38" x14ac:dyDescent="0.2">
      <c r="A148" s="47">
        <v>5</v>
      </c>
      <c r="B148" s="47">
        <v>0</v>
      </c>
      <c r="C148" s="47">
        <v>1</v>
      </c>
      <c r="D148" s="47">
        <v>0</v>
      </c>
      <c r="E148" s="47">
        <v>6.6</v>
      </c>
      <c r="F148" s="47">
        <v>3.8</v>
      </c>
      <c r="G148" s="47">
        <v>4.5</v>
      </c>
      <c r="H148" s="47">
        <v>5.3</v>
      </c>
      <c r="I148" s="47">
        <v>6.6</v>
      </c>
      <c r="J148" s="47">
        <v>8.1999999999999993</v>
      </c>
      <c r="K148" s="47">
        <v>4.5999999999999996</v>
      </c>
      <c r="L148" s="47">
        <v>4.0999999999999996</v>
      </c>
      <c r="M148" s="47">
        <v>4.7</v>
      </c>
      <c r="N148" s="47">
        <v>0</v>
      </c>
      <c r="O148" s="47">
        <v>6</v>
      </c>
      <c r="AF148" s="54">
        <v>145</v>
      </c>
      <c r="AG148" s="54">
        <v>8.1374422730332139</v>
      </c>
      <c r="AH148" s="54">
        <v>0.66255772696678683</v>
      </c>
      <c r="AI148" s="54">
        <v>1.1212248423345117</v>
      </c>
      <c r="AJ148" s="63"/>
      <c r="AK148" s="53">
        <v>72.25</v>
      </c>
      <c r="AL148" s="53">
        <v>8.1</v>
      </c>
    </row>
    <row r="149" spans="1:38" x14ac:dyDescent="0.2">
      <c r="A149" s="47">
        <v>15</v>
      </c>
      <c r="B149" s="47">
        <v>1</v>
      </c>
      <c r="C149" s="47">
        <v>0</v>
      </c>
      <c r="D149" s="47">
        <v>0</v>
      </c>
      <c r="E149" s="47">
        <v>9.1</v>
      </c>
      <c r="F149" s="47">
        <v>3.7</v>
      </c>
      <c r="G149" s="47">
        <v>4.0999999999999996</v>
      </c>
      <c r="H149" s="47">
        <v>6.3</v>
      </c>
      <c r="I149" s="47">
        <v>5.4</v>
      </c>
      <c r="J149" s="47">
        <v>7.3</v>
      </c>
      <c r="K149" s="47">
        <v>3.7</v>
      </c>
      <c r="L149" s="47">
        <v>3</v>
      </c>
      <c r="M149" s="47">
        <v>4.7</v>
      </c>
      <c r="N149" s="47">
        <v>0</v>
      </c>
      <c r="O149" s="47">
        <v>8.1999999999999993</v>
      </c>
      <c r="AF149" s="54">
        <v>146</v>
      </c>
      <c r="AG149" s="54">
        <v>8.2216361192249217</v>
      </c>
      <c r="AH149" s="54">
        <v>-0.3216361192249213</v>
      </c>
      <c r="AI149" s="54">
        <v>-0.54429431940671391</v>
      </c>
      <c r="AJ149" s="63"/>
      <c r="AK149" s="53">
        <v>72.75</v>
      </c>
      <c r="AL149" s="53">
        <v>8.1999999999999993</v>
      </c>
    </row>
    <row r="150" spans="1:38" x14ac:dyDescent="0.2">
      <c r="A150" s="47">
        <v>7</v>
      </c>
      <c r="B150" s="47">
        <v>1</v>
      </c>
      <c r="C150" s="47">
        <v>1</v>
      </c>
      <c r="D150" s="47">
        <v>1</v>
      </c>
      <c r="E150" s="47">
        <v>5.0999999999999996</v>
      </c>
      <c r="F150" s="47">
        <v>5.0999999999999996</v>
      </c>
      <c r="G150" s="47">
        <v>5.8</v>
      </c>
      <c r="H150" s="47">
        <v>5.4</v>
      </c>
      <c r="I150" s="47">
        <v>7.8</v>
      </c>
      <c r="J150" s="47">
        <v>5.9</v>
      </c>
      <c r="K150" s="47">
        <v>5.0999999999999996</v>
      </c>
      <c r="L150" s="47">
        <v>6.3</v>
      </c>
      <c r="M150" s="47">
        <v>6.2</v>
      </c>
      <c r="N150" s="47">
        <v>1</v>
      </c>
      <c r="O150" s="47">
        <v>8.4</v>
      </c>
      <c r="AF150" s="54">
        <v>147</v>
      </c>
      <c r="AG150" s="54">
        <v>7.0007344887158842</v>
      </c>
      <c r="AH150" s="54">
        <v>-1.0007344887158842</v>
      </c>
      <c r="AI150" s="54">
        <v>-1.6935103518691925</v>
      </c>
      <c r="AJ150" s="63"/>
      <c r="AK150" s="53">
        <v>73.25</v>
      </c>
      <c r="AL150" s="53">
        <v>8.1999999999999993</v>
      </c>
    </row>
    <row r="151" spans="1:38" x14ac:dyDescent="0.2">
      <c r="A151" s="47">
        <v>13</v>
      </c>
      <c r="B151" s="47">
        <v>0</v>
      </c>
      <c r="C151" s="47">
        <v>1</v>
      </c>
      <c r="D151" s="47">
        <v>0</v>
      </c>
      <c r="E151" s="47">
        <v>6</v>
      </c>
      <c r="F151" s="47">
        <v>4.0999999999999996</v>
      </c>
      <c r="G151" s="47">
        <v>4.8</v>
      </c>
      <c r="H151" s="47">
        <v>5.3</v>
      </c>
      <c r="I151" s="47">
        <v>5.3</v>
      </c>
      <c r="J151" s="47">
        <v>8</v>
      </c>
      <c r="K151" s="47">
        <v>4.3</v>
      </c>
      <c r="L151" s="47">
        <v>5.3</v>
      </c>
      <c r="M151" s="47">
        <v>5.8</v>
      </c>
      <c r="N151" s="47">
        <v>0</v>
      </c>
      <c r="O151" s="47">
        <v>7.4</v>
      </c>
      <c r="AF151" s="54">
        <v>148</v>
      </c>
      <c r="AG151" s="54">
        <v>7.9432454050553858</v>
      </c>
      <c r="AH151" s="54">
        <v>0.2567545949446135</v>
      </c>
      <c r="AI151" s="54">
        <v>0.43449743096855731</v>
      </c>
      <c r="AJ151" s="63"/>
      <c r="AK151" s="53">
        <v>73.75</v>
      </c>
      <c r="AL151" s="53">
        <v>8.1999999999999993</v>
      </c>
    </row>
    <row r="152" spans="1:38" x14ac:dyDescent="0.2">
      <c r="A152" s="47">
        <v>8</v>
      </c>
      <c r="B152" s="47">
        <v>0</v>
      </c>
      <c r="C152" s="47">
        <v>1</v>
      </c>
      <c r="D152" s="47">
        <v>0</v>
      </c>
      <c r="E152" s="47">
        <v>8.9</v>
      </c>
      <c r="F152" s="47">
        <v>4.3</v>
      </c>
      <c r="G152" s="47">
        <v>4.3</v>
      </c>
      <c r="H152" s="47">
        <v>5.0999999999999996</v>
      </c>
      <c r="I152" s="47">
        <v>6.9</v>
      </c>
      <c r="J152" s="47">
        <v>8.1999999999999993</v>
      </c>
      <c r="K152" s="47">
        <v>5</v>
      </c>
      <c r="L152" s="47">
        <v>5.9</v>
      </c>
      <c r="M152" s="47">
        <v>5.7</v>
      </c>
      <c r="N152" s="47">
        <v>0</v>
      </c>
      <c r="O152" s="47">
        <v>8</v>
      </c>
      <c r="AF152" s="54">
        <v>149</v>
      </c>
      <c r="AG152" s="54">
        <v>7.8415637281087989</v>
      </c>
      <c r="AH152" s="54">
        <v>0.55843627189120149</v>
      </c>
      <c r="AI152" s="54">
        <v>0.94502349821130704</v>
      </c>
      <c r="AJ152" s="63"/>
      <c r="AK152" s="53">
        <v>74.25</v>
      </c>
      <c r="AL152" s="53">
        <v>8.1999999999999993</v>
      </c>
    </row>
    <row r="153" spans="1:38" x14ac:dyDescent="0.2">
      <c r="A153" s="47">
        <v>5</v>
      </c>
      <c r="B153" s="47">
        <v>0</v>
      </c>
      <c r="C153" s="47">
        <v>1</v>
      </c>
      <c r="D153" s="47">
        <v>0</v>
      </c>
      <c r="E153" s="47">
        <v>6.2</v>
      </c>
      <c r="F153" s="47">
        <v>3.3</v>
      </c>
      <c r="G153" s="47">
        <v>4</v>
      </c>
      <c r="H153" s="47">
        <v>3.6</v>
      </c>
      <c r="I153" s="47">
        <v>5.0999999999999996</v>
      </c>
      <c r="J153" s="47">
        <v>6.9</v>
      </c>
      <c r="K153" s="47">
        <v>4</v>
      </c>
      <c r="L153" s="47">
        <v>6.3</v>
      </c>
      <c r="M153" s="47">
        <v>5.4</v>
      </c>
      <c r="N153" s="47">
        <v>0</v>
      </c>
      <c r="O153" s="47">
        <v>6.6</v>
      </c>
      <c r="AF153" s="54">
        <v>150</v>
      </c>
      <c r="AG153" s="54">
        <v>7.3852311656275527</v>
      </c>
      <c r="AH153" s="54">
        <v>1.4768834372447692E-2</v>
      </c>
      <c r="AI153" s="54">
        <v>2.499281695275176E-2</v>
      </c>
      <c r="AJ153" s="63"/>
      <c r="AK153" s="53">
        <v>74.75</v>
      </c>
      <c r="AL153" s="53">
        <v>8.1999999999999993</v>
      </c>
    </row>
    <row r="154" spans="1:38" x14ac:dyDescent="0.2">
      <c r="A154" s="47">
        <v>9</v>
      </c>
      <c r="B154" s="47">
        <v>1</v>
      </c>
      <c r="C154" s="47">
        <v>1</v>
      </c>
      <c r="D154" s="47">
        <v>0</v>
      </c>
      <c r="E154" s="47">
        <v>7.2</v>
      </c>
      <c r="F154" s="47">
        <v>4.3</v>
      </c>
      <c r="G154" s="47">
        <v>3.6</v>
      </c>
      <c r="H154" s="47">
        <v>3.4</v>
      </c>
      <c r="I154" s="47">
        <v>4.7</v>
      </c>
      <c r="J154" s="47">
        <v>10</v>
      </c>
      <c r="K154" s="47">
        <v>3</v>
      </c>
      <c r="L154" s="47">
        <v>4.0999999999999996</v>
      </c>
      <c r="M154" s="47">
        <v>3.8</v>
      </c>
      <c r="N154" s="47">
        <v>0</v>
      </c>
      <c r="O154" s="47">
        <v>7.6</v>
      </c>
      <c r="AF154" s="54">
        <v>151</v>
      </c>
      <c r="AG154" s="54">
        <v>7.9416930212382857</v>
      </c>
      <c r="AH154" s="54">
        <v>5.8306978761714312E-2</v>
      </c>
      <c r="AI154" s="54">
        <v>9.8670999383548105E-2</v>
      </c>
      <c r="AJ154" s="63"/>
      <c r="AK154" s="53">
        <v>75.25</v>
      </c>
      <c r="AL154" s="53">
        <v>8.1999999999999993</v>
      </c>
    </row>
    <row r="155" spans="1:38" x14ac:dyDescent="0.2">
      <c r="A155" s="47">
        <v>6</v>
      </c>
      <c r="B155" s="47">
        <v>1</v>
      </c>
      <c r="C155" s="47">
        <v>0</v>
      </c>
      <c r="D155" s="47">
        <v>1</v>
      </c>
      <c r="E155" s="47">
        <v>8.8000000000000007</v>
      </c>
      <c r="F155" s="47">
        <v>3.5</v>
      </c>
      <c r="G155" s="47">
        <v>2.8</v>
      </c>
      <c r="H155" s="47">
        <v>8.1</v>
      </c>
      <c r="I155" s="47">
        <v>4.5</v>
      </c>
      <c r="J155" s="47">
        <v>6.7</v>
      </c>
      <c r="K155" s="47">
        <v>4.0999999999999996</v>
      </c>
      <c r="L155" s="47">
        <v>2.2999999999999998</v>
      </c>
      <c r="M155" s="47">
        <v>5.4</v>
      </c>
      <c r="N155" s="47">
        <v>0</v>
      </c>
      <c r="O155" s="47">
        <v>7.5</v>
      </c>
      <c r="AF155" s="54">
        <v>152</v>
      </c>
      <c r="AG155" s="54">
        <v>7.0827594846944502</v>
      </c>
      <c r="AH155" s="54">
        <v>-0.48275948469445051</v>
      </c>
      <c r="AI155" s="54">
        <v>-0.81695813825918773</v>
      </c>
      <c r="AJ155" s="63"/>
      <c r="AK155" s="53">
        <v>75.75</v>
      </c>
      <c r="AL155" s="53">
        <v>8.1999999999999993</v>
      </c>
    </row>
    <row r="156" spans="1:38" x14ac:dyDescent="0.2">
      <c r="A156" s="47">
        <v>3</v>
      </c>
      <c r="B156" s="47">
        <v>0</v>
      </c>
      <c r="C156" s="47">
        <v>1</v>
      </c>
      <c r="D156" s="47">
        <v>0</v>
      </c>
      <c r="E156" s="47">
        <v>6.3</v>
      </c>
      <c r="F156" s="47">
        <v>5.0999999999999996</v>
      </c>
      <c r="G156" s="47">
        <v>3.7</v>
      </c>
      <c r="H156" s="47">
        <v>4.0999999999999996</v>
      </c>
      <c r="I156" s="47">
        <v>6.6</v>
      </c>
      <c r="J156" s="47">
        <v>8.4</v>
      </c>
      <c r="K156" s="47">
        <v>4.4000000000000004</v>
      </c>
      <c r="L156" s="47">
        <v>5.0999999999999996</v>
      </c>
      <c r="M156" s="47">
        <v>5.3</v>
      </c>
      <c r="N156" s="47">
        <v>0</v>
      </c>
      <c r="O156" s="47">
        <v>7.1</v>
      </c>
      <c r="AF156" s="54">
        <v>153</v>
      </c>
      <c r="AG156" s="54">
        <v>6.7450409481818125</v>
      </c>
      <c r="AH156" s="54">
        <v>0.8549590518181871</v>
      </c>
      <c r="AI156" s="54">
        <v>1.4468193322049414</v>
      </c>
      <c r="AJ156" s="63"/>
      <c r="AK156" s="53">
        <v>76.25</v>
      </c>
      <c r="AL156" s="53">
        <v>8.1999999999999993</v>
      </c>
    </row>
    <row r="157" spans="1:38" x14ac:dyDescent="0.2">
      <c r="A157" s="47">
        <v>2</v>
      </c>
      <c r="B157" s="47">
        <v>0</v>
      </c>
      <c r="C157" s="47">
        <v>0</v>
      </c>
      <c r="D157" s="47">
        <v>0</v>
      </c>
      <c r="E157" s="47">
        <v>9.6999999999999993</v>
      </c>
      <c r="F157" s="47">
        <v>2.8</v>
      </c>
      <c r="G157" s="47">
        <v>3.7</v>
      </c>
      <c r="H157" s="47">
        <v>5.7</v>
      </c>
      <c r="I157" s="47">
        <v>4.7</v>
      </c>
      <c r="J157" s="47">
        <v>4.8</v>
      </c>
      <c r="K157" s="47">
        <v>4</v>
      </c>
      <c r="L157" s="47">
        <v>4.0999999999999996</v>
      </c>
      <c r="M157" s="47">
        <v>5.8</v>
      </c>
      <c r="N157" s="47">
        <v>0</v>
      </c>
      <c r="O157" s="47">
        <v>7.9</v>
      </c>
      <c r="AF157" s="54">
        <v>154</v>
      </c>
      <c r="AG157" s="54">
        <v>7.4598936556472815</v>
      </c>
      <c r="AH157" s="54">
        <v>4.0106344352718537E-2</v>
      </c>
      <c r="AI157" s="54">
        <v>6.787065910370807E-2</v>
      </c>
      <c r="AJ157" s="63"/>
      <c r="AK157" s="53">
        <v>76.75</v>
      </c>
      <c r="AL157" s="53">
        <v>8.1999999999999993</v>
      </c>
    </row>
    <row r="158" spans="1:38" x14ac:dyDescent="0.2">
      <c r="A158" s="47">
        <v>1</v>
      </c>
      <c r="B158" s="47">
        <v>0</v>
      </c>
      <c r="C158" s="47">
        <v>1</v>
      </c>
      <c r="D158" s="47">
        <v>0</v>
      </c>
      <c r="E158" s="47">
        <v>5</v>
      </c>
      <c r="F158" s="47">
        <v>3.6</v>
      </c>
      <c r="G158" s="47">
        <v>4.0999999999999996</v>
      </c>
      <c r="H158" s="47">
        <v>4.2</v>
      </c>
      <c r="I158" s="47">
        <v>4.9000000000000004</v>
      </c>
      <c r="J158" s="47">
        <v>8.1999999999999993</v>
      </c>
      <c r="K158" s="47">
        <v>3.7</v>
      </c>
      <c r="L158" s="47">
        <v>4.8</v>
      </c>
      <c r="M158" s="47">
        <v>4.4000000000000004</v>
      </c>
      <c r="N158" s="47">
        <v>0</v>
      </c>
      <c r="O158" s="47">
        <v>7.6</v>
      </c>
      <c r="AF158" s="54">
        <v>155</v>
      </c>
      <c r="AG158" s="54">
        <v>6.9076630199547253</v>
      </c>
      <c r="AH158" s="54">
        <v>0.19233698004527433</v>
      </c>
      <c r="AI158" s="54">
        <v>0.32548560125262754</v>
      </c>
      <c r="AJ158" s="63"/>
      <c r="AK158" s="53">
        <v>77.25</v>
      </c>
      <c r="AL158" s="53">
        <v>8.1999999999999993</v>
      </c>
    </row>
    <row r="159" spans="1:38" x14ac:dyDescent="0.2">
      <c r="A159" s="47">
        <v>10</v>
      </c>
      <c r="B159" s="47">
        <v>0</v>
      </c>
      <c r="C159" s="47">
        <v>1</v>
      </c>
      <c r="D159" s="47">
        <v>1</v>
      </c>
      <c r="E159" s="47">
        <v>7.4</v>
      </c>
      <c r="F159" s="47">
        <v>3.4</v>
      </c>
      <c r="G159" s="47">
        <v>5.8</v>
      </c>
      <c r="H159" s="47">
        <v>4.4000000000000004</v>
      </c>
      <c r="I159" s="47">
        <v>4.8</v>
      </c>
      <c r="J159" s="47">
        <v>7.2</v>
      </c>
      <c r="K159" s="47">
        <v>4</v>
      </c>
      <c r="L159" s="47">
        <v>5.6</v>
      </c>
      <c r="M159" s="47">
        <v>4.3</v>
      </c>
      <c r="N159" s="47">
        <v>0</v>
      </c>
      <c r="O159" s="47">
        <v>7.1</v>
      </c>
      <c r="AF159" s="54">
        <v>156</v>
      </c>
      <c r="AG159" s="54">
        <v>7.7191220900654045</v>
      </c>
      <c r="AH159" s="54">
        <v>0.18087790993459585</v>
      </c>
      <c r="AI159" s="54">
        <v>0.30609379046360374</v>
      </c>
      <c r="AJ159" s="63"/>
      <c r="AK159" s="53">
        <v>77.75</v>
      </c>
      <c r="AL159" s="53">
        <v>8.1999999999999993</v>
      </c>
    </row>
    <row r="160" spans="1:38" x14ac:dyDescent="0.2">
      <c r="A160" s="47">
        <v>5</v>
      </c>
      <c r="B160" s="47">
        <v>1</v>
      </c>
      <c r="C160" s="47">
        <v>1</v>
      </c>
      <c r="D160" s="47">
        <v>1</v>
      </c>
      <c r="E160" s="47">
        <v>5.5</v>
      </c>
      <c r="F160" s="47">
        <v>3.7</v>
      </c>
      <c r="G160" s="47">
        <v>4.5</v>
      </c>
      <c r="H160" s="47">
        <v>5.3</v>
      </c>
      <c r="I160" s="47">
        <v>4.9000000000000004</v>
      </c>
      <c r="J160" s="47">
        <v>6</v>
      </c>
      <c r="K160" s="47">
        <v>4.3</v>
      </c>
      <c r="L160" s="47">
        <v>5.9</v>
      </c>
      <c r="M160" s="47">
        <v>5.7</v>
      </c>
      <c r="N160" s="47">
        <v>0</v>
      </c>
      <c r="O160" s="47">
        <v>7.6</v>
      </c>
      <c r="AF160" s="54">
        <v>157</v>
      </c>
      <c r="AG160" s="54">
        <v>6.1784147298623946</v>
      </c>
      <c r="AH160" s="54">
        <v>1.4215852701376051</v>
      </c>
      <c r="AI160" s="54">
        <v>2.4057024097690456</v>
      </c>
      <c r="AJ160" s="63"/>
      <c r="AK160" s="53">
        <v>78.25</v>
      </c>
      <c r="AL160" s="53">
        <v>8.4</v>
      </c>
    </row>
    <row r="161" spans="1:38" x14ac:dyDescent="0.2">
      <c r="A161" s="47">
        <v>13</v>
      </c>
      <c r="B161" s="47">
        <v>1</v>
      </c>
      <c r="C161" s="47">
        <v>0</v>
      </c>
      <c r="D161" s="47">
        <v>1</v>
      </c>
      <c r="E161" s="47">
        <v>9.1</v>
      </c>
      <c r="F161" s="47">
        <v>3.6</v>
      </c>
      <c r="G161" s="47">
        <v>3</v>
      </c>
      <c r="H161" s="47">
        <v>6.2</v>
      </c>
      <c r="I161" s="47">
        <v>4.5999999999999996</v>
      </c>
      <c r="J161" s="47">
        <v>8.3000000000000007</v>
      </c>
      <c r="K161" s="47">
        <v>4.5999999999999996</v>
      </c>
      <c r="L161" s="47">
        <v>4.3</v>
      </c>
      <c r="M161" s="47">
        <v>4.8</v>
      </c>
      <c r="N161" s="47">
        <v>1</v>
      </c>
      <c r="O161" s="47">
        <v>8.1999999999999993</v>
      </c>
      <c r="AF161" s="54">
        <v>158</v>
      </c>
      <c r="AG161" s="54">
        <v>7.1939663526747566</v>
      </c>
      <c r="AH161" s="54">
        <v>-9.3966352674756948E-2</v>
      </c>
      <c r="AI161" s="54">
        <v>-0.15901619538094214</v>
      </c>
      <c r="AJ161" s="63"/>
      <c r="AK161" s="53">
        <v>78.75</v>
      </c>
      <c r="AL161" s="53">
        <v>8.4</v>
      </c>
    </row>
    <row r="162" spans="1:38" x14ac:dyDescent="0.2">
      <c r="A162" s="47">
        <v>5</v>
      </c>
      <c r="B162" s="47">
        <v>1</v>
      </c>
      <c r="C162" s="47">
        <v>1</v>
      </c>
      <c r="D162" s="47">
        <v>0</v>
      </c>
      <c r="E162" s="47">
        <v>6.7</v>
      </c>
      <c r="F162" s="47">
        <v>3.7</v>
      </c>
      <c r="G162" s="47">
        <v>5.0999999999999996</v>
      </c>
      <c r="H162" s="47">
        <v>5.0999999999999996</v>
      </c>
      <c r="I162" s="47">
        <v>4.9000000000000004</v>
      </c>
      <c r="J162" s="47">
        <v>9.1999999999999993</v>
      </c>
      <c r="K162" s="47">
        <v>3.7</v>
      </c>
      <c r="L162" s="47">
        <v>4.5</v>
      </c>
      <c r="M162" s="47">
        <v>4.9000000000000004</v>
      </c>
      <c r="N162" s="47">
        <v>0</v>
      </c>
      <c r="O162" s="47">
        <v>6.9</v>
      </c>
      <c r="AF162" s="54">
        <v>159</v>
      </c>
      <c r="AG162" s="54">
        <v>7.0036393816365194</v>
      </c>
      <c r="AH162" s="54">
        <v>0.5963606183634802</v>
      </c>
      <c r="AI162" s="54">
        <v>1.0092016334338574</v>
      </c>
      <c r="AJ162" s="63"/>
      <c r="AK162" s="53">
        <v>79.25</v>
      </c>
      <c r="AL162" s="53">
        <v>8.4</v>
      </c>
    </row>
    <row r="163" spans="1:38" x14ac:dyDescent="0.2">
      <c r="A163" s="47">
        <v>11</v>
      </c>
      <c r="B163" s="47">
        <v>0</v>
      </c>
      <c r="C163" s="47">
        <v>1</v>
      </c>
      <c r="D163" s="47">
        <v>1</v>
      </c>
      <c r="E163" s="47">
        <v>6.3</v>
      </c>
      <c r="F163" s="47">
        <v>4.5</v>
      </c>
      <c r="G163" s="47">
        <v>4.9000000000000004</v>
      </c>
      <c r="H163" s="47">
        <v>6.8</v>
      </c>
      <c r="I163" s="47">
        <v>5.9</v>
      </c>
      <c r="J163" s="47">
        <v>8.8000000000000007</v>
      </c>
      <c r="K163" s="47">
        <v>6.4</v>
      </c>
      <c r="L163" s="47">
        <v>6.2</v>
      </c>
      <c r="M163" s="47">
        <v>6.4</v>
      </c>
      <c r="N163" s="47">
        <v>1</v>
      </c>
      <c r="O163" s="47">
        <v>8.1</v>
      </c>
      <c r="AF163" s="54">
        <v>160</v>
      </c>
      <c r="AG163" s="54">
        <v>7.9783008881263102</v>
      </c>
      <c r="AH163" s="54">
        <v>0.22169911187368907</v>
      </c>
      <c r="AI163" s="54">
        <v>0.37517417975677619</v>
      </c>
      <c r="AJ163" s="63"/>
      <c r="AK163" s="53">
        <v>79.75</v>
      </c>
      <c r="AL163" s="53">
        <v>8.4</v>
      </c>
    </row>
    <row r="164" spans="1:38" x14ac:dyDescent="0.2">
      <c r="A164" s="47">
        <v>13</v>
      </c>
      <c r="B164" s="47">
        <v>0</v>
      </c>
      <c r="C164" s="47">
        <v>0</v>
      </c>
      <c r="D164" s="47">
        <v>1</v>
      </c>
      <c r="E164" s="47">
        <v>8.3000000000000007</v>
      </c>
      <c r="F164" s="47">
        <v>3.7</v>
      </c>
      <c r="G164" s="47">
        <v>5.7</v>
      </c>
      <c r="H164" s="47">
        <v>6.1</v>
      </c>
      <c r="I164" s="47">
        <v>6.1</v>
      </c>
      <c r="J164" s="47">
        <v>5.3</v>
      </c>
      <c r="K164" s="47">
        <v>3.6</v>
      </c>
      <c r="L164" s="47">
        <v>2.9</v>
      </c>
      <c r="M164" s="47">
        <v>4.9000000000000004</v>
      </c>
      <c r="N164" s="47">
        <v>1</v>
      </c>
      <c r="O164" s="47">
        <v>7.6</v>
      </c>
      <c r="AF164" s="54">
        <v>161</v>
      </c>
      <c r="AG164" s="54">
        <v>6.7713372571155901</v>
      </c>
      <c r="AH164" s="54">
        <v>0.12866274288441026</v>
      </c>
      <c r="AI164" s="54">
        <v>0.21773176544982062</v>
      </c>
      <c r="AJ164" s="63"/>
      <c r="AK164" s="53">
        <v>80.25</v>
      </c>
      <c r="AL164" s="53">
        <v>8.4</v>
      </c>
    </row>
    <row r="165" spans="1:38" x14ac:dyDescent="0.2">
      <c r="A165" s="47">
        <v>12</v>
      </c>
      <c r="B165" s="47">
        <v>0</v>
      </c>
      <c r="C165" s="47">
        <v>0</v>
      </c>
      <c r="D165" s="47">
        <v>1</v>
      </c>
      <c r="E165" s="47">
        <v>8.1999999999999993</v>
      </c>
      <c r="F165" s="47">
        <v>3.6</v>
      </c>
      <c r="G165" s="47">
        <v>4.7</v>
      </c>
      <c r="H165" s="47">
        <v>6</v>
      </c>
      <c r="I165" s="47">
        <v>6</v>
      </c>
      <c r="J165" s="47">
        <v>5.2</v>
      </c>
      <c r="K165" s="47">
        <v>4.7</v>
      </c>
      <c r="L165" s="47">
        <v>2.8</v>
      </c>
      <c r="M165" s="47">
        <v>4</v>
      </c>
      <c r="N165" s="47">
        <v>1</v>
      </c>
      <c r="O165" s="47">
        <v>8.4</v>
      </c>
      <c r="AF165" s="54">
        <v>162</v>
      </c>
      <c r="AG165" s="54">
        <v>7.6790196455217385</v>
      </c>
      <c r="AH165" s="54">
        <v>0.4209803544782611</v>
      </c>
      <c r="AI165" s="54">
        <v>0.71241133015942715</v>
      </c>
      <c r="AJ165" s="63"/>
      <c r="AK165" s="53">
        <v>80.75</v>
      </c>
      <c r="AL165" s="53">
        <v>8.4</v>
      </c>
    </row>
    <row r="166" spans="1:38" x14ac:dyDescent="0.2">
      <c r="A166" s="47">
        <v>11</v>
      </c>
      <c r="B166" s="47">
        <v>0</v>
      </c>
      <c r="C166" s="47">
        <v>0</v>
      </c>
      <c r="D166" s="47">
        <v>1</v>
      </c>
      <c r="E166" s="47">
        <v>8.1999999999999993</v>
      </c>
      <c r="F166" s="47">
        <v>3.6</v>
      </c>
      <c r="G166" s="47">
        <v>5.8</v>
      </c>
      <c r="H166" s="47">
        <v>6</v>
      </c>
      <c r="I166" s="47">
        <v>6</v>
      </c>
      <c r="J166" s="47">
        <v>5.2</v>
      </c>
      <c r="K166" s="47">
        <v>4</v>
      </c>
      <c r="L166" s="47">
        <v>2.8</v>
      </c>
      <c r="M166" s="47">
        <v>4</v>
      </c>
      <c r="N166" s="47">
        <v>0</v>
      </c>
      <c r="O166" s="47">
        <v>7.4</v>
      </c>
      <c r="AF166" s="54">
        <v>163</v>
      </c>
      <c r="AG166" s="54">
        <v>8.2983495703378214</v>
      </c>
      <c r="AH166" s="54">
        <v>-0.69834957033782175</v>
      </c>
      <c r="AI166" s="54">
        <v>-1.1817942120772358</v>
      </c>
      <c r="AJ166" s="63"/>
      <c r="AK166" s="53">
        <v>81.25</v>
      </c>
      <c r="AL166" s="53">
        <v>8.4</v>
      </c>
    </row>
    <row r="167" spans="1:38" x14ac:dyDescent="0.2">
      <c r="A167" s="47">
        <v>10</v>
      </c>
      <c r="B167" s="47">
        <v>0</v>
      </c>
      <c r="C167" s="47">
        <v>0</v>
      </c>
      <c r="D167" s="47">
        <v>1</v>
      </c>
      <c r="E167" s="47">
        <v>9</v>
      </c>
      <c r="F167" s="47">
        <v>4.0999999999999996</v>
      </c>
      <c r="G167" s="47">
        <v>3.3</v>
      </c>
      <c r="H167" s="47">
        <v>4.8</v>
      </c>
      <c r="I167" s="47">
        <v>5</v>
      </c>
      <c r="J167" s="47">
        <v>6</v>
      </c>
      <c r="K167" s="47">
        <v>4.3</v>
      </c>
      <c r="L167" s="47">
        <v>3.9</v>
      </c>
      <c r="M167" s="47">
        <v>4.4000000000000004</v>
      </c>
      <c r="N167" s="47">
        <v>0</v>
      </c>
      <c r="O167" s="47">
        <v>7.9</v>
      </c>
      <c r="AF167" s="54">
        <v>164</v>
      </c>
      <c r="AG167" s="54">
        <v>7.8630918219489843</v>
      </c>
      <c r="AH167" s="54">
        <v>0.53690817805101609</v>
      </c>
      <c r="AI167" s="54">
        <v>0.90859220680938146</v>
      </c>
      <c r="AJ167" s="63"/>
      <c r="AK167" s="53">
        <v>81.75</v>
      </c>
      <c r="AL167" s="53">
        <v>8.4</v>
      </c>
    </row>
    <row r="168" spans="1:38" x14ac:dyDescent="0.2">
      <c r="A168" s="47">
        <v>1</v>
      </c>
      <c r="B168" s="47">
        <v>1</v>
      </c>
      <c r="C168" s="47">
        <v>1</v>
      </c>
      <c r="D168" s="47">
        <v>0</v>
      </c>
      <c r="E168" s="47">
        <v>7.1</v>
      </c>
      <c r="F168" s="47">
        <v>3.4</v>
      </c>
      <c r="G168" s="47">
        <v>3.8</v>
      </c>
      <c r="H168" s="47">
        <v>5</v>
      </c>
      <c r="I168" s="47">
        <v>5.9</v>
      </c>
      <c r="J168" s="47">
        <v>7.8</v>
      </c>
      <c r="K168" s="47">
        <v>3.6</v>
      </c>
      <c r="L168" s="47">
        <v>3.1</v>
      </c>
      <c r="M168" s="47">
        <v>3.7</v>
      </c>
      <c r="N168" s="47">
        <v>0</v>
      </c>
      <c r="O168" s="47">
        <v>7.2</v>
      </c>
      <c r="AF168" s="54">
        <v>165</v>
      </c>
      <c r="AG168" s="54">
        <v>7.558716684506483</v>
      </c>
      <c r="AH168" s="54">
        <v>-0.15871668450648269</v>
      </c>
      <c r="AI168" s="54">
        <v>-0.26859107111516378</v>
      </c>
      <c r="AJ168" s="63"/>
      <c r="AK168" s="53">
        <v>82.25</v>
      </c>
      <c r="AL168" s="53">
        <v>8.4</v>
      </c>
    </row>
    <row r="169" spans="1:38" x14ac:dyDescent="0.2">
      <c r="A169" s="47">
        <v>10</v>
      </c>
      <c r="B169" s="47">
        <v>1</v>
      </c>
      <c r="C169" s="47">
        <v>1</v>
      </c>
      <c r="D169" s="47">
        <v>0</v>
      </c>
      <c r="E169" s="47">
        <v>6.9</v>
      </c>
      <c r="F169" s="47">
        <v>3.7</v>
      </c>
      <c r="G169" s="47">
        <v>3.3</v>
      </c>
      <c r="H169" s="47">
        <v>2.2999999999999998</v>
      </c>
      <c r="I169" s="47">
        <v>5.4</v>
      </c>
      <c r="J169" s="47">
        <v>8.9</v>
      </c>
      <c r="K169" s="47">
        <v>2.7</v>
      </c>
      <c r="L169" s="47">
        <v>4.2</v>
      </c>
      <c r="M169" s="47">
        <v>3.4</v>
      </c>
      <c r="N169" s="47">
        <v>0</v>
      </c>
      <c r="O169" s="47">
        <v>7.6</v>
      </c>
      <c r="AF169" s="54">
        <v>166</v>
      </c>
      <c r="AG169" s="54">
        <v>7.5144506412690522</v>
      </c>
      <c r="AH169" s="54">
        <v>0.3855493587309482</v>
      </c>
      <c r="AI169" s="54">
        <v>0.65245261108689712</v>
      </c>
      <c r="AJ169" s="63"/>
      <c r="AK169" s="53">
        <v>82.75</v>
      </c>
      <c r="AL169" s="53">
        <v>8.4</v>
      </c>
    </row>
    <row r="170" spans="1:38" x14ac:dyDescent="0.2">
      <c r="A170" s="47">
        <v>12</v>
      </c>
      <c r="B170" s="47">
        <v>0</v>
      </c>
      <c r="C170" s="47">
        <v>0</v>
      </c>
      <c r="D170" s="47">
        <v>1</v>
      </c>
      <c r="E170" s="47">
        <v>8.6</v>
      </c>
      <c r="F170" s="47">
        <v>2.9</v>
      </c>
      <c r="G170" s="47">
        <v>2.8</v>
      </c>
      <c r="H170" s="47">
        <v>5.6</v>
      </c>
      <c r="I170" s="47">
        <v>4</v>
      </c>
      <c r="J170" s="47">
        <v>6.3</v>
      </c>
      <c r="K170" s="47">
        <v>4</v>
      </c>
      <c r="L170" s="47">
        <v>3</v>
      </c>
      <c r="M170" s="47">
        <v>4</v>
      </c>
      <c r="N170" s="47">
        <v>0</v>
      </c>
      <c r="O170" s="47">
        <v>6.7</v>
      </c>
      <c r="AF170" s="54">
        <v>167</v>
      </c>
      <c r="AG170" s="54">
        <v>6.6508373922243385</v>
      </c>
      <c r="AH170" s="54">
        <v>0.54916260777566173</v>
      </c>
      <c r="AI170" s="54">
        <v>0.92932997874484324</v>
      </c>
      <c r="AJ170" s="63"/>
      <c r="AK170" s="53">
        <v>83.25</v>
      </c>
      <c r="AL170" s="53">
        <v>8.4</v>
      </c>
    </row>
    <row r="171" spans="1:38" x14ac:dyDescent="0.2">
      <c r="A171" s="47">
        <v>9</v>
      </c>
      <c r="B171" s="47">
        <v>0</v>
      </c>
      <c r="C171" s="47">
        <v>1</v>
      </c>
      <c r="D171" s="47">
        <v>0</v>
      </c>
      <c r="E171" s="47">
        <v>6.7</v>
      </c>
      <c r="F171" s="47">
        <v>4</v>
      </c>
      <c r="G171" s="47">
        <v>4.2</v>
      </c>
      <c r="H171" s="47">
        <v>5.4</v>
      </c>
      <c r="I171" s="47">
        <v>6.8</v>
      </c>
      <c r="J171" s="47">
        <v>8.4</v>
      </c>
      <c r="K171" s="47">
        <v>3.8</v>
      </c>
      <c r="L171" s="47">
        <v>4.3</v>
      </c>
      <c r="M171" s="47">
        <v>4.3</v>
      </c>
      <c r="N171" s="47">
        <v>1</v>
      </c>
      <c r="O171" s="47">
        <v>7.4</v>
      </c>
      <c r="AF171" s="54">
        <v>168</v>
      </c>
      <c r="AG171" s="54">
        <v>6.9669100660404739</v>
      </c>
      <c r="AH171" s="54">
        <v>0.63308993395952573</v>
      </c>
      <c r="AI171" s="54">
        <v>1.0713574568618967</v>
      </c>
      <c r="AJ171" s="63"/>
      <c r="AK171" s="53">
        <v>83.75</v>
      </c>
      <c r="AL171" s="53">
        <v>8.5</v>
      </c>
    </row>
    <row r="172" spans="1:38" x14ac:dyDescent="0.2">
      <c r="A172" s="47">
        <v>8</v>
      </c>
      <c r="B172" s="47">
        <v>1</v>
      </c>
      <c r="C172" s="47">
        <v>1</v>
      </c>
      <c r="D172" s="47">
        <v>0</v>
      </c>
      <c r="E172" s="47">
        <v>7</v>
      </c>
      <c r="F172" s="47">
        <v>3.3</v>
      </c>
      <c r="G172" s="47">
        <v>4</v>
      </c>
      <c r="H172" s="47">
        <v>4.8</v>
      </c>
      <c r="I172" s="47">
        <v>4.2</v>
      </c>
      <c r="J172" s="47">
        <v>9</v>
      </c>
      <c r="K172" s="47">
        <v>3.3</v>
      </c>
      <c r="L172" s="47">
        <v>5.2</v>
      </c>
      <c r="M172" s="47">
        <v>5.6</v>
      </c>
      <c r="N172" s="47">
        <v>1</v>
      </c>
      <c r="O172" s="47">
        <v>6.2</v>
      </c>
      <c r="AF172" s="54">
        <v>169</v>
      </c>
      <c r="AG172" s="54">
        <v>7.3638556259685757</v>
      </c>
      <c r="AH172" s="54">
        <v>-0.6638556259685755</v>
      </c>
      <c r="AI172" s="54">
        <v>-1.123421234504457</v>
      </c>
      <c r="AJ172" s="63"/>
      <c r="AK172" s="53">
        <v>84.25</v>
      </c>
      <c r="AL172" s="53">
        <v>8.5</v>
      </c>
    </row>
    <row r="173" spans="1:38" x14ac:dyDescent="0.2">
      <c r="A173" s="47">
        <v>1</v>
      </c>
      <c r="B173" s="47">
        <v>1</v>
      </c>
      <c r="C173" s="47">
        <v>0</v>
      </c>
      <c r="D173" s="47">
        <v>0</v>
      </c>
      <c r="E173" s="47">
        <v>9.6999999999999993</v>
      </c>
      <c r="F173" s="47">
        <v>2.6</v>
      </c>
      <c r="G173" s="47">
        <v>2.1</v>
      </c>
      <c r="H173" s="47">
        <v>5.6</v>
      </c>
      <c r="I173" s="47">
        <v>3.3</v>
      </c>
      <c r="J173" s="47">
        <v>5.2</v>
      </c>
      <c r="K173" s="47">
        <v>4.5</v>
      </c>
      <c r="L173" s="47">
        <v>4.7</v>
      </c>
      <c r="M173" s="47">
        <v>5.8</v>
      </c>
      <c r="N173" s="47">
        <v>1</v>
      </c>
      <c r="O173" s="47">
        <v>7.5</v>
      </c>
      <c r="AF173" s="54">
        <v>170</v>
      </c>
      <c r="AG173" s="54">
        <v>7.6056531925304069</v>
      </c>
      <c r="AH173" s="54">
        <v>-0.20565319253040659</v>
      </c>
      <c r="AI173" s="54">
        <v>-0.34802019354013658</v>
      </c>
      <c r="AJ173" s="63"/>
      <c r="AK173" s="53">
        <v>84.75</v>
      </c>
      <c r="AL173" s="53">
        <v>8.5</v>
      </c>
    </row>
    <row r="174" spans="1:38" x14ac:dyDescent="0.2">
      <c r="A174" s="47">
        <v>4</v>
      </c>
      <c r="B174" s="47">
        <v>0</v>
      </c>
      <c r="C174" s="47">
        <v>0</v>
      </c>
      <c r="D174" s="47">
        <v>1</v>
      </c>
      <c r="E174" s="47">
        <v>9.9</v>
      </c>
      <c r="F174" s="47">
        <v>3.7</v>
      </c>
      <c r="G174" s="47">
        <v>4.5999999999999996</v>
      </c>
      <c r="H174" s="47">
        <v>7</v>
      </c>
      <c r="I174" s="47">
        <v>6.7</v>
      </c>
      <c r="J174" s="47">
        <v>6.8</v>
      </c>
      <c r="K174" s="47">
        <v>5</v>
      </c>
      <c r="L174" s="47">
        <v>3.4</v>
      </c>
      <c r="M174" s="47">
        <v>5.3</v>
      </c>
      <c r="N174" s="47">
        <v>1</v>
      </c>
      <c r="O174" s="47">
        <v>7.4</v>
      </c>
      <c r="AF174" s="54">
        <v>171</v>
      </c>
      <c r="AG174" s="54">
        <v>7.5122741420628465</v>
      </c>
      <c r="AH174" s="54">
        <v>-1.3122741420628463</v>
      </c>
      <c r="AI174" s="54">
        <v>-2.2207187512097772</v>
      </c>
      <c r="AJ174" s="63"/>
      <c r="AK174" s="53">
        <v>85.25</v>
      </c>
      <c r="AL174" s="53">
        <v>8.5</v>
      </c>
    </row>
    <row r="175" spans="1:38" x14ac:dyDescent="0.2">
      <c r="A175" s="47">
        <v>1</v>
      </c>
      <c r="B175" s="47">
        <v>1</v>
      </c>
      <c r="C175" s="47">
        <v>0</v>
      </c>
      <c r="D175" s="47">
        <v>1</v>
      </c>
      <c r="E175" s="47">
        <v>8.6</v>
      </c>
      <c r="F175" s="47">
        <v>4.8</v>
      </c>
      <c r="G175" s="47">
        <v>3.3</v>
      </c>
      <c r="H175" s="47">
        <v>6</v>
      </c>
      <c r="I175" s="47">
        <v>5.7</v>
      </c>
      <c r="J175" s="47">
        <v>6.7</v>
      </c>
      <c r="K175" s="47">
        <v>4.8</v>
      </c>
      <c r="L175" s="47">
        <v>3.6</v>
      </c>
      <c r="M175" s="47">
        <v>4.2</v>
      </c>
      <c r="N175" s="47">
        <v>0</v>
      </c>
      <c r="O175" s="47">
        <v>7.9</v>
      </c>
      <c r="AF175" s="54">
        <v>172</v>
      </c>
      <c r="AG175" s="54">
        <v>7.6839800356692232</v>
      </c>
      <c r="AH175" s="54">
        <v>-0.18398003566922316</v>
      </c>
      <c r="AI175" s="54">
        <v>-0.31134341671674942</v>
      </c>
      <c r="AJ175" s="63"/>
      <c r="AK175" s="53">
        <v>85.75</v>
      </c>
      <c r="AL175" s="53">
        <v>8.6</v>
      </c>
    </row>
    <row r="176" spans="1:38" x14ac:dyDescent="0.2">
      <c r="A176" s="47">
        <v>8</v>
      </c>
      <c r="B176" s="47">
        <v>0</v>
      </c>
      <c r="C176" s="47">
        <v>1</v>
      </c>
      <c r="D176" s="47">
        <v>0</v>
      </c>
      <c r="E176" s="47">
        <v>6.3</v>
      </c>
      <c r="F176" s="47">
        <v>5.0999999999999996</v>
      </c>
      <c r="G176" s="47">
        <v>5.5</v>
      </c>
      <c r="H176" s="47">
        <v>4.0999999999999996</v>
      </c>
      <c r="I176" s="47">
        <v>6.6</v>
      </c>
      <c r="J176" s="47">
        <v>8.4</v>
      </c>
      <c r="K176" s="47">
        <v>2.8</v>
      </c>
      <c r="L176" s="47">
        <v>5.0999999999999996</v>
      </c>
      <c r="M176" s="47">
        <v>4.7</v>
      </c>
      <c r="N176" s="47">
        <v>0</v>
      </c>
      <c r="O176" s="47">
        <v>6.5</v>
      </c>
      <c r="AF176" s="54">
        <v>173</v>
      </c>
      <c r="AG176" s="54">
        <v>8.1583896307643613</v>
      </c>
      <c r="AH176" s="54">
        <v>-0.75838963076436094</v>
      </c>
      <c r="AI176" s="54">
        <v>-1.2833980490646739</v>
      </c>
      <c r="AJ176" s="63"/>
      <c r="AK176" s="53">
        <v>86.25</v>
      </c>
      <c r="AL176" s="53">
        <v>8.6</v>
      </c>
    </row>
    <row r="177" spans="1:38" x14ac:dyDescent="0.2">
      <c r="A177" s="47">
        <v>11</v>
      </c>
      <c r="B177" s="47">
        <v>0</v>
      </c>
      <c r="C177" s="47">
        <v>1</v>
      </c>
      <c r="D177" s="47">
        <v>1</v>
      </c>
      <c r="E177" s="47">
        <v>9.9</v>
      </c>
      <c r="F177" s="47">
        <v>3.7</v>
      </c>
      <c r="G177" s="47">
        <v>6.1</v>
      </c>
      <c r="H177" s="47">
        <v>7</v>
      </c>
      <c r="I177" s="47">
        <v>6.7</v>
      </c>
      <c r="J177" s="47">
        <v>6.8</v>
      </c>
      <c r="K177" s="47">
        <v>4.3</v>
      </c>
      <c r="L177" s="47">
        <v>3.4</v>
      </c>
      <c r="M177" s="47">
        <v>4.2</v>
      </c>
      <c r="N177" s="47">
        <v>1</v>
      </c>
      <c r="O177" s="47">
        <v>8.6</v>
      </c>
      <c r="AF177" s="54">
        <v>174</v>
      </c>
      <c r="AG177" s="54">
        <v>6.8759578802275172</v>
      </c>
      <c r="AH177" s="54">
        <v>1.0240421197724832</v>
      </c>
      <c r="AI177" s="54">
        <v>1.7329530960905366</v>
      </c>
      <c r="AJ177" s="63"/>
      <c r="AK177" s="53">
        <v>86.75</v>
      </c>
      <c r="AL177" s="53">
        <v>8.6</v>
      </c>
    </row>
    <row r="178" spans="1:38" x14ac:dyDescent="0.2">
      <c r="A178" s="47">
        <v>7</v>
      </c>
      <c r="B178" s="47">
        <v>0</v>
      </c>
      <c r="C178" s="47">
        <v>0</v>
      </c>
      <c r="D178" s="47">
        <v>1</v>
      </c>
      <c r="E178" s="47">
        <v>9.3000000000000007</v>
      </c>
      <c r="F178" s="47">
        <v>2.4</v>
      </c>
      <c r="G178" s="47">
        <v>2.6</v>
      </c>
      <c r="H178" s="47">
        <v>7.2</v>
      </c>
      <c r="I178" s="47">
        <v>4.5</v>
      </c>
      <c r="J178" s="47">
        <v>6.2</v>
      </c>
      <c r="K178" s="47">
        <v>4</v>
      </c>
      <c r="L178" s="47">
        <v>4.4000000000000004</v>
      </c>
      <c r="M178" s="47">
        <v>5.8</v>
      </c>
      <c r="N178" s="47">
        <v>1</v>
      </c>
      <c r="O178" s="47">
        <v>8.6</v>
      </c>
      <c r="AF178" s="54">
        <v>175</v>
      </c>
      <c r="AG178" s="54">
        <v>7.2007877129946527</v>
      </c>
      <c r="AH178" s="54">
        <v>-0.7007877129946527</v>
      </c>
      <c r="AI178" s="54">
        <v>-1.1859202014133037</v>
      </c>
      <c r="AJ178" s="63"/>
      <c r="AK178" s="53">
        <v>87.25</v>
      </c>
      <c r="AL178" s="53">
        <v>8.6</v>
      </c>
    </row>
    <row r="179" spans="1:38" x14ac:dyDescent="0.2">
      <c r="A179" s="47">
        <v>12</v>
      </c>
      <c r="B179" s="47">
        <v>1</v>
      </c>
      <c r="C179" s="47">
        <v>0</v>
      </c>
      <c r="D179" s="47">
        <v>1</v>
      </c>
      <c r="E179" s="47">
        <v>9.6999999999999993</v>
      </c>
      <c r="F179" s="47">
        <v>5</v>
      </c>
      <c r="G179" s="47">
        <v>5.2</v>
      </c>
      <c r="H179" s="47">
        <v>7.5</v>
      </c>
      <c r="I179" s="47">
        <v>6.1</v>
      </c>
      <c r="J179" s="47">
        <v>6.7</v>
      </c>
      <c r="K179" s="47">
        <v>4.9000000000000004</v>
      </c>
      <c r="L179" s="47">
        <v>3.4</v>
      </c>
      <c r="M179" s="47">
        <v>5.8</v>
      </c>
      <c r="N179" s="47">
        <v>1</v>
      </c>
      <c r="O179" s="47">
        <v>8</v>
      </c>
      <c r="AF179" s="54">
        <v>176</v>
      </c>
      <c r="AG179" s="54">
        <v>8.334878645490555</v>
      </c>
      <c r="AH179" s="54">
        <v>0.26512135450944463</v>
      </c>
      <c r="AI179" s="54">
        <v>0.44865622542843808</v>
      </c>
      <c r="AJ179" s="63"/>
      <c r="AK179" s="53">
        <v>87.75</v>
      </c>
      <c r="AL179" s="53">
        <v>8.8000000000000007</v>
      </c>
    </row>
    <row r="180" spans="1:38" x14ac:dyDescent="0.2">
      <c r="A180" s="47">
        <v>14</v>
      </c>
      <c r="B180" s="47">
        <v>1</v>
      </c>
      <c r="C180" s="47">
        <v>0</v>
      </c>
      <c r="D180" s="47">
        <v>0</v>
      </c>
      <c r="E180" s="47">
        <v>9.6999999999999993</v>
      </c>
      <c r="F180" s="47">
        <v>2.6</v>
      </c>
      <c r="G180" s="47">
        <v>2.4</v>
      </c>
      <c r="H180" s="47">
        <v>5.6</v>
      </c>
      <c r="I180" s="47">
        <v>3.3</v>
      </c>
      <c r="J180" s="47">
        <v>5.2</v>
      </c>
      <c r="K180" s="47">
        <v>4.5999999999999996</v>
      </c>
      <c r="L180" s="47">
        <v>4.7</v>
      </c>
      <c r="M180" s="47">
        <v>5.3</v>
      </c>
      <c r="N180" s="47">
        <v>0</v>
      </c>
      <c r="O180" s="47">
        <v>8.1</v>
      </c>
      <c r="AF180" s="54">
        <v>177</v>
      </c>
      <c r="AG180" s="54">
        <v>8.2963638729060047</v>
      </c>
      <c r="AH180" s="54">
        <v>0.3036361270939949</v>
      </c>
      <c r="AI180" s="54">
        <v>0.51383351951322465</v>
      </c>
      <c r="AJ180" s="63"/>
      <c r="AK180" s="53">
        <v>88.25</v>
      </c>
      <c r="AL180" s="53">
        <v>8.8000000000000007</v>
      </c>
    </row>
    <row r="181" spans="1:38" x14ac:dyDescent="0.2">
      <c r="A181" s="47">
        <v>5</v>
      </c>
      <c r="B181" s="47">
        <v>1</v>
      </c>
      <c r="C181" s="47">
        <v>0</v>
      </c>
      <c r="D181" s="47">
        <v>1</v>
      </c>
      <c r="E181" s="47">
        <v>9.6</v>
      </c>
      <c r="F181" s="47">
        <v>5.7</v>
      </c>
      <c r="G181" s="47">
        <v>6.9</v>
      </c>
      <c r="H181" s="47">
        <v>8.3000000000000007</v>
      </c>
      <c r="I181" s="47">
        <v>7.8</v>
      </c>
      <c r="J181" s="47">
        <v>4.5</v>
      </c>
      <c r="K181" s="47">
        <v>4</v>
      </c>
      <c r="L181" s="47">
        <v>3</v>
      </c>
      <c r="M181" s="47">
        <v>6.1</v>
      </c>
      <c r="N181" s="47">
        <v>1</v>
      </c>
      <c r="O181" s="47">
        <v>8.1999999999999993</v>
      </c>
      <c r="AF181" s="54">
        <v>178</v>
      </c>
      <c r="AG181" s="54">
        <v>8.4233858497294669</v>
      </c>
      <c r="AH181" s="54">
        <v>-0.42338584972946691</v>
      </c>
      <c r="AI181" s="54">
        <v>-0.71648207135524278</v>
      </c>
      <c r="AJ181" s="63"/>
      <c r="AK181" s="53">
        <v>88.75</v>
      </c>
      <c r="AL181" s="53">
        <v>8.8000000000000007</v>
      </c>
    </row>
    <row r="182" spans="1:38" x14ac:dyDescent="0.2">
      <c r="A182" s="47">
        <v>10</v>
      </c>
      <c r="B182" s="47">
        <v>0</v>
      </c>
      <c r="C182" s="47">
        <v>0</v>
      </c>
      <c r="D182" s="47">
        <v>1</v>
      </c>
      <c r="E182" s="47">
        <v>7.6</v>
      </c>
      <c r="F182" s="47">
        <v>2.5</v>
      </c>
      <c r="G182" s="47">
        <v>3.8</v>
      </c>
      <c r="H182" s="47">
        <v>7.1</v>
      </c>
      <c r="I182" s="47">
        <v>4.2</v>
      </c>
      <c r="J182" s="47">
        <v>5.8</v>
      </c>
      <c r="K182" s="47">
        <v>4.4000000000000004</v>
      </c>
      <c r="L182" s="47">
        <v>3.8</v>
      </c>
      <c r="M182" s="47">
        <v>6.3</v>
      </c>
      <c r="N182" s="47">
        <v>1</v>
      </c>
      <c r="O182" s="47">
        <v>7.2</v>
      </c>
      <c r="AF182" s="54">
        <v>179</v>
      </c>
      <c r="AG182" s="54">
        <v>7.9463052914504173</v>
      </c>
      <c r="AH182" s="54">
        <v>0.15369470854958234</v>
      </c>
      <c r="AI182" s="54">
        <v>0.26009254491690909</v>
      </c>
      <c r="AJ182" s="63"/>
      <c r="AK182" s="53">
        <v>89.25</v>
      </c>
      <c r="AL182" s="53">
        <v>8.8000000000000007</v>
      </c>
    </row>
    <row r="183" spans="1:38" x14ac:dyDescent="0.2">
      <c r="A183" s="47">
        <v>7</v>
      </c>
      <c r="B183" s="47">
        <v>1</v>
      </c>
      <c r="C183" s="47">
        <v>0</v>
      </c>
      <c r="D183" s="47">
        <v>0</v>
      </c>
      <c r="E183" s="47">
        <v>9.4</v>
      </c>
      <c r="F183" s="47">
        <v>4.0999999999999996</v>
      </c>
      <c r="G183" s="47">
        <v>4.8</v>
      </c>
      <c r="H183" s="47">
        <v>7.8</v>
      </c>
      <c r="I183" s="47">
        <v>4.7</v>
      </c>
      <c r="J183" s="47">
        <v>7.6</v>
      </c>
      <c r="K183" s="47">
        <v>4.7</v>
      </c>
      <c r="L183" s="47">
        <v>3.7</v>
      </c>
      <c r="M183" s="47">
        <v>6.4</v>
      </c>
      <c r="N183" s="47">
        <v>1</v>
      </c>
      <c r="O183" s="47">
        <v>8.4</v>
      </c>
      <c r="AF183" s="54">
        <v>180</v>
      </c>
      <c r="AG183" s="54">
        <v>8.5933471501801204</v>
      </c>
      <c r="AH183" s="54">
        <v>-0.39334715018012112</v>
      </c>
      <c r="AI183" s="54">
        <v>-0.66564855935269185</v>
      </c>
      <c r="AJ183" s="63"/>
      <c r="AK183" s="53">
        <v>89.75</v>
      </c>
      <c r="AL183" s="53">
        <v>8.8000000000000007</v>
      </c>
    </row>
    <row r="184" spans="1:38" x14ac:dyDescent="0.2">
      <c r="A184" s="47">
        <v>15</v>
      </c>
      <c r="B184" s="47">
        <v>1</v>
      </c>
      <c r="C184" s="47">
        <v>1</v>
      </c>
      <c r="D184" s="47">
        <v>1</v>
      </c>
      <c r="E184" s="47">
        <v>9.6</v>
      </c>
      <c r="F184" s="47">
        <v>5.7</v>
      </c>
      <c r="G184" s="47">
        <v>5.0999999999999996</v>
      </c>
      <c r="H184" s="47">
        <v>8.1999999999999993</v>
      </c>
      <c r="I184" s="47">
        <v>7.8</v>
      </c>
      <c r="J184" s="47">
        <v>4.5</v>
      </c>
      <c r="K184" s="47">
        <v>4.5999999999999996</v>
      </c>
      <c r="L184" s="47">
        <v>3</v>
      </c>
      <c r="M184" s="47">
        <v>6.7</v>
      </c>
      <c r="N184" s="47">
        <v>1</v>
      </c>
      <c r="O184" s="47">
        <v>9.4</v>
      </c>
      <c r="AF184" s="54">
        <v>181</v>
      </c>
      <c r="AG184" s="54">
        <v>8.0494535078857954</v>
      </c>
      <c r="AH184" s="54">
        <v>-0.84945350788579521</v>
      </c>
      <c r="AI184" s="54">
        <v>-1.437502479685808</v>
      </c>
      <c r="AJ184" s="63"/>
      <c r="AK184" s="53">
        <v>90.25</v>
      </c>
      <c r="AL184" s="53">
        <v>8.8000000000000007</v>
      </c>
    </row>
    <row r="185" spans="1:38" x14ac:dyDescent="0.2">
      <c r="A185" s="47">
        <v>14</v>
      </c>
      <c r="B185" s="47">
        <v>0</v>
      </c>
      <c r="C185" s="47">
        <v>1</v>
      </c>
      <c r="D185" s="47">
        <v>1</v>
      </c>
      <c r="E185" s="47">
        <v>9.3000000000000007</v>
      </c>
      <c r="F185" s="47">
        <v>5.0999999999999996</v>
      </c>
      <c r="G185" s="47">
        <v>5.6</v>
      </c>
      <c r="H185" s="47">
        <v>6.6</v>
      </c>
      <c r="I185" s="47">
        <v>6.3</v>
      </c>
      <c r="J185" s="47">
        <v>7.4</v>
      </c>
      <c r="K185" s="47">
        <v>4.4000000000000004</v>
      </c>
      <c r="L185" s="47">
        <v>4.5999999999999996</v>
      </c>
      <c r="M185" s="47">
        <v>5.8</v>
      </c>
      <c r="N185" s="47">
        <v>1</v>
      </c>
      <c r="O185" s="47">
        <v>9.4</v>
      </c>
      <c r="AF185" s="54">
        <v>182</v>
      </c>
      <c r="AG185" s="54">
        <v>7.9796156030841656</v>
      </c>
      <c r="AH185" s="54">
        <v>0.42038439691583473</v>
      </c>
      <c r="AI185" s="54">
        <v>0.71140281060441624</v>
      </c>
      <c r="AJ185" s="63"/>
      <c r="AK185" s="53">
        <v>90.75</v>
      </c>
      <c r="AL185" s="53">
        <v>8.9</v>
      </c>
    </row>
    <row r="186" spans="1:38" x14ac:dyDescent="0.2">
      <c r="A186" s="47">
        <v>4</v>
      </c>
      <c r="B186" s="47">
        <v>0</v>
      </c>
      <c r="C186" s="47">
        <v>0</v>
      </c>
      <c r="D186" s="47">
        <v>0</v>
      </c>
      <c r="E186" s="47">
        <v>9.6999999999999993</v>
      </c>
      <c r="F186" s="47">
        <v>2.8</v>
      </c>
      <c r="G186" s="47">
        <v>3.8</v>
      </c>
      <c r="H186" s="47">
        <v>5.7</v>
      </c>
      <c r="I186" s="47">
        <v>4.7</v>
      </c>
      <c r="J186" s="47">
        <v>4.8</v>
      </c>
      <c r="K186" s="47">
        <v>4.7</v>
      </c>
      <c r="L186" s="47">
        <v>4.0999999999999996</v>
      </c>
      <c r="M186" s="47">
        <v>5.0999999999999996</v>
      </c>
      <c r="N186" s="47">
        <v>0</v>
      </c>
      <c r="O186" s="47">
        <v>7.5</v>
      </c>
      <c r="AF186" s="54">
        <v>183</v>
      </c>
      <c r="AG186" s="54">
        <v>9.2901907306350342</v>
      </c>
      <c r="AH186" s="54">
        <v>0.10980926936496616</v>
      </c>
      <c r="AI186" s="54">
        <v>0.1858266468255588</v>
      </c>
      <c r="AJ186" s="63"/>
      <c r="AK186" s="53">
        <v>91.25</v>
      </c>
      <c r="AL186" s="53">
        <v>8.9</v>
      </c>
    </row>
    <row r="187" spans="1:38" x14ac:dyDescent="0.2">
      <c r="A187" s="47">
        <v>1</v>
      </c>
      <c r="B187" s="47">
        <v>1</v>
      </c>
      <c r="C187" s="47">
        <v>0</v>
      </c>
      <c r="D187" s="47">
        <v>1</v>
      </c>
      <c r="E187" s="47">
        <v>9.1</v>
      </c>
      <c r="F187" s="47">
        <v>3.8</v>
      </c>
      <c r="G187" s="47">
        <v>3</v>
      </c>
      <c r="H187" s="47">
        <v>7.5</v>
      </c>
      <c r="I187" s="47">
        <v>4.5</v>
      </c>
      <c r="J187" s="47">
        <v>7.3</v>
      </c>
      <c r="K187" s="47">
        <v>6</v>
      </c>
      <c r="L187" s="47">
        <v>3.4</v>
      </c>
      <c r="M187" s="47">
        <v>6.3</v>
      </c>
      <c r="N187" s="47">
        <v>0</v>
      </c>
      <c r="O187" s="47">
        <v>6.6</v>
      </c>
      <c r="AF187" s="54">
        <v>184</v>
      </c>
      <c r="AG187" s="54">
        <v>8.560124351865003</v>
      </c>
      <c r="AH187" s="54">
        <v>0.83987564813499738</v>
      </c>
      <c r="AI187" s="54">
        <v>1.4212941798624046</v>
      </c>
      <c r="AJ187" s="63"/>
      <c r="AK187" s="53">
        <v>91.75</v>
      </c>
      <c r="AL187" s="53">
        <v>8.9</v>
      </c>
    </row>
    <row r="188" spans="1:38" x14ac:dyDescent="0.2">
      <c r="A188" s="47">
        <v>2</v>
      </c>
      <c r="B188" s="47">
        <v>1</v>
      </c>
      <c r="C188" s="47">
        <v>1</v>
      </c>
      <c r="D188" s="47">
        <v>0</v>
      </c>
      <c r="E188" s="47">
        <v>6.5</v>
      </c>
      <c r="F188" s="47">
        <v>2.8</v>
      </c>
      <c r="G188" s="47">
        <v>2.5</v>
      </c>
      <c r="H188" s="47">
        <v>4.3</v>
      </c>
      <c r="I188" s="47">
        <v>3.7</v>
      </c>
      <c r="J188" s="47">
        <v>8.5</v>
      </c>
      <c r="K188" s="47">
        <v>4.3</v>
      </c>
      <c r="L188" s="47">
        <v>4.7</v>
      </c>
      <c r="M188" s="47">
        <v>3.3</v>
      </c>
      <c r="N188" s="47">
        <v>0</v>
      </c>
      <c r="O188" s="47">
        <v>4.3</v>
      </c>
      <c r="AF188" s="54">
        <v>185</v>
      </c>
      <c r="AG188" s="54">
        <v>7.5513214561313617</v>
      </c>
      <c r="AH188" s="54">
        <v>-5.1321456131361742E-2</v>
      </c>
      <c r="AI188" s="54">
        <v>-8.6849627160333731E-2</v>
      </c>
      <c r="AJ188" s="63"/>
      <c r="AK188" s="53">
        <v>92.25</v>
      </c>
      <c r="AL188" s="53">
        <v>8.9</v>
      </c>
    </row>
    <row r="189" spans="1:38" x14ac:dyDescent="0.2">
      <c r="A189" s="47">
        <v>2</v>
      </c>
      <c r="B189" s="47">
        <v>0</v>
      </c>
      <c r="C189" s="47">
        <v>1</v>
      </c>
      <c r="D189" s="47">
        <v>0</v>
      </c>
      <c r="E189" s="47">
        <v>6.6</v>
      </c>
      <c r="F189" s="47">
        <v>3.6</v>
      </c>
      <c r="G189" s="47">
        <v>1.7</v>
      </c>
      <c r="H189" s="47">
        <v>4.7</v>
      </c>
      <c r="I189" s="47">
        <v>4.8</v>
      </c>
      <c r="J189" s="47">
        <v>7.2</v>
      </c>
      <c r="K189" s="47">
        <v>3.2</v>
      </c>
      <c r="L189" s="47">
        <v>3.6</v>
      </c>
      <c r="M189" s="47">
        <v>4</v>
      </c>
      <c r="N189" s="47">
        <v>1</v>
      </c>
      <c r="O189" s="47">
        <v>6.6</v>
      </c>
      <c r="AF189" s="54">
        <v>186</v>
      </c>
      <c r="AG189" s="54">
        <v>7.1656838758667014</v>
      </c>
      <c r="AH189" s="54">
        <v>-0.56568387586670177</v>
      </c>
      <c r="AI189" s="54">
        <v>-0.95728838215120959</v>
      </c>
      <c r="AJ189" s="63"/>
      <c r="AK189" s="53">
        <v>92.75</v>
      </c>
      <c r="AL189" s="53">
        <v>9</v>
      </c>
    </row>
    <row r="190" spans="1:38" x14ac:dyDescent="0.2">
      <c r="A190" s="47">
        <v>13</v>
      </c>
      <c r="B190" s="47">
        <v>1</v>
      </c>
      <c r="C190" s="47">
        <v>1</v>
      </c>
      <c r="D190" s="47">
        <v>0</v>
      </c>
      <c r="E190" s="47">
        <v>5.8</v>
      </c>
      <c r="F190" s="47">
        <v>3.6</v>
      </c>
      <c r="G190" s="47">
        <v>5.0999999999999996</v>
      </c>
      <c r="H190" s="47">
        <v>5.9</v>
      </c>
      <c r="I190" s="47">
        <v>5.8</v>
      </c>
      <c r="J190" s="47">
        <v>9.3000000000000007</v>
      </c>
      <c r="K190" s="47">
        <v>5.9</v>
      </c>
      <c r="L190" s="47">
        <v>6.1</v>
      </c>
      <c r="M190" s="47">
        <v>6.6</v>
      </c>
      <c r="N190" s="47">
        <v>0</v>
      </c>
      <c r="O190" s="47">
        <v>7.4</v>
      </c>
      <c r="AF190" s="54">
        <v>187</v>
      </c>
      <c r="AG190" s="54">
        <v>6.0384328787999832</v>
      </c>
      <c r="AH190" s="54">
        <v>-1.7384328787999834</v>
      </c>
      <c r="AI190" s="54">
        <v>-2.9418932888535347</v>
      </c>
      <c r="AJ190" s="63"/>
      <c r="AK190" s="53">
        <v>93.25</v>
      </c>
      <c r="AL190" s="53">
        <v>9</v>
      </c>
    </row>
    <row r="191" spans="1:38" x14ac:dyDescent="0.2">
      <c r="A191" s="47">
        <v>11</v>
      </c>
      <c r="B191" s="47">
        <v>0</v>
      </c>
      <c r="C191" s="47">
        <v>0</v>
      </c>
      <c r="D191" s="47">
        <v>1</v>
      </c>
      <c r="E191" s="47">
        <v>8.6999999999999993</v>
      </c>
      <c r="F191" s="47">
        <v>3.7</v>
      </c>
      <c r="G191" s="47">
        <v>4.2</v>
      </c>
      <c r="H191" s="47">
        <v>7.4</v>
      </c>
      <c r="I191" s="47">
        <v>4.8</v>
      </c>
      <c r="J191" s="47">
        <v>3.8</v>
      </c>
      <c r="K191" s="47">
        <v>5.5</v>
      </c>
      <c r="L191" s="47">
        <v>3.5</v>
      </c>
      <c r="M191" s="47">
        <v>5.6</v>
      </c>
      <c r="N191" s="47">
        <v>0</v>
      </c>
      <c r="O191" s="47">
        <v>7.1</v>
      </c>
      <c r="AF191" s="54">
        <v>188</v>
      </c>
      <c r="AG191" s="54">
        <v>6.900063855687101</v>
      </c>
      <c r="AH191" s="54">
        <v>-0.30006385568710137</v>
      </c>
      <c r="AI191" s="54">
        <v>-0.50778828106538887</v>
      </c>
      <c r="AJ191" s="63"/>
      <c r="AK191" s="53">
        <v>93.75</v>
      </c>
      <c r="AL191" s="53">
        <v>9</v>
      </c>
    </row>
    <row r="192" spans="1:38" x14ac:dyDescent="0.2">
      <c r="A192" s="47">
        <v>2</v>
      </c>
      <c r="B192" s="47">
        <v>0</v>
      </c>
      <c r="C192" s="47">
        <v>0</v>
      </c>
      <c r="D192" s="47">
        <v>1</v>
      </c>
      <c r="E192" s="47">
        <v>8.8000000000000007</v>
      </c>
      <c r="F192" s="47">
        <v>3.9</v>
      </c>
      <c r="G192" s="47">
        <v>3.4</v>
      </c>
      <c r="H192" s="47">
        <v>4.7</v>
      </c>
      <c r="I192" s="47">
        <v>4.8</v>
      </c>
      <c r="J192" s="47">
        <v>5.8</v>
      </c>
      <c r="K192" s="47">
        <v>3.8</v>
      </c>
      <c r="L192" s="47">
        <v>3.7</v>
      </c>
      <c r="M192" s="47">
        <v>4.2</v>
      </c>
      <c r="N192" s="47">
        <v>1</v>
      </c>
      <c r="O192" s="47">
        <v>6.7</v>
      </c>
      <c r="AF192" s="54">
        <v>189</v>
      </c>
      <c r="AG192" s="54">
        <v>7.4714031740718294</v>
      </c>
      <c r="AH192" s="54">
        <v>-7.1403174071829056E-2</v>
      </c>
      <c r="AI192" s="54">
        <v>-0.12083326377821187</v>
      </c>
      <c r="AJ192" s="63"/>
      <c r="AK192" s="53">
        <v>94.25</v>
      </c>
      <c r="AL192" s="53">
        <v>9</v>
      </c>
    </row>
    <row r="193" spans="1:38" x14ac:dyDescent="0.2">
      <c r="A193" s="47">
        <v>8</v>
      </c>
      <c r="B193" s="47">
        <v>0</v>
      </c>
      <c r="C193" s="47">
        <v>1</v>
      </c>
      <c r="D193" s="47">
        <v>0</v>
      </c>
      <c r="E193" s="47">
        <v>6.4</v>
      </c>
      <c r="F193" s="47">
        <v>4.5</v>
      </c>
      <c r="G193" s="47">
        <v>4</v>
      </c>
      <c r="H193" s="47">
        <v>5.7</v>
      </c>
      <c r="I193" s="47">
        <v>5.7</v>
      </c>
      <c r="J193" s="47">
        <v>8.4</v>
      </c>
      <c r="K193" s="47">
        <v>4</v>
      </c>
      <c r="L193" s="47">
        <v>5.8</v>
      </c>
      <c r="M193" s="47">
        <v>5.8</v>
      </c>
      <c r="N193" s="47">
        <v>0</v>
      </c>
      <c r="O193" s="47">
        <v>6.7</v>
      </c>
      <c r="AF193" s="54">
        <v>190</v>
      </c>
      <c r="AG193" s="54">
        <v>7.7763796161134806</v>
      </c>
      <c r="AH193" s="54">
        <v>-0.67637961611348096</v>
      </c>
      <c r="AI193" s="54">
        <v>-1.1446151747516056</v>
      </c>
      <c r="AJ193" s="63"/>
      <c r="AK193" s="53">
        <v>94.75</v>
      </c>
      <c r="AL193" s="53">
        <v>9</v>
      </c>
    </row>
    <row r="194" spans="1:38" x14ac:dyDescent="0.2">
      <c r="A194" s="47">
        <v>13</v>
      </c>
      <c r="B194" s="47">
        <v>0</v>
      </c>
      <c r="C194" s="47">
        <v>1</v>
      </c>
      <c r="D194" s="47">
        <v>0</v>
      </c>
      <c r="E194" s="47">
        <v>6.7</v>
      </c>
      <c r="F194" s="47">
        <v>3.6</v>
      </c>
      <c r="G194" s="47">
        <v>3.3</v>
      </c>
      <c r="H194" s="47">
        <v>4.7</v>
      </c>
      <c r="I194" s="47">
        <v>4.8</v>
      </c>
      <c r="J194" s="47">
        <v>7.2</v>
      </c>
      <c r="K194" s="47">
        <v>2.9</v>
      </c>
      <c r="L194" s="47">
        <v>3.6</v>
      </c>
      <c r="M194" s="47">
        <v>3.2</v>
      </c>
      <c r="N194" s="47">
        <v>0</v>
      </c>
      <c r="O194" s="47">
        <v>7.2</v>
      </c>
      <c r="AF194" s="54">
        <v>191</v>
      </c>
      <c r="AG194" s="54">
        <v>7.3328114632324093</v>
      </c>
      <c r="AH194" s="54">
        <v>-0.63281146323240911</v>
      </c>
      <c r="AI194" s="54">
        <v>-1.0708862099283873</v>
      </c>
      <c r="AJ194" s="63"/>
      <c r="AK194" s="53">
        <v>95.25</v>
      </c>
      <c r="AL194" s="53">
        <v>9</v>
      </c>
    </row>
    <row r="195" spans="1:38" x14ac:dyDescent="0.2">
      <c r="A195" s="47">
        <v>1</v>
      </c>
      <c r="B195" s="47">
        <v>0</v>
      </c>
      <c r="C195" s="47">
        <v>1</v>
      </c>
      <c r="D195" s="47">
        <v>0</v>
      </c>
      <c r="E195" s="47">
        <v>5.2</v>
      </c>
      <c r="F195" s="47">
        <v>3.8</v>
      </c>
      <c r="G195" s="47">
        <v>3.3</v>
      </c>
      <c r="H195" s="47">
        <v>4.3</v>
      </c>
      <c r="I195" s="47">
        <v>5</v>
      </c>
      <c r="J195" s="47">
        <v>8.4</v>
      </c>
      <c r="K195" s="47">
        <v>4.3</v>
      </c>
      <c r="L195" s="47">
        <v>4.9000000000000004</v>
      </c>
      <c r="M195" s="47">
        <v>4.7</v>
      </c>
      <c r="N195" s="47">
        <v>0</v>
      </c>
      <c r="O195" s="47">
        <v>7.1</v>
      </c>
      <c r="AF195" s="54">
        <v>192</v>
      </c>
      <c r="AG195" s="54">
        <v>7.3244499379396677</v>
      </c>
      <c r="AH195" s="54">
        <v>-0.62444993793966752</v>
      </c>
      <c r="AI195" s="54">
        <v>-1.0567362732565293</v>
      </c>
      <c r="AJ195" s="63"/>
      <c r="AK195" s="53">
        <v>95.75</v>
      </c>
      <c r="AL195" s="53">
        <v>9.3000000000000007</v>
      </c>
    </row>
    <row r="196" spans="1:38" x14ac:dyDescent="0.2">
      <c r="A196" s="47">
        <v>3</v>
      </c>
      <c r="B196" s="47">
        <v>1</v>
      </c>
      <c r="C196" s="47">
        <v>1</v>
      </c>
      <c r="D196" s="47">
        <v>0</v>
      </c>
      <c r="E196" s="47">
        <v>6.4</v>
      </c>
      <c r="F196" s="47">
        <v>3.3</v>
      </c>
      <c r="G196" s="47">
        <v>5.3</v>
      </c>
      <c r="H196" s="47">
        <v>4.7</v>
      </c>
      <c r="I196" s="47">
        <v>4.5</v>
      </c>
      <c r="J196" s="47">
        <v>8.8000000000000007</v>
      </c>
      <c r="K196" s="47">
        <v>3.6</v>
      </c>
      <c r="L196" s="47">
        <v>4.0999999999999996</v>
      </c>
      <c r="M196" s="47">
        <v>4</v>
      </c>
      <c r="N196" s="47">
        <v>0</v>
      </c>
      <c r="O196" s="47">
        <v>6</v>
      </c>
      <c r="AF196" s="54">
        <v>193</v>
      </c>
      <c r="AG196" s="54">
        <v>7.0064464000085493</v>
      </c>
      <c r="AH196" s="54">
        <v>0.19355359999145083</v>
      </c>
      <c r="AI196" s="54">
        <v>0.32754444752641215</v>
      </c>
      <c r="AJ196" s="63"/>
      <c r="AK196" s="53">
        <v>96.25</v>
      </c>
      <c r="AL196" s="53">
        <v>9.3000000000000007</v>
      </c>
    </row>
    <row r="197" spans="1:38" x14ac:dyDescent="0.2">
      <c r="A197" s="47">
        <v>10</v>
      </c>
      <c r="B197" s="47">
        <v>1</v>
      </c>
      <c r="C197" s="47">
        <v>0</v>
      </c>
      <c r="D197" s="47">
        <v>0</v>
      </c>
      <c r="E197" s="47">
        <v>7.6</v>
      </c>
      <c r="F197" s="47">
        <v>3.6</v>
      </c>
      <c r="G197" s="47">
        <v>4.8</v>
      </c>
      <c r="H197" s="47">
        <v>6.6</v>
      </c>
      <c r="I197" s="47">
        <v>5.4</v>
      </c>
      <c r="J197" s="47">
        <v>4.4000000000000004</v>
      </c>
      <c r="K197" s="47">
        <v>4.4000000000000004</v>
      </c>
      <c r="L197" s="47">
        <v>3.9</v>
      </c>
      <c r="M197" s="47">
        <v>5.2</v>
      </c>
      <c r="N197" s="47">
        <v>0</v>
      </c>
      <c r="O197" s="47">
        <v>8.4</v>
      </c>
      <c r="AF197" s="54">
        <v>194</v>
      </c>
      <c r="AG197" s="54">
        <v>6.2327199014190233</v>
      </c>
      <c r="AH197" s="54">
        <v>0.86728009858097632</v>
      </c>
      <c r="AI197" s="54">
        <v>1.4676698379823754</v>
      </c>
      <c r="AJ197" s="63"/>
      <c r="AK197" s="53">
        <v>96.75</v>
      </c>
      <c r="AL197" s="53">
        <v>9.3000000000000007</v>
      </c>
    </row>
    <row r="198" spans="1:38" x14ac:dyDescent="0.2">
      <c r="A198" s="47">
        <v>8</v>
      </c>
      <c r="B198" s="47">
        <v>1</v>
      </c>
      <c r="C198" s="47">
        <v>1</v>
      </c>
      <c r="D198" s="47">
        <v>0</v>
      </c>
      <c r="E198" s="47">
        <v>5.9</v>
      </c>
      <c r="F198" s="47">
        <v>4</v>
      </c>
      <c r="G198" s="47">
        <v>3.3</v>
      </c>
      <c r="H198" s="47">
        <v>5.9</v>
      </c>
      <c r="I198" s="47">
        <v>6.2</v>
      </c>
      <c r="J198" s="47">
        <v>8.4</v>
      </c>
      <c r="K198" s="47">
        <v>6</v>
      </c>
      <c r="L198" s="47">
        <v>7.5</v>
      </c>
      <c r="M198" s="47">
        <v>6</v>
      </c>
      <c r="N198" s="47">
        <v>1</v>
      </c>
      <c r="O198" s="47">
        <v>8.6</v>
      </c>
      <c r="AF198" s="54">
        <v>195</v>
      </c>
      <c r="AG198" s="54">
        <v>6.3265790123180148</v>
      </c>
      <c r="AH198" s="54">
        <v>-0.32657901231801478</v>
      </c>
      <c r="AI198" s="54">
        <v>-0.55265901625260538</v>
      </c>
      <c r="AJ198" s="63"/>
      <c r="AK198" s="53">
        <v>97.25</v>
      </c>
      <c r="AL198" s="53">
        <v>9.4</v>
      </c>
    </row>
    <row r="199" spans="1:38" x14ac:dyDescent="0.2">
      <c r="A199" s="47">
        <v>9</v>
      </c>
      <c r="B199" s="47">
        <v>1</v>
      </c>
      <c r="C199" s="47">
        <v>1</v>
      </c>
      <c r="D199" s="47">
        <v>1</v>
      </c>
      <c r="E199" s="47">
        <v>9.6999999999999993</v>
      </c>
      <c r="F199" s="47">
        <v>5</v>
      </c>
      <c r="G199" s="47">
        <v>5.3</v>
      </c>
      <c r="H199" s="47">
        <v>7.6</v>
      </c>
      <c r="I199" s="47">
        <v>6.1</v>
      </c>
      <c r="J199" s="47">
        <v>6.8</v>
      </c>
      <c r="K199" s="47">
        <v>4.4000000000000004</v>
      </c>
      <c r="L199" s="47">
        <v>3.5</v>
      </c>
      <c r="M199" s="47">
        <v>6.3</v>
      </c>
      <c r="N199" s="47">
        <v>1</v>
      </c>
      <c r="O199" s="47">
        <v>7.9</v>
      </c>
      <c r="AF199" s="54">
        <v>196</v>
      </c>
      <c r="AG199" s="54">
        <v>7.6116878980357114</v>
      </c>
      <c r="AH199" s="54">
        <v>0.78831210196428891</v>
      </c>
      <c r="AI199" s="54">
        <v>1.3340348716204844</v>
      </c>
      <c r="AJ199" s="63"/>
      <c r="AK199" s="53">
        <v>97.75</v>
      </c>
      <c r="AL199" s="53">
        <v>9.4</v>
      </c>
    </row>
    <row r="200" spans="1:38" x14ac:dyDescent="0.2">
      <c r="A200" s="47">
        <v>6</v>
      </c>
      <c r="B200" s="47">
        <v>1</v>
      </c>
      <c r="C200" s="47">
        <v>1</v>
      </c>
      <c r="D200" s="47">
        <v>1</v>
      </c>
      <c r="E200" s="47">
        <v>5.5</v>
      </c>
      <c r="F200" s="47">
        <v>5.5</v>
      </c>
      <c r="G200" s="47">
        <v>6.5</v>
      </c>
      <c r="H200" s="47">
        <v>5.7</v>
      </c>
      <c r="I200" s="47">
        <v>8.1999999999999993</v>
      </c>
      <c r="J200" s="47">
        <v>6.3</v>
      </c>
      <c r="K200" s="47">
        <v>5.9</v>
      </c>
      <c r="L200" s="47">
        <v>6.7</v>
      </c>
      <c r="M200" s="47">
        <v>6.6</v>
      </c>
      <c r="N200" s="47">
        <v>1</v>
      </c>
      <c r="O200" s="47">
        <v>7.6</v>
      </c>
      <c r="AF200" s="54">
        <v>197</v>
      </c>
      <c r="AG200" s="54">
        <v>7.6131454843714428</v>
      </c>
      <c r="AH200" s="54">
        <v>0.98685451562855686</v>
      </c>
      <c r="AI200" s="54">
        <v>1.6700217258928689</v>
      </c>
      <c r="AJ200" s="63"/>
      <c r="AK200" s="53">
        <v>98.25</v>
      </c>
      <c r="AL200" s="53">
        <v>9.5</v>
      </c>
    </row>
    <row r="201" spans="1:38" x14ac:dyDescent="0.2">
      <c r="A201" s="47">
        <v>4</v>
      </c>
      <c r="B201" s="47">
        <v>1</v>
      </c>
      <c r="C201" s="47">
        <v>1</v>
      </c>
      <c r="D201" s="47">
        <v>1</v>
      </c>
      <c r="E201" s="47">
        <v>9.6999999999999993</v>
      </c>
      <c r="F201" s="47">
        <v>5</v>
      </c>
      <c r="G201" s="47">
        <v>5.3</v>
      </c>
      <c r="H201" s="47">
        <v>7.6</v>
      </c>
      <c r="I201" s="47">
        <v>6.1</v>
      </c>
      <c r="J201" s="47">
        <v>6.8</v>
      </c>
      <c r="K201" s="47">
        <v>4.3</v>
      </c>
      <c r="L201" s="47">
        <v>3.5</v>
      </c>
      <c r="M201" s="47">
        <v>5.9</v>
      </c>
      <c r="N201" s="47">
        <v>1</v>
      </c>
      <c r="O201" s="47">
        <v>8.5</v>
      </c>
      <c r="AF201" s="54">
        <v>198</v>
      </c>
      <c r="AG201" s="54">
        <v>8.4681727865443417</v>
      </c>
      <c r="AH201" s="54">
        <v>-0.56817278654434134</v>
      </c>
      <c r="AI201" s="54">
        <v>-0.96150028455388281</v>
      </c>
      <c r="AJ201" s="63"/>
      <c r="AK201" s="53">
        <v>98.75</v>
      </c>
      <c r="AL201" s="53">
        <v>9.8000000000000007</v>
      </c>
    </row>
    <row r="202" spans="1:38" x14ac:dyDescent="0.2">
      <c r="AF202" s="54">
        <v>199</v>
      </c>
      <c r="AG202" s="54">
        <v>7.8782733350171714</v>
      </c>
      <c r="AH202" s="54">
        <v>-0.27827333501717177</v>
      </c>
      <c r="AI202" s="54">
        <v>-0.47091289329445507</v>
      </c>
      <c r="AJ202" s="63"/>
      <c r="AK202" s="53">
        <v>99.25</v>
      </c>
      <c r="AL202" s="53">
        <v>9.9</v>
      </c>
    </row>
    <row r="203" spans="1:38" x14ac:dyDescent="0.2">
      <c r="AF203" s="54">
        <v>200</v>
      </c>
      <c r="AG203" s="54">
        <v>8.1058912138173866</v>
      </c>
      <c r="AH203" s="54">
        <v>0.39410878618261336</v>
      </c>
      <c r="AI203" s="54">
        <v>0.66693745113080172</v>
      </c>
      <c r="AJ203" s="63"/>
      <c r="AK203" s="53">
        <v>99.75</v>
      </c>
      <c r="AL203" s="53">
        <v>9.9</v>
      </c>
    </row>
  </sheetData>
  <sortState xmlns:xlrd2="http://schemas.microsoft.com/office/spreadsheetml/2017/richdata2" ref="AL4:AL203">
    <sortCondition ref="AL4"/>
  </sortState>
  <mergeCells count="3">
    <mergeCell ref="Q3:R3"/>
    <mergeCell ref="AK1:AL1"/>
    <mergeCell ref="AF1:AG1"/>
  </mergeCells>
  <conditionalFormatting sqref="AI3:AI203">
    <cfRule type="cellIs" dxfId="22" priority="1" operator="lessThan">
      <formula>-2</formula>
    </cfRule>
    <cfRule type="cellIs" dxfId="21" priority="2" operator="greaterThan">
      <formula>2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D3834-D759-4A9E-9BF1-9473125227E9}">
  <dimension ref="A1:Y201"/>
  <sheetViews>
    <sheetView zoomScale="23" zoomScaleNormal="23" workbookViewId="0">
      <selection activeCell="T19" sqref="T19"/>
    </sheetView>
  </sheetViews>
  <sheetFormatPr defaultRowHeight="12.75" x14ac:dyDescent="0.2"/>
  <cols>
    <col min="2" max="2" width="10.28515625" bestFit="1" customWidth="1"/>
    <col min="3" max="3" width="12" bestFit="1" customWidth="1"/>
    <col min="5" max="5" width="12.7109375" bestFit="1" customWidth="1"/>
    <col min="6" max="6" width="6.140625" bestFit="1" customWidth="1"/>
    <col min="7" max="7" width="10.7109375" bestFit="1" customWidth="1"/>
    <col min="8" max="8" width="11.85546875" bestFit="1" customWidth="1"/>
    <col min="9" max="9" width="13.85546875" bestFit="1" customWidth="1"/>
    <col min="10" max="10" width="17" bestFit="1" customWidth="1"/>
    <col min="11" max="11" width="10.7109375" bestFit="1" customWidth="1"/>
    <col min="12" max="12" width="14.140625" bestFit="1" customWidth="1"/>
    <col min="14" max="14" width="10.140625" bestFit="1" customWidth="1"/>
    <col min="17" max="17" width="18.7109375" bestFit="1" customWidth="1"/>
    <col min="18" max="18" width="11.42578125" bestFit="1" customWidth="1"/>
    <col min="19" max="19" width="13.7109375" bestFit="1" customWidth="1"/>
    <col min="22" max="22" width="13.5703125" bestFit="1" customWidth="1"/>
    <col min="23" max="23" width="10.7109375" bestFit="1" customWidth="1"/>
    <col min="24" max="24" width="12.140625" bestFit="1" customWidth="1"/>
    <col min="25" max="25" width="12.28515625" bestFit="1" customWidth="1"/>
  </cols>
  <sheetData>
    <row r="1" spans="1:25" x14ac:dyDescent="0.2">
      <c r="A1" t="s">
        <v>263</v>
      </c>
      <c r="B1" s="44" t="s">
        <v>48</v>
      </c>
      <c r="C1" s="44" t="s">
        <v>49</v>
      </c>
      <c r="D1" s="44" t="s">
        <v>51</v>
      </c>
      <c r="E1" s="44" t="s">
        <v>54</v>
      </c>
      <c r="F1" s="44" t="s">
        <v>7</v>
      </c>
      <c r="G1" s="44" t="s">
        <v>293</v>
      </c>
      <c r="H1" s="44" t="s">
        <v>57</v>
      </c>
      <c r="I1" s="44" t="s">
        <v>59</v>
      </c>
      <c r="J1" s="44" t="s">
        <v>264</v>
      </c>
      <c r="K1" s="44" t="s">
        <v>60</v>
      </c>
      <c r="L1" s="44" t="s">
        <v>269</v>
      </c>
      <c r="M1" s="44" t="s">
        <v>297</v>
      </c>
      <c r="N1" s="44" t="s">
        <v>275</v>
      </c>
      <c r="Q1" s="68" t="s">
        <v>309</v>
      </c>
      <c r="R1" s="63"/>
      <c r="S1" s="63"/>
      <c r="T1" s="63"/>
      <c r="U1" s="63"/>
      <c r="V1" s="63"/>
      <c r="W1" s="63"/>
      <c r="X1" s="63"/>
      <c r="Y1" s="63"/>
    </row>
    <row r="2" spans="1:25" x14ac:dyDescent="0.2">
      <c r="A2">
        <v>3</v>
      </c>
      <c r="B2" s="47">
        <v>0</v>
      </c>
      <c r="C2" s="47">
        <v>1</v>
      </c>
      <c r="D2" s="47">
        <v>8.5</v>
      </c>
      <c r="E2" s="47">
        <v>3.9</v>
      </c>
      <c r="F2" s="47">
        <v>4.8</v>
      </c>
      <c r="G2" s="47">
        <v>4.9000000000000004</v>
      </c>
      <c r="H2" s="47">
        <v>6</v>
      </c>
      <c r="I2" s="47">
        <v>6.8</v>
      </c>
      <c r="J2" s="47">
        <v>5</v>
      </c>
      <c r="K2" s="47">
        <v>5.0999999999999996</v>
      </c>
      <c r="L2" s="47">
        <v>5.9</v>
      </c>
      <c r="M2" s="47">
        <v>1</v>
      </c>
      <c r="N2" s="47">
        <v>8.4</v>
      </c>
      <c r="Q2" s="63"/>
      <c r="R2" s="63"/>
      <c r="S2" s="63"/>
      <c r="T2" s="63"/>
      <c r="U2" s="63"/>
      <c r="V2" s="63"/>
      <c r="W2" s="63"/>
      <c r="X2" s="63"/>
      <c r="Y2" s="63"/>
    </row>
    <row r="3" spans="1:25" x14ac:dyDescent="0.2">
      <c r="A3">
        <v>13</v>
      </c>
      <c r="B3" s="47">
        <v>1</v>
      </c>
      <c r="C3" s="47">
        <v>0</v>
      </c>
      <c r="D3" s="47">
        <v>8.1999999999999993</v>
      </c>
      <c r="E3" s="47">
        <v>2.7</v>
      </c>
      <c r="F3" s="47">
        <v>3.4</v>
      </c>
      <c r="G3" s="47">
        <v>7.9</v>
      </c>
      <c r="H3" s="47">
        <v>3.1</v>
      </c>
      <c r="I3" s="47">
        <v>5.3</v>
      </c>
      <c r="J3" s="47">
        <v>3.9</v>
      </c>
      <c r="K3" s="47">
        <v>4.3</v>
      </c>
      <c r="L3" s="47">
        <v>7.2</v>
      </c>
      <c r="M3" s="47">
        <v>0</v>
      </c>
      <c r="N3" s="47">
        <v>7.5</v>
      </c>
      <c r="Q3" s="107" t="s">
        <v>310</v>
      </c>
      <c r="R3" s="107"/>
      <c r="S3" s="63"/>
      <c r="T3" s="63"/>
      <c r="U3" s="63"/>
      <c r="V3" s="63"/>
      <c r="W3" s="63"/>
      <c r="X3" s="63"/>
      <c r="Y3" s="63"/>
    </row>
    <row r="4" spans="1:25" x14ac:dyDescent="0.2">
      <c r="A4">
        <v>12</v>
      </c>
      <c r="B4" s="47">
        <v>0</v>
      </c>
      <c r="C4" s="47">
        <v>1</v>
      </c>
      <c r="D4" s="47">
        <v>9.1999999999999993</v>
      </c>
      <c r="E4" s="47">
        <v>3.4</v>
      </c>
      <c r="F4" s="47">
        <v>5.4</v>
      </c>
      <c r="G4" s="47">
        <v>7.4</v>
      </c>
      <c r="H4" s="47">
        <v>5.8</v>
      </c>
      <c r="I4" s="47">
        <v>4.5</v>
      </c>
      <c r="J4" s="47">
        <v>5.4</v>
      </c>
      <c r="K4" s="47">
        <v>4</v>
      </c>
      <c r="L4" s="47">
        <v>5.6</v>
      </c>
      <c r="M4" s="47">
        <v>1</v>
      </c>
      <c r="N4" s="47">
        <v>9</v>
      </c>
      <c r="Q4" s="53" t="s">
        <v>311</v>
      </c>
      <c r="R4" s="53">
        <v>0.74987699845737465</v>
      </c>
      <c r="S4" s="63"/>
      <c r="T4" s="63"/>
      <c r="U4" s="63"/>
      <c r="V4" s="63"/>
      <c r="W4" s="63"/>
      <c r="X4" s="63"/>
      <c r="Y4" s="63"/>
    </row>
    <row r="5" spans="1:25" x14ac:dyDescent="0.2">
      <c r="A5">
        <v>14</v>
      </c>
      <c r="B5" s="47">
        <v>1</v>
      </c>
      <c r="C5" s="47">
        <v>0</v>
      </c>
      <c r="D5" s="47">
        <v>6.4</v>
      </c>
      <c r="E5" s="47">
        <v>3.3</v>
      </c>
      <c r="F5" s="47">
        <v>4.7</v>
      </c>
      <c r="G5" s="47">
        <v>4.7</v>
      </c>
      <c r="H5" s="47">
        <v>4.5</v>
      </c>
      <c r="I5" s="47">
        <v>8.8000000000000007</v>
      </c>
      <c r="J5" s="47">
        <v>4.3</v>
      </c>
      <c r="K5" s="47">
        <v>4.0999999999999996</v>
      </c>
      <c r="L5" s="47">
        <v>3.7</v>
      </c>
      <c r="M5" s="47">
        <v>0</v>
      </c>
      <c r="N5" s="47">
        <v>7.2</v>
      </c>
      <c r="Q5" s="53" t="s">
        <v>312</v>
      </c>
      <c r="R5" s="53">
        <v>0.56231551281544145</v>
      </c>
      <c r="S5" s="63"/>
      <c r="T5" s="63"/>
      <c r="U5" s="63"/>
      <c r="V5" s="63"/>
      <c r="W5" s="63"/>
      <c r="X5" s="63"/>
      <c r="Y5" s="63"/>
    </row>
    <row r="6" spans="1:25" x14ac:dyDescent="0.2">
      <c r="A6">
        <v>9</v>
      </c>
      <c r="B6" s="47">
        <v>0</v>
      </c>
      <c r="C6" s="47">
        <v>1</v>
      </c>
      <c r="D6" s="47">
        <v>9</v>
      </c>
      <c r="E6" s="47">
        <v>3.4</v>
      </c>
      <c r="F6" s="47">
        <v>2.2000000000000002</v>
      </c>
      <c r="G6" s="47">
        <v>6</v>
      </c>
      <c r="H6" s="47">
        <v>4.5</v>
      </c>
      <c r="I6" s="47">
        <v>6.8</v>
      </c>
      <c r="J6" s="47">
        <v>4.5</v>
      </c>
      <c r="K6" s="47">
        <v>3.5</v>
      </c>
      <c r="L6" s="47">
        <v>6.9</v>
      </c>
      <c r="M6" s="47">
        <v>0</v>
      </c>
      <c r="N6" s="47">
        <v>9</v>
      </c>
      <c r="Q6" s="53" t="s">
        <v>313</v>
      </c>
      <c r="R6" s="53">
        <v>0.53172466156060672</v>
      </c>
      <c r="S6" s="63"/>
      <c r="T6" s="63"/>
      <c r="U6" s="63"/>
      <c r="V6" s="63"/>
      <c r="W6" s="63"/>
      <c r="X6" s="63"/>
      <c r="Y6" s="63"/>
    </row>
    <row r="7" spans="1:25" x14ac:dyDescent="0.2">
      <c r="A7">
        <v>8</v>
      </c>
      <c r="B7" s="47">
        <v>1</v>
      </c>
      <c r="C7" s="47">
        <v>0</v>
      </c>
      <c r="D7" s="47">
        <v>6.5</v>
      </c>
      <c r="E7" s="47">
        <v>2.8</v>
      </c>
      <c r="F7" s="47">
        <v>4</v>
      </c>
      <c r="G7" s="47">
        <v>4.3</v>
      </c>
      <c r="H7" s="47">
        <v>3.7</v>
      </c>
      <c r="I7" s="47">
        <v>8.5</v>
      </c>
      <c r="J7" s="47">
        <v>3.6</v>
      </c>
      <c r="K7" s="47">
        <v>4.7</v>
      </c>
      <c r="L7" s="47">
        <v>4.0999999999999996</v>
      </c>
      <c r="M7" s="47">
        <v>0</v>
      </c>
      <c r="N7" s="47">
        <v>6.1</v>
      </c>
      <c r="Q7" s="53" t="s">
        <v>314</v>
      </c>
      <c r="R7" s="53">
        <v>0.61124478339673571</v>
      </c>
      <c r="S7" s="63"/>
      <c r="T7" s="63"/>
      <c r="U7" s="63"/>
      <c r="V7" s="63"/>
      <c r="W7" s="63"/>
      <c r="X7" s="63"/>
      <c r="Y7" s="63"/>
    </row>
    <row r="8" spans="1:25" x14ac:dyDescent="0.2">
      <c r="A8">
        <v>2</v>
      </c>
      <c r="B8" s="47">
        <v>1</v>
      </c>
      <c r="C8" s="47">
        <v>0</v>
      </c>
      <c r="D8" s="47">
        <v>6.9</v>
      </c>
      <c r="E8" s="47">
        <v>3.7</v>
      </c>
      <c r="F8" s="47">
        <v>2.1</v>
      </c>
      <c r="G8" s="47">
        <v>2.2999999999999998</v>
      </c>
      <c r="H8" s="47">
        <v>5.4</v>
      </c>
      <c r="I8" s="47">
        <v>8.9</v>
      </c>
      <c r="J8" s="47">
        <v>2.1</v>
      </c>
      <c r="K8" s="47">
        <v>4.2</v>
      </c>
      <c r="L8" s="47">
        <v>2.6</v>
      </c>
      <c r="M8" s="47">
        <v>1</v>
      </c>
      <c r="N8" s="47">
        <v>7.2</v>
      </c>
      <c r="Q8" s="53" t="s">
        <v>315</v>
      </c>
      <c r="R8" s="53">
        <v>200</v>
      </c>
      <c r="S8" s="63"/>
      <c r="T8" s="63"/>
      <c r="U8" s="63"/>
      <c r="V8" s="63"/>
      <c r="W8" s="63"/>
      <c r="X8" s="63"/>
      <c r="Y8" s="63"/>
    </row>
    <row r="9" spans="1:25" x14ac:dyDescent="0.2">
      <c r="A9">
        <v>9</v>
      </c>
      <c r="B9" s="47">
        <v>0</v>
      </c>
      <c r="C9" s="47">
        <v>0</v>
      </c>
      <c r="D9" s="47">
        <v>6.2</v>
      </c>
      <c r="E9" s="47">
        <v>3.3</v>
      </c>
      <c r="F9" s="47">
        <v>4.5999999999999996</v>
      </c>
      <c r="G9" s="47">
        <v>3.6</v>
      </c>
      <c r="H9" s="47">
        <v>5.0999999999999996</v>
      </c>
      <c r="I9" s="47">
        <v>6.9</v>
      </c>
      <c r="J9" s="47">
        <v>4.3</v>
      </c>
      <c r="K9" s="47">
        <v>6.3</v>
      </c>
      <c r="L9" s="47">
        <v>4.8</v>
      </c>
      <c r="M9" s="47">
        <v>0</v>
      </c>
      <c r="N9" s="47">
        <v>7.7</v>
      </c>
      <c r="Q9" s="63"/>
      <c r="R9" s="63"/>
      <c r="S9" s="63"/>
      <c r="T9" s="63"/>
      <c r="U9" s="63"/>
      <c r="V9" s="63"/>
      <c r="W9" s="63"/>
      <c r="X9" s="63"/>
      <c r="Y9" s="63"/>
    </row>
    <row r="10" spans="1:25" x14ac:dyDescent="0.2">
      <c r="A10">
        <v>7</v>
      </c>
      <c r="B10" s="47">
        <v>1</v>
      </c>
      <c r="C10" s="47">
        <v>0</v>
      </c>
      <c r="D10" s="47">
        <v>5.8</v>
      </c>
      <c r="E10" s="47">
        <v>3.6</v>
      </c>
      <c r="F10" s="47">
        <v>3.7</v>
      </c>
      <c r="G10" s="47">
        <v>5.9</v>
      </c>
      <c r="H10" s="47">
        <v>5.8</v>
      </c>
      <c r="I10" s="47">
        <v>9.3000000000000007</v>
      </c>
      <c r="J10" s="47">
        <v>4.4000000000000004</v>
      </c>
      <c r="K10" s="47">
        <v>6.1</v>
      </c>
      <c r="L10" s="47">
        <v>6.7</v>
      </c>
      <c r="M10" s="47">
        <v>1</v>
      </c>
      <c r="N10" s="47">
        <v>8.1999999999999993</v>
      </c>
      <c r="Q10" s="69" t="s">
        <v>316</v>
      </c>
      <c r="R10" s="63"/>
      <c r="S10" s="63"/>
      <c r="T10" s="63"/>
      <c r="U10" s="63"/>
      <c r="V10" s="63"/>
      <c r="W10" s="63"/>
      <c r="X10" s="63"/>
      <c r="Y10" s="63"/>
    </row>
    <row r="11" spans="1:25" x14ac:dyDescent="0.2">
      <c r="A11">
        <v>9</v>
      </c>
      <c r="B11" s="47">
        <v>0</v>
      </c>
      <c r="C11" s="47">
        <v>0</v>
      </c>
      <c r="D11" s="47">
        <v>6.4</v>
      </c>
      <c r="E11" s="47">
        <v>4.5</v>
      </c>
      <c r="F11" s="47">
        <v>4.7</v>
      </c>
      <c r="G11" s="47">
        <v>5.7</v>
      </c>
      <c r="H11" s="47">
        <v>5.7</v>
      </c>
      <c r="I11" s="47">
        <v>8.4</v>
      </c>
      <c r="J11" s="47">
        <v>4.0999999999999996</v>
      </c>
      <c r="K11" s="47">
        <v>5.8</v>
      </c>
      <c r="L11" s="47">
        <v>6.1</v>
      </c>
      <c r="M11" s="47">
        <v>0</v>
      </c>
      <c r="N11" s="47">
        <v>6.7</v>
      </c>
      <c r="Q11" s="52"/>
      <c r="R11" s="59" t="s">
        <v>321</v>
      </c>
      <c r="S11" s="59" t="s">
        <v>322</v>
      </c>
      <c r="T11" s="59" t="s">
        <v>323</v>
      </c>
      <c r="U11" s="59" t="s">
        <v>324</v>
      </c>
      <c r="V11" s="59" t="s">
        <v>325</v>
      </c>
      <c r="W11" s="63"/>
      <c r="X11" s="63"/>
      <c r="Y11" s="63"/>
    </row>
    <row r="12" spans="1:25" x14ac:dyDescent="0.2">
      <c r="A12">
        <v>10</v>
      </c>
      <c r="B12" s="47">
        <v>0</v>
      </c>
      <c r="C12" s="47">
        <v>1</v>
      </c>
      <c r="D12" s="47">
        <v>8.6999999999999993</v>
      </c>
      <c r="E12" s="47">
        <v>3.2</v>
      </c>
      <c r="F12" s="47">
        <v>2.7</v>
      </c>
      <c r="G12" s="47">
        <v>6.8</v>
      </c>
      <c r="H12" s="47">
        <v>4.5999999999999996</v>
      </c>
      <c r="I12" s="47">
        <v>6.8</v>
      </c>
      <c r="J12" s="47">
        <v>3.8</v>
      </c>
      <c r="K12" s="47">
        <v>3.7</v>
      </c>
      <c r="L12" s="47">
        <v>4.8</v>
      </c>
      <c r="M12" s="47">
        <v>1</v>
      </c>
      <c r="N12" s="47">
        <v>8.4</v>
      </c>
      <c r="Q12" s="53" t="s">
        <v>317</v>
      </c>
      <c r="R12" s="53">
        <v>13</v>
      </c>
      <c r="S12" s="53">
        <v>89.281645547271793</v>
      </c>
      <c r="T12" s="53">
        <v>6.8678188882516764</v>
      </c>
      <c r="U12" s="53">
        <v>18.38181971894522</v>
      </c>
      <c r="V12" s="53">
        <v>5.2735943415524946E-27</v>
      </c>
      <c r="W12" s="63"/>
      <c r="X12" s="63"/>
      <c r="Y12" s="63"/>
    </row>
    <row r="13" spans="1:25" x14ac:dyDescent="0.2">
      <c r="A13">
        <v>4</v>
      </c>
      <c r="B13" s="47">
        <v>0</v>
      </c>
      <c r="C13" s="47">
        <v>0</v>
      </c>
      <c r="D13" s="47">
        <v>6.1</v>
      </c>
      <c r="E13" s="47">
        <v>4.9000000000000004</v>
      </c>
      <c r="F13" s="47">
        <v>4.4000000000000004</v>
      </c>
      <c r="G13" s="47">
        <v>3.9</v>
      </c>
      <c r="H13" s="47">
        <v>6.4</v>
      </c>
      <c r="I13" s="47">
        <v>8.1999999999999993</v>
      </c>
      <c r="J13" s="47">
        <v>3</v>
      </c>
      <c r="K13" s="47">
        <v>4.9000000000000004</v>
      </c>
      <c r="L13" s="47">
        <v>3.9</v>
      </c>
      <c r="M13" s="47">
        <v>0</v>
      </c>
      <c r="N13" s="47">
        <v>6.6</v>
      </c>
      <c r="Q13" s="53" t="s">
        <v>318</v>
      </c>
      <c r="R13" s="53">
        <v>186</v>
      </c>
      <c r="S13" s="53">
        <v>69.493354452728354</v>
      </c>
      <c r="T13" s="53">
        <v>0.37362018522972235</v>
      </c>
      <c r="U13" s="53"/>
      <c r="V13" s="53"/>
      <c r="W13" s="63"/>
      <c r="X13" s="63"/>
      <c r="Y13" s="63"/>
    </row>
    <row r="14" spans="1:25" x14ac:dyDescent="0.2">
      <c r="A14">
        <v>13</v>
      </c>
      <c r="B14" s="47">
        <v>1</v>
      </c>
      <c r="C14" s="47">
        <v>1</v>
      </c>
      <c r="D14" s="47">
        <v>9.5</v>
      </c>
      <c r="E14" s="47">
        <v>5.6</v>
      </c>
      <c r="F14" s="47">
        <v>5</v>
      </c>
      <c r="G14" s="47">
        <v>6.9</v>
      </c>
      <c r="H14" s="47">
        <v>6.6</v>
      </c>
      <c r="I14" s="47">
        <v>7.6</v>
      </c>
      <c r="J14" s="47">
        <v>5.0999999999999996</v>
      </c>
      <c r="K14" s="47">
        <v>4.5</v>
      </c>
      <c r="L14" s="47">
        <v>6.9</v>
      </c>
      <c r="M14" s="47">
        <v>1</v>
      </c>
      <c r="N14" s="47">
        <v>7.9</v>
      </c>
      <c r="Q14" s="53" t="s">
        <v>319</v>
      </c>
      <c r="R14" s="53">
        <v>199</v>
      </c>
      <c r="S14" s="53">
        <v>158.77500000000015</v>
      </c>
      <c r="T14" s="53"/>
      <c r="U14" s="53"/>
      <c r="V14" s="53"/>
      <c r="W14" s="63"/>
      <c r="X14" s="63"/>
      <c r="Y14" s="63"/>
    </row>
    <row r="15" spans="1:25" x14ac:dyDescent="0.2">
      <c r="A15">
        <v>7</v>
      </c>
      <c r="B15" s="47">
        <v>1</v>
      </c>
      <c r="C15" s="47">
        <v>1</v>
      </c>
      <c r="D15" s="47">
        <v>9.1999999999999993</v>
      </c>
      <c r="E15" s="47">
        <v>3.9</v>
      </c>
      <c r="F15" s="47">
        <v>2.4</v>
      </c>
      <c r="G15" s="47">
        <v>8.4</v>
      </c>
      <c r="H15" s="47">
        <v>4.8</v>
      </c>
      <c r="I15" s="47">
        <v>7.1</v>
      </c>
      <c r="J15" s="47">
        <v>4.5</v>
      </c>
      <c r="K15" s="47">
        <v>2.6</v>
      </c>
      <c r="L15" s="47">
        <v>5.5</v>
      </c>
      <c r="M15" s="47">
        <v>0</v>
      </c>
      <c r="N15" s="47">
        <v>8.1999999999999993</v>
      </c>
      <c r="Q15" s="63"/>
      <c r="R15" s="63"/>
      <c r="S15" s="63"/>
      <c r="T15" s="63"/>
      <c r="U15" s="63"/>
      <c r="V15" s="63"/>
      <c r="W15" s="63"/>
      <c r="X15" s="63"/>
      <c r="Y15" s="63"/>
    </row>
    <row r="16" spans="1:25" x14ac:dyDescent="0.2">
      <c r="A16">
        <v>15</v>
      </c>
      <c r="B16" s="47">
        <v>0</v>
      </c>
      <c r="C16" s="47">
        <v>1</v>
      </c>
      <c r="D16" s="47">
        <v>6.3</v>
      </c>
      <c r="E16" s="47">
        <v>4.5</v>
      </c>
      <c r="F16" s="47">
        <v>4.5</v>
      </c>
      <c r="G16" s="47">
        <v>6.8</v>
      </c>
      <c r="H16" s="47">
        <v>5.9</v>
      </c>
      <c r="I16" s="47">
        <v>8.8000000000000007</v>
      </c>
      <c r="J16" s="47">
        <v>4.8</v>
      </c>
      <c r="K16" s="47">
        <v>6.2</v>
      </c>
      <c r="L16" s="47">
        <v>6.9</v>
      </c>
      <c r="M16" s="47">
        <v>1</v>
      </c>
      <c r="N16" s="47">
        <v>7.6</v>
      </c>
      <c r="Q16" s="52"/>
      <c r="R16" s="59" t="s">
        <v>326</v>
      </c>
      <c r="S16" s="59" t="s">
        <v>314</v>
      </c>
      <c r="T16" s="59" t="s">
        <v>327</v>
      </c>
      <c r="U16" s="59" t="s">
        <v>328</v>
      </c>
      <c r="V16" s="59" t="s">
        <v>329</v>
      </c>
      <c r="W16" s="59" t="s">
        <v>330</v>
      </c>
      <c r="X16" s="59" t="s">
        <v>331</v>
      </c>
      <c r="Y16" s="59" t="s">
        <v>332</v>
      </c>
    </row>
    <row r="17" spans="1:25" x14ac:dyDescent="0.2">
      <c r="A17">
        <v>1</v>
      </c>
      <c r="B17" s="47">
        <v>0</v>
      </c>
      <c r="C17" s="47">
        <v>0</v>
      </c>
      <c r="D17" s="47">
        <v>8.6999999999999993</v>
      </c>
      <c r="E17" s="47">
        <v>3.2</v>
      </c>
      <c r="F17" s="47">
        <v>3.2</v>
      </c>
      <c r="G17" s="47">
        <v>7.8</v>
      </c>
      <c r="H17" s="47">
        <v>3.8</v>
      </c>
      <c r="I17" s="47">
        <v>4.9000000000000004</v>
      </c>
      <c r="J17" s="47">
        <v>4.3</v>
      </c>
      <c r="K17" s="47">
        <v>3.9</v>
      </c>
      <c r="L17" s="47">
        <v>6.8</v>
      </c>
      <c r="M17" s="47">
        <v>0</v>
      </c>
      <c r="N17" s="47">
        <v>7.1</v>
      </c>
      <c r="Q17" s="53" t="s">
        <v>320</v>
      </c>
      <c r="R17" s="53">
        <v>4.0765009484279826</v>
      </c>
      <c r="S17" s="53">
        <v>0.61591102431957634</v>
      </c>
      <c r="T17" s="53">
        <v>6.6186523498771113</v>
      </c>
      <c r="U17" s="53">
        <v>3.7600784899175505E-10</v>
      </c>
      <c r="V17" s="53">
        <v>2.8614316094392733</v>
      </c>
      <c r="W17" s="53">
        <v>5.2915702874166914</v>
      </c>
      <c r="X17" s="53">
        <v>2.8614316094392733</v>
      </c>
      <c r="Y17" s="53">
        <v>5.2915702874166914</v>
      </c>
    </row>
    <row r="18" spans="1:25" x14ac:dyDescent="0.2">
      <c r="A18">
        <v>4</v>
      </c>
      <c r="B18" s="47">
        <v>1</v>
      </c>
      <c r="C18" s="47">
        <v>1</v>
      </c>
      <c r="D18" s="47">
        <v>5.7</v>
      </c>
      <c r="E18" s="47">
        <v>4</v>
      </c>
      <c r="F18" s="47">
        <v>3.3</v>
      </c>
      <c r="G18" s="47">
        <v>5.5</v>
      </c>
      <c r="H18" s="47">
        <v>5.0999999999999996</v>
      </c>
      <c r="I18" s="47">
        <v>6.2</v>
      </c>
      <c r="J18" s="47">
        <v>4.2</v>
      </c>
      <c r="K18" s="47">
        <v>6.2</v>
      </c>
      <c r="L18" s="47">
        <v>6</v>
      </c>
      <c r="M18" s="47">
        <v>1</v>
      </c>
      <c r="N18" s="47">
        <v>7.2</v>
      </c>
      <c r="Q18" s="53" t="s">
        <v>263</v>
      </c>
      <c r="R18" s="53">
        <v>5.5530360681629247E-2</v>
      </c>
      <c r="S18" s="53">
        <v>1.1228772944186075E-2</v>
      </c>
      <c r="T18" s="53">
        <v>4.9453632162347017</v>
      </c>
      <c r="U18" s="53">
        <v>1.692315125746858E-6</v>
      </c>
      <c r="V18" s="53">
        <v>3.337823613731003E-2</v>
      </c>
      <c r="W18" s="53">
        <v>7.7682485225948464E-2</v>
      </c>
      <c r="X18" s="53">
        <v>3.337823613731003E-2</v>
      </c>
      <c r="Y18" s="53">
        <v>7.7682485225948464E-2</v>
      </c>
    </row>
    <row r="19" spans="1:25" x14ac:dyDescent="0.2">
      <c r="A19">
        <v>8</v>
      </c>
      <c r="B19" s="47">
        <v>0</v>
      </c>
      <c r="C19" s="47">
        <v>0</v>
      </c>
      <c r="D19" s="47">
        <v>5.9</v>
      </c>
      <c r="E19" s="47">
        <v>4.0999999999999996</v>
      </c>
      <c r="F19" s="47">
        <v>3.5</v>
      </c>
      <c r="G19" s="47">
        <v>6.4</v>
      </c>
      <c r="H19" s="47">
        <v>5.5</v>
      </c>
      <c r="I19" s="47">
        <v>8.4</v>
      </c>
      <c r="J19" s="47">
        <v>5.7</v>
      </c>
      <c r="K19" s="47">
        <v>5.8</v>
      </c>
      <c r="L19" s="47">
        <v>7.2</v>
      </c>
      <c r="M19" s="47">
        <v>0</v>
      </c>
      <c r="N19" s="47">
        <v>8.1999999999999993</v>
      </c>
      <c r="Q19" s="57" t="s">
        <v>48</v>
      </c>
      <c r="R19" s="53">
        <v>9.5108224203337803E-3</v>
      </c>
      <c r="S19" s="53">
        <v>9.1287384055891235E-2</v>
      </c>
      <c r="T19" s="53">
        <v>0.10418550732608049</v>
      </c>
      <c r="U19" s="58">
        <v>0.91713439097265881</v>
      </c>
      <c r="V19" s="53">
        <v>-0.17058093925147411</v>
      </c>
      <c r="W19" s="53">
        <v>0.18960258409214165</v>
      </c>
      <c r="X19" s="53">
        <v>-0.17058093925147411</v>
      </c>
      <c r="Y19" s="53">
        <v>0.18960258409214165</v>
      </c>
    </row>
    <row r="20" spans="1:25" x14ac:dyDescent="0.2">
      <c r="A20">
        <v>12</v>
      </c>
      <c r="B20" s="47">
        <v>1</v>
      </c>
      <c r="C20" s="47">
        <v>0</v>
      </c>
      <c r="D20" s="47">
        <v>5.6</v>
      </c>
      <c r="E20" s="47">
        <v>3.4</v>
      </c>
      <c r="F20" s="47">
        <v>3.7</v>
      </c>
      <c r="G20" s="47">
        <v>5.7</v>
      </c>
      <c r="H20" s="47">
        <v>5.6</v>
      </c>
      <c r="I20" s="47">
        <v>9.1</v>
      </c>
      <c r="J20" s="47">
        <v>5</v>
      </c>
      <c r="K20" s="47">
        <v>6</v>
      </c>
      <c r="L20" s="47">
        <v>6.4</v>
      </c>
      <c r="M20" s="47">
        <v>1</v>
      </c>
      <c r="N20" s="47">
        <v>7.9</v>
      </c>
      <c r="Q20" s="53" t="s">
        <v>49</v>
      </c>
      <c r="R20" s="53">
        <v>5.3943058129639856E-2</v>
      </c>
      <c r="S20" s="53">
        <v>0.11521801461038905</v>
      </c>
      <c r="T20" s="53">
        <v>0.46818250003741935</v>
      </c>
      <c r="U20" s="54">
        <v>0.64020224260135461</v>
      </c>
      <c r="V20" s="53">
        <v>-0.17335905422806408</v>
      </c>
      <c r="W20" s="53">
        <v>0.28124517048734382</v>
      </c>
      <c r="X20" s="53">
        <v>-0.17335905422806408</v>
      </c>
      <c r="Y20" s="53">
        <v>0.28124517048734382</v>
      </c>
    </row>
    <row r="21" spans="1:25" x14ac:dyDescent="0.2">
      <c r="A21">
        <v>13</v>
      </c>
      <c r="B21" s="47">
        <v>0</v>
      </c>
      <c r="C21" s="47">
        <v>0</v>
      </c>
      <c r="D21" s="47">
        <v>9.1</v>
      </c>
      <c r="E21" s="47">
        <v>4.5</v>
      </c>
      <c r="F21" s="47">
        <v>5.3</v>
      </c>
      <c r="G21" s="47">
        <v>5.3</v>
      </c>
      <c r="H21" s="47">
        <v>7.1</v>
      </c>
      <c r="I21" s="47">
        <v>8.4</v>
      </c>
      <c r="J21" s="47">
        <v>4.5</v>
      </c>
      <c r="K21" s="47">
        <v>6.1</v>
      </c>
      <c r="L21" s="47">
        <v>6</v>
      </c>
      <c r="M21" s="47">
        <v>1</v>
      </c>
      <c r="N21" s="47">
        <v>8.8000000000000007</v>
      </c>
      <c r="Q21" s="53" t="s">
        <v>51</v>
      </c>
      <c r="R21" s="53">
        <v>0.19854550782844807</v>
      </c>
      <c r="S21" s="53">
        <v>4.3685443219443169E-2</v>
      </c>
      <c r="T21" s="53">
        <v>4.5448894001396098</v>
      </c>
      <c r="U21" s="53">
        <v>9.8755071280314539E-6</v>
      </c>
      <c r="V21" s="53">
        <v>0.1123628604651892</v>
      </c>
      <c r="W21" s="53">
        <v>0.28472815519170691</v>
      </c>
      <c r="X21" s="53">
        <v>0.1123628604651892</v>
      </c>
      <c r="Y21" s="53">
        <v>0.28472815519170691</v>
      </c>
    </row>
    <row r="22" spans="1:25" x14ac:dyDescent="0.2">
      <c r="A22">
        <v>8</v>
      </c>
      <c r="B22" s="47">
        <v>0</v>
      </c>
      <c r="C22" s="47">
        <v>0</v>
      </c>
      <c r="D22" s="47">
        <v>5.2</v>
      </c>
      <c r="E22" s="47">
        <v>3.8</v>
      </c>
      <c r="F22" s="47">
        <v>3.9</v>
      </c>
      <c r="G22" s="47">
        <v>4.3</v>
      </c>
      <c r="H22" s="47">
        <v>5</v>
      </c>
      <c r="I22" s="47">
        <v>8.4</v>
      </c>
      <c r="J22" s="47">
        <v>3.3</v>
      </c>
      <c r="K22" s="47">
        <v>4.9000000000000004</v>
      </c>
      <c r="L22" s="47">
        <v>5.2</v>
      </c>
      <c r="M22" s="47">
        <v>0</v>
      </c>
      <c r="N22" s="47">
        <v>7</v>
      </c>
      <c r="Q22" s="53" t="s">
        <v>54</v>
      </c>
      <c r="R22" s="53">
        <v>-0.11550528194611405</v>
      </c>
      <c r="S22" s="53">
        <v>9.7068149437643692E-2</v>
      </c>
      <c r="T22" s="53">
        <v>-1.1899400845208687</v>
      </c>
      <c r="U22" s="54">
        <v>0.23558657815725753</v>
      </c>
      <c r="V22" s="53">
        <v>-0.30700133822202408</v>
      </c>
      <c r="W22" s="53">
        <v>7.5990774329795965E-2</v>
      </c>
      <c r="X22" s="53">
        <v>-0.30700133822202408</v>
      </c>
      <c r="Y22" s="53">
        <v>7.5990774329795965E-2</v>
      </c>
    </row>
    <row r="23" spans="1:25" x14ac:dyDescent="0.2">
      <c r="A23">
        <v>12</v>
      </c>
      <c r="B23" s="47">
        <v>1</v>
      </c>
      <c r="C23" s="47">
        <v>1</v>
      </c>
      <c r="D23" s="47">
        <v>9.6</v>
      </c>
      <c r="E23" s="47">
        <v>5.7</v>
      </c>
      <c r="F23" s="47">
        <v>5.4</v>
      </c>
      <c r="G23" s="47">
        <v>8.3000000000000007</v>
      </c>
      <c r="H23" s="47">
        <v>7.8</v>
      </c>
      <c r="I23" s="47">
        <v>4.5</v>
      </c>
      <c r="J23" s="47">
        <v>4.3</v>
      </c>
      <c r="K23" s="47">
        <v>3</v>
      </c>
      <c r="L23" s="47">
        <v>7.7</v>
      </c>
      <c r="M23" s="47">
        <v>1</v>
      </c>
      <c r="N23" s="47">
        <v>9.9</v>
      </c>
      <c r="Q23" s="53" t="s">
        <v>7</v>
      </c>
      <c r="R23" s="53">
        <v>-3.7193933297319154E-2</v>
      </c>
      <c r="S23" s="53">
        <v>5.1111744593120498E-2</v>
      </c>
      <c r="T23" s="53">
        <v>-0.72769837135094306</v>
      </c>
      <c r="U23" s="53">
        <v>0.46771327556048914</v>
      </c>
      <c r="V23" s="53">
        <v>-0.13802718885713317</v>
      </c>
      <c r="W23" s="53">
        <v>6.3639322262494857E-2</v>
      </c>
      <c r="X23" s="53">
        <v>-0.13802718885713317</v>
      </c>
      <c r="Y23" s="53">
        <v>6.3639322262494857E-2</v>
      </c>
    </row>
    <row r="24" spans="1:25" x14ac:dyDescent="0.2">
      <c r="A24">
        <v>3</v>
      </c>
      <c r="B24" s="47">
        <v>0</v>
      </c>
      <c r="C24" s="47">
        <v>1</v>
      </c>
      <c r="D24" s="47">
        <v>8.6</v>
      </c>
      <c r="E24" s="47">
        <v>3.6</v>
      </c>
      <c r="F24" s="47">
        <v>3.5</v>
      </c>
      <c r="G24" s="47">
        <v>7.3</v>
      </c>
      <c r="H24" s="47">
        <v>4.7</v>
      </c>
      <c r="I24" s="47">
        <v>3.7</v>
      </c>
      <c r="J24" s="47">
        <v>4.8</v>
      </c>
      <c r="K24" s="47">
        <v>3.4</v>
      </c>
      <c r="L24" s="47">
        <v>5.0999999999999996</v>
      </c>
      <c r="M24" s="47">
        <v>1</v>
      </c>
      <c r="N24" s="47">
        <v>8.1</v>
      </c>
      <c r="Q24" s="53" t="s">
        <v>293</v>
      </c>
      <c r="R24" s="53">
        <v>2.5056922945599407E-2</v>
      </c>
      <c r="S24" s="53">
        <v>7.0485686458961416E-2</v>
      </c>
      <c r="T24" s="53">
        <v>0.35548952141067952</v>
      </c>
      <c r="U24" s="53">
        <v>0.72262571259409425</v>
      </c>
      <c r="V24" s="53">
        <v>-0.11399724733568661</v>
      </c>
      <c r="W24" s="53">
        <v>0.16411109322688544</v>
      </c>
      <c r="X24" s="53">
        <v>-0.11399724733568661</v>
      </c>
      <c r="Y24" s="53">
        <v>0.16411109322688544</v>
      </c>
    </row>
    <row r="25" spans="1:25" x14ac:dyDescent="0.2">
      <c r="A25">
        <v>10</v>
      </c>
      <c r="B25" s="47">
        <v>0</v>
      </c>
      <c r="C25" s="47">
        <v>1</v>
      </c>
      <c r="D25" s="47">
        <v>9.3000000000000007</v>
      </c>
      <c r="E25" s="47">
        <v>2.4</v>
      </c>
      <c r="F25" s="47">
        <v>2.2000000000000002</v>
      </c>
      <c r="G25" s="47">
        <v>7.2</v>
      </c>
      <c r="H25" s="47">
        <v>4.5</v>
      </c>
      <c r="I25" s="47">
        <v>6.2</v>
      </c>
      <c r="J25" s="47">
        <v>6.7</v>
      </c>
      <c r="K25" s="47">
        <v>4.4000000000000004</v>
      </c>
      <c r="L25" s="47">
        <v>7.2</v>
      </c>
      <c r="M25" s="47">
        <v>1</v>
      </c>
      <c r="N25" s="47">
        <v>8</v>
      </c>
      <c r="Q25" s="53" t="s">
        <v>57</v>
      </c>
      <c r="R25" s="53">
        <v>0.23145399575361689</v>
      </c>
      <c r="S25" s="53">
        <v>7.7048347760554498E-2</v>
      </c>
      <c r="T25" s="53">
        <v>3.0040098520076453</v>
      </c>
      <c r="U25" s="53">
        <v>3.0314595891256994E-3</v>
      </c>
      <c r="V25" s="53">
        <v>7.9453006508434565E-2</v>
      </c>
      <c r="W25" s="53">
        <v>0.38345498499879921</v>
      </c>
      <c r="X25" s="53">
        <v>7.9453006508434565E-2</v>
      </c>
      <c r="Y25" s="53">
        <v>0.38345498499879921</v>
      </c>
    </row>
    <row r="26" spans="1:25" x14ac:dyDescent="0.2">
      <c r="A26">
        <v>5</v>
      </c>
      <c r="B26" s="47">
        <v>0</v>
      </c>
      <c r="C26" s="47">
        <v>0</v>
      </c>
      <c r="D26" s="47">
        <v>6</v>
      </c>
      <c r="E26" s="47">
        <v>4.0999999999999996</v>
      </c>
      <c r="F26" s="47">
        <v>3.5</v>
      </c>
      <c r="G26" s="47">
        <v>5.3</v>
      </c>
      <c r="H26" s="47">
        <v>5.3</v>
      </c>
      <c r="I26" s="47">
        <v>8</v>
      </c>
      <c r="J26" s="47">
        <v>4.7</v>
      </c>
      <c r="K26" s="47">
        <v>5.3</v>
      </c>
      <c r="L26" s="47">
        <v>4.7</v>
      </c>
      <c r="M26" s="47">
        <v>0</v>
      </c>
      <c r="N26" s="47">
        <v>5.5</v>
      </c>
      <c r="Q26" s="53" t="s">
        <v>59</v>
      </c>
      <c r="R26" s="53">
        <v>-5.8423868061106735E-2</v>
      </c>
      <c r="S26" s="53">
        <v>3.5931822886376905E-2</v>
      </c>
      <c r="T26" s="53">
        <v>-1.6259644896351029</v>
      </c>
      <c r="U26" s="53">
        <v>0.10565029461646543</v>
      </c>
      <c r="V26" s="53">
        <v>-0.1293101723474151</v>
      </c>
      <c r="W26" s="53">
        <v>1.2462436225201629E-2</v>
      </c>
      <c r="X26" s="53">
        <v>-0.1293101723474151</v>
      </c>
      <c r="Y26" s="53">
        <v>1.2462436225201629E-2</v>
      </c>
    </row>
    <row r="27" spans="1:25" x14ac:dyDescent="0.2">
      <c r="A27">
        <v>3</v>
      </c>
      <c r="B27" s="47">
        <v>0</v>
      </c>
      <c r="C27" s="47">
        <v>0</v>
      </c>
      <c r="D27" s="47">
        <v>6.4</v>
      </c>
      <c r="E27" s="47">
        <v>3.6</v>
      </c>
      <c r="F27" s="47">
        <v>4</v>
      </c>
      <c r="G27" s="47">
        <v>3.9</v>
      </c>
      <c r="H27" s="47">
        <v>5.3</v>
      </c>
      <c r="I27" s="47">
        <v>7.1</v>
      </c>
      <c r="J27" s="47">
        <v>5.6</v>
      </c>
      <c r="K27" s="47">
        <v>6.6</v>
      </c>
      <c r="L27" s="47">
        <v>6.1</v>
      </c>
      <c r="M27" s="47">
        <v>0</v>
      </c>
      <c r="N27" s="47">
        <v>7</v>
      </c>
      <c r="Q27" s="53" t="s">
        <v>264</v>
      </c>
      <c r="R27" s="53">
        <v>-0.14536582087362213</v>
      </c>
      <c r="S27" s="53">
        <v>7.619602741707486E-2</v>
      </c>
      <c r="T27" s="53">
        <v>-1.9077873978643527</v>
      </c>
      <c r="U27" s="53">
        <v>5.7959229481467638E-2</v>
      </c>
      <c r="V27" s="53">
        <v>-0.29568535244802718</v>
      </c>
      <c r="W27" s="53">
        <v>4.9537107007829317E-3</v>
      </c>
      <c r="X27" s="53">
        <v>-0.29568535244802718</v>
      </c>
      <c r="Y27" s="53">
        <v>4.9537107007829317E-3</v>
      </c>
    </row>
    <row r="28" spans="1:25" x14ac:dyDescent="0.2">
      <c r="A28">
        <v>9</v>
      </c>
      <c r="B28" s="47">
        <v>0</v>
      </c>
      <c r="C28" s="47">
        <v>0</v>
      </c>
      <c r="D28" s="47">
        <v>8.5</v>
      </c>
      <c r="E28" s="47">
        <v>3</v>
      </c>
      <c r="F28" s="47">
        <v>4.0999999999999996</v>
      </c>
      <c r="G28" s="47">
        <v>7.6</v>
      </c>
      <c r="H28" s="47">
        <v>3.7</v>
      </c>
      <c r="I28" s="47">
        <v>4.8</v>
      </c>
      <c r="J28" s="47">
        <v>5.3</v>
      </c>
      <c r="K28" s="47">
        <v>3.8</v>
      </c>
      <c r="L28" s="47">
        <v>5.8</v>
      </c>
      <c r="M28" s="47">
        <v>1</v>
      </c>
      <c r="N28" s="47">
        <v>7</v>
      </c>
      <c r="Q28" s="53" t="s">
        <v>60</v>
      </c>
      <c r="R28" s="53">
        <v>6.3330429053808132E-2</v>
      </c>
      <c r="S28" s="53">
        <v>7.4609620047210445E-2</v>
      </c>
      <c r="T28" s="53">
        <v>0.84882390519794604</v>
      </c>
      <c r="U28" s="53">
        <v>0.39707039566095237</v>
      </c>
      <c r="V28" s="53">
        <v>-8.3859437880485208E-2</v>
      </c>
      <c r="W28" s="53">
        <v>0.21052029598810146</v>
      </c>
      <c r="X28" s="53">
        <v>-8.3859437880485208E-2</v>
      </c>
      <c r="Y28" s="53">
        <v>0.21052029598810146</v>
      </c>
    </row>
    <row r="29" spans="1:25" x14ac:dyDescent="0.2">
      <c r="A29">
        <v>4</v>
      </c>
      <c r="B29" s="47">
        <v>1</v>
      </c>
      <c r="C29" s="47">
        <v>0</v>
      </c>
      <c r="D29" s="47">
        <v>7</v>
      </c>
      <c r="E29" s="47">
        <v>3.3</v>
      </c>
      <c r="F29" s="47">
        <v>2.6</v>
      </c>
      <c r="G29" s="47">
        <v>4.8</v>
      </c>
      <c r="H29" s="47">
        <v>4.2</v>
      </c>
      <c r="I29" s="47">
        <v>9</v>
      </c>
      <c r="J29" s="47">
        <v>4.3</v>
      </c>
      <c r="K29" s="47">
        <v>5.2</v>
      </c>
      <c r="L29" s="47">
        <v>5.5</v>
      </c>
      <c r="M29" s="47">
        <v>0</v>
      </c>
      <c r="N29" s="47">
        <v>5.6</v>
      </c>
      <c r="Q29" s="53" t="s">
        <v>269</v>
      </c>
      <c r="R29" s="53">
        <v>0.24903543456418956</v>
      </c>
      <c r="S29" s="53">
        <v>7.0221551604895474E-2</v>
      </c>
      <c r="T29" s="53">
        <v>3.5464245501921967</v>
      </c>
      <c r="U29" s="53">
        <v>4.9413883485380607E-4</v>
      </c>
      <c r="V29" s="53">
        <v>0.110502349553115</v>
      </c>
      <c r="W29" s="53">
        <v>0.38756851957526411</v>
      </c>
      <c r="X29" s="53">
        <v>0.110502349553115</v>
      </c>
      <c r="Y29" s="53">
        <v>0.38756851957526411</v>
      </c>
    </row>
    <row r="30" spans="1:25" x14ac:dyDescent="0.2">
      <c r="A30">
        <v>13</v>
      </c>
      <c r="B30" s="47">
        <v>0</v>
      </c>
      <c r="C30" s="47">
        <v>0</v>
      </c>
      <c r="D30" s="47">
        <v>8.5</v>
      </c>
      <c r="E30" s="47">
        <v>3</v>
      </c>
      <c r="F30" s="47">
        <v>2.2999999999999998</v>
      </c>
      <c r="G30" s="47">
        <v>7.6</v>
      </c>
      <c r="H30" s="47">
        <v>3.7</v>
      </c>
      <c r="I30" s="47">
        <v>4.8</v>
      </c>
      <c r="J30" s="47">
        <v>5.7</v>
      </c>
      <c r="K30" s="47">
        <v>3.8</v>
      </c>
      <c r="L30" s="47">
        <v>6</v>
      </c>
      <c r="M30" s="47">
        <v>0</v>
      </c>
      <c r="N30" s="47">
        <v>7.2</v>
      </c>
      <c r="Q30" s="53" t="s">
        <v>297</v>
      </c>
      <c r="R30" s="53">
        <v>0.3090133939824603</v>
      </c>
      <c r="S30" s="53">
        <v>0.11036085611171625</v>
      </c>
      <c r="T30" s="53">
        <v>2.8000271551867244</v>
      </c>
      <c r="U30" s="53">
        <v>5.6493811760077815E-3</v>
      </c>
      <c r="V30" s="53">
        <v>9.129348446463198E-2</v>
      </c>
      <c r="W30" s="53">
        <v>0.52673330350028857</v>
      </c>
      <c r="X30" s="53">
        <v>9.129348446463198E-2</v>
      </c>
      <c r="Y30" s="53">
        <v>0.52673330350028857</v>
      </c>
    </row>
    <row r="31" spans="1:25" x14ac:dyDescent="0.2">
      <c r="A31">
        <v>4</v>
      </c>
      <c r="B31" s="47">
        <v>1</v>
      </c>
      <c r="C31" s="47">
        <v>0</v>
      </c>
      <c r="D31" s="47">
        <v>7.6</v>
      </c>
      <c r="E31" s="47">
        <v>3.6</v>
      </c>
      <c r="F31" s="47">
        <v>5.0999999999999996</v>
      </c>
      <c r="G31" s="47">
        <v>4.2</v>
      </c>
      <c r="H31" s="47">
        <v>4.5999999999999996</v>
      </c>
      <c r="I31" s="47">
        <v>7.7</v>
      </c>
      <c r="J31" s="47">
        <v>4.7</v>
      </c>
      <c r="K31" s="47">
        <v>5.5</v>
      </c>
      <c r="L31" s="47">
        <v>4</v>
      </c>
      <c r="M31" s="47">
        <v>0</v>
      </c>
      <c r="N31" s="47">
        <v>6.2</v>
      </c>
      <c r="Q31" s="63"/>
      <c r="R31" s="63"/>
      <c r="S31" s="63"/>
      <c r="T31" s="63"/>
      <c r="U31" s="63"/>
      <c r="V31" s="63"/>
      <c r="W31" s="63"/>
      <c r="X31" s="63"/>
      <c r="Y31" s="63"/>
    </row>
    <row r="32" spans="1:25" x14ac:dyDescent="0.2">
      <c r="A32">
        <v>13</v>
      </c>
      <c r="B32" s="47">
        <v>1</v>
      </c>
      <c r="C32" s="47">
        <v>1</v>
      </c>
      <c r="D32" s="47">
        <v>6.9</v>
      </c>
      <c r="E32" s="47">
        <v>3.4</v>
      </c>
      <c r="F32" s="47">
        <v>4.5</v>
      </c>
      <c r="G32" s="47">
        <v>6.4</v>
      </c>
      <c r="H32" s="47">
        <v>4.7</v>
      </c>
      <c r="I32" s="47">
        <v>5.2</v>
      </c>
      <c r="J32" s="47">
        <v>3.7</v>
      </c>
      <c r="K32" s="47">
        <v>2.7</v>
      </c>
      <c r="L32" s="47">
        <v>4.3</v>
      </c>
      <c r="M32" s="47">
        <v>0</v>
      </c>
      <c r="N32" s="47">
        <v>7.1</v>
      </c>
      <c r="Q32" s="63"/>
      <c r="R32" s="63"/>
      <c r="S32" s="63"/>
      <c r="T32" s="63"/>
      <c r="U32" s="63"/>
      <c r="V32" s="63"/>
      <c r="W32" s="63"/>
      <c r="X32" s="63"/>
      <c r="Y32" s="63"/>
    </row>
    <row r="33" spans="1:25" x14ac:dyDescent="0.2">
      <c r="A33">
        <v>2</v>
      </c>
      <c r="B33" s="47">
        <v>0</v>
      </c>
      <c r="C33" s="47">
        <v>0</v>
      </c>
      <c r="D33" s="47">
        <v>8.1</v>
      </c>
      <c r="E33" s="47">
        <v>2.5</v>
      </c>
      <c r="F33" s="47">
        <v>2.2999999999999998</v>
      </c>
      <c r="G33" s="47">
        <v>5.0999999999999996</v>
      </c>
      <c r="H33" s="47">
        <v>3.8</v>
      </c>
      <c r="I33" s="47">
        <v>6.6</v>
      </c>
      <c r="J33" s="47">
        <v>3</v>
      </c>
      <c r="K33" s="47">
        <v>3.5</v>
      </c>
      <c r="L33" s="47">
        <v>4.5</v>
      </c>
      <c r="M33" s="47">
        <v>0</v>
      </c>
      <c r="N33" s="47">
        <v>6.2</v>
      </c>
      <c r="Q33" s="63"/>
      <c r="R33" s="63"/>
      <c r="S33" s="63"/>
      <c r="T33" s="63"/>
      <c r="U33" s="63"/>
      <c r="V33" s="63"/>
      <c r="W33" s="63"/>
      <c r="X33" s="63"/>
      <c r="Y33" s="63"/>
    </row>
    <row r="34" spans="1:25" x14ac:dyDescent="0.2">
      <c r="A34">
        <v>15</v>
      </c>
      <c r="B34" s="47">
        <v>1</v>
      </c>
      <c r="C34" s="47">
        <v>0</v>
      </c>
      <c r="D34" s="47">
        <v>6.7</v>
      </c>
      <c r="E34" s="47">
        <v>3.7</v>
      </c>
      <c r="F34" s="47">
        <v>5.3</v>
      </c>
      <c r="G34" s="47">
        <v>5.0999999999999996</v>
      </c>
      <c r="H34" s="47">
        <v>4.9000000000000004</v>
      </c>
      <c r="I34" s="47">
        <v>9.1999999999999993</v>
      </c>
      <c r="J34" s="47">
        <v>3.5</v>
      </c>
      <c r="K34" s="47">
        <v>4.5</v>
      </c>
      <c r="L34" s="47">
        <v>5.3</v>
      </c>
      <c r="M34" s="47">
        <v>0</v>
      </c>
      <c r="N34" s="47">
        <v>7.6</v>
      </c>
    </row>
    <row r="35" spans="1:25" x14ac:dyDescent="0.2">
      <c r="A35">
        <v>10</v>
      </c>
      <c r="B35" s="47">
        <v>1</v>
      </c>
      <c r="C35" s="47">
        <v>0</v>
      </c>
      <c r="D35" s="47">
        <v>8</v>
      </c>
      <c r="E35" s="47">
        <v>3.3</v>
      </c>
      <c r="F35" s="47">
        <v>5.5</v>
      </c>
      <c r="G35" s="47">
        <v>4.5999999999999996</v>
      </c>
      <c r="H35" s="47">
        <v>4.7</v>
      </c>
      <c r="I35" s="47">
        <v>8.6999999999999993</v>
      </c>
      <c r="J35" s="47">
        <v>4.7</v>
      </c>
      <c r="K35" s="47">
        <v>6.6</v>
      </c>
      <c r="L35" s="47">
        <v>5.7</v>
      </c>
      <c r="M35" s="47">
        <v>1</v>
      </c>
      <c r="N35" s="47">
        <v>9</v>
      </c>
    </row>
    <row r="36" spans="1:25" x14ac:dyDescent="0.2">
      <c r="A36">
        <v>6</v>
      </c>
      <c r="B36" s="47">
        <v>0</v>
      </c>
      <c r="C36" s="47">
        <v>0</v>
      </c>
      <c r="D36" s="47">
        <v>6.7</v>
      </c>
      <c r="E36" s="47">
        <v>4</v>
      </c>
      <c r="F36" s="47">
        <v>3</v>
      </c>
      <c r="G36" s="47">
        <v>5.4</v>
      </c>
      <c r="H36" s="47">
        <v>6.8</v>
      </c>
      <c r="I36" s="47">
        <v>8.4</v>
      </c>
      <c r="J36" s="47">
        <v>2.5</v>
      </c>
      <c r="K36" s="47">
        <v>4.3</v>
      </c>
      <c r="L36" s="47">
        <v>5</v>
      </c>
      <c r="M36" s="47">
        <v>0</v>
      </c>
      <c r="N36" s="47">
        <v>6.7</v>
      </c>
    </row>
    <row r="37" spans="1:25" x14ac:dyDescent="0.2">
      <c r="A37">
        <v>3</v>
      </c>
      <c r="B37" s="47">
        <v>0</v>
      </c>
      <c r="C37" s="47">
        <v>0</v>
      </c>
      <c r="D37" s="47">
        <v>8.6999999999999993</v>
      </c>
      <c r="E37" s="47">
        <v>3.2</v>
      </c>
      <c r="F37" s="47">
        <v>3.5</v>
      </c>
      <c r="G37" s="47">
        <v>6.1</v>
      </c>
      <c r="H37" s="47">
        <v>2.9</v>
      </c>
      <c r="I37" s="47">
        <v>5.6</v>
      </c>
      <c r="J37" s="47">
        <v>3.1</v>
      </c>
      <c r="K37" s="47">
        <v>2.9</v>
      </c>
      <c r="L37" s="47">
        <v>4.3</v>
      </c>
      <c r="M37" s="47">
        <v>0</v>
      </c>
      <c r="N37" s="47">
        <v>7.1</v>
      </c>
    </row>
    <row r="38" spans="1:25" x14ac:dyDescent="0.2">
      <c r="A38">
        <v>9</v>
      </c>
      <c r="B38" s="47">
        <v>0</v>
      </c>
      <c r="C38" s="47">
        <v>1</v>
      </c>
      <c r="D38" s="47">
        <v>9</v>
      </c>
      <c r="E38" s="47">
        <v>3.4</v>
      </c>
      <c r="F38" s="47">
        <v>3.9</v>
      </c>
      <c r="G38" s="47">
        <v>6</v>
      </c>
      <c r="H38" s="47">
        <v>4.5</v>
      </c>
      <c r="I38" s="47">
        <v>6.8</v>
      </c>
      <c r="J38" s="47">
        <v>3.9</v>
      </c>
      <c r="K38" s="47">
        <v>3.5</v>
      </c>
      <c r="L38" s="47">
        <v>4.5999999999999996</v>
      </c>
      <c r="M38" s="47">
        <v>1</v>
      </c>
      <c r="N38" s="47">
        <v>7.2</v>
      </c>
    </row>
    <row r="39" spans="1:25" x14ac:dyDescent="0.2">
      <c r="A39">
        <v>10</v>
      </c>
      <c r="B39" s="47">
        <v>0</v>
      </c>
      <c r="C39" s="47">
        <v>1</v>
      </c>
      <c r="D39" s="47">
        <v>9.6</v>
      </c>
      <c r="E39" s="47">
        <v>4.0999999999999996</v>
      </c>
      <c r="F39" s="47">
        <v>2.9</v>
      </c>
      <c r="G39" s="47">
        <v>7.7</v>
      </c>
      <c r="H39" s="47">
        <v>5.5</v>
      </c>
      <c r="I39" s="47">
        <v>7.7</v>
      </c>
      <c r="J39" s="47">
        <v>5.2</v>
      </c>
      <c r="K39" s="47">
        <v>4.5999999999999996</v>
      </c>
      <c r="L39" s="47">
        <v>8.1</v>
      </c>
      <c r="M39" s="47">
        <v>1</v>
      </c>
      <c r="N39" s="47">
        <v>9.9</v>
      </c>
    </row>
    <row r="40" spans="1:25" x14ac:dyDescent="0.2">
      <c r="A40">
        <v>12</v>
      </c>
      <c r="B40" s="47">
        <v>1</v>
      </c>
      <c r="C40" s="47">
        <v>0</v>
      </c>
      <c r="D40" s="47">
        <v>8.1999999999999993</v>
      </c>
      <c r="E40" s="47">
        <v>3.6</v>
      </c>
      <c r="F40" s="47">
        <v>5.8</v>
      </c>
      <c r="G40" s="47">
        <v>4.9000000000000004</v>
      </c>
      <c r="H40" s="47">
        <v>5</v>
      </c>
      <c r="I40" s="47">
        <v>9</v>
      </c>
      <c r="J40" s="47">
        <v>4.7</v>
      </c>
      <c r="K40" s="47">
        <v>6.9</v>
      </c>
      <c r="L40" s="47">
        <v>6.2</v>
      </c>
      <c r="M40" s="47">
        <v>0</v>
      </c>
      <c r="N40" s="47">
        <v>7.6</v>
      </c>
    </row>
    <row r="41" spans="1:25" x14ac:dyDescent="0.2">
      <c r="A41">
        <v>9</v>
      </c>
      <c r="B41" s="47">
        <v>0</v>
      </c>
      <c r="C41" s="47">
        <v>0</v>
      </c>
      <c r="D41" s="47">
        <v>6.1</v>
      </c>
      <c r="E41" s="47">
        <v>4.9000000000000004</v>
      </c>
      <c r="F41" s="47">
        <v>5.0999999999999996</v>
      </c>
      <c r="G41" s="47">
        <v>3.9</v>
      </c>
      <c r="H41" s="47">
        <v>6.4</v>
      </c>
      <c r="I41" s="47">
        <v>8.1999999999999993</v>
      </c>
      <c r="J41" s="47">
        <v>4.5</v>
      </c>
      <c r="K41" s="47">
        <v>4.9000000000000004</v>
      </c>
      <c r="L41" s="47">
        <v>4.8</v>
      </c>
      <c r="M41" s="47">
        <v>0</v>
      </c>
      <c r="N41" s="47">
        <v>5.8</v>
      </c>
    </row>
    <row r="42" spans="1:25" x14ac:dyDescent="0.2">
      <c r="A42">
        <v>6</v>
      </c>
      <c r="B42" s="47">
        <v>1</v>
      </c>
      <c r="C42" s="47">
        <v>0</v>
      </c>
      <c r="D42" s="47">
        <v>8.3000000000000007</v>
      </c>
      <c r="E42" s="47">
        <v>3.4</v>
      </c>
      <c r="F42" s="47">
        <v>3.1</v>
      </c>
      <c r="G42" s="47">
        <v>4.5999999999999996</v>
      </c>
      <c r="H42" s="47">
        <v>5.2</v>
      </c>
      <c r="I42" s="47">
        <v>9.1</v>
      </c>
      <c r="J42" s="47">
        <v>4.5999999999999996</v>
      </c>
      <c r="K42" s="47">
        <v>5.8</v>
      </c>
      <c r="L42" s="47">
        <v>5.5</v>
      </c>
      <c r="M42" s="47">
        <v>1</v>
      </c>
      <c r="N42" s="47">
        <v>8.4</v>
      </c>
    </row>
    <row r="43" spans="1:25" x14ac:dyDescent="0.2">
      <c r="A43">
        <v>2</v>
      </c>
      <c r="B43" s="47">
        <v>1</v>
      </c>
      <c r="C43" s="47">
        <v>1</v>
      </c>
      <c r="D43" s="47">
        <v>9.4</v>
      </c>
      <c r="E43" s="47">
        <v>3.8</v>
      </c>
      <c r="F43" s="47">
        <v>3.8</v>
      </c>
      <c r="G43" s="47">
        <v>6.5</v>
      </c>
      <c r="H43" s="47">
        <v>4.9000000000000004</v>
      </c>
      <c r="I43" s="47">
        <v>8.5</v>
      </c>
      <c r="J43" s="47">
        <v>4.0999999999999996</v>
      </c>
      <c r="K43" s="47">
        <v>4.5</v>
      </c>
      <c r="L43" s="47">
        <v>5.4</v>
      </c>
      <c r="M43" s="47">
        <v>1</v>
      </c>
      <c r="N43" s="47">
        <v>7.9</v>
      </c>
    </row>
    <row r="44" spans="1:25" x14ac:dyDescent="0.2">
      <c r="A44">
        <v>10</v>
      </c>
      <c r="B44" s="47">
        <v>0</v>
      </c>
      <c r="C44" s="47">
        <v>1</v>
      </c>
      <c r="D44" s="47">
        <v>9.3000000000000007</v>
      </c>
      <c r="E44" s="47">
        <v>5.0999999999999996</v>
      </c>
      <c r="F44" s="47">
        <v>5.8</v>
      </c>
      <c r="G44" s="47">
        <v>6.6</v>
      </c>
      <c r="H44" s="47">
        <v>6.3</v>
      </c>
      <c r="I44" s="47">
        <v>7.4</v>
      </c>
      <c r="J44" s="47">
        <v>4.5999999999999996</v>
      </c>
      <c r="K44" s="47">
        <v>4.5999999999999996</v>
      </c>
      <c r="L44" s="47">
        <v>6.8</v>
      </c>
      <c r="M44" s="47">
        <v>1</v>
      </c>
      <c r="N44" s="47">
        <v>7.6</v>
      </c>
    </row>
    <row r="45" spans="1:25" x14ac:dyDescent="0.2">
      <c r="A45">
        <v>15</v>
      </c>
      <c r="B45" s="47">
        <v>1</v>
      </c>
      <c r="C45" s="47">
        <v>1</v>
      </c>
      <c r="D45" s="47">
        <v>5.0999999999999996</v>
      </c>
      <c r="E45" s="47">
        <v>5.0999999999999996</v>
      </c>
      <c r="F45" s="47">
        <v>4.4000000000000004</v>
      </c>
      <c r="G45" s="47">
        <v>5.4</v>
      </c>
      <c r="H45" s="47">
        <v>7.8</v>
      </c>
      <c r="I45" s="47">
        <v>5.9</v>
      </c>
      <c r="J45" s="47">
        <v>4.9000000000000004</v>
      </c>
      <c r="K45" s="47">
        <v>6.3</v>
      </c>
      <c r="L45" s="47">
        <v>6.9</v>
      </c>
      <c r="M45" s="47">
        <v>1</v>
      </c>
      <c r="N45" s="47">
        <v>8.4</v>
      </c>
    </row>
    <row r="46" spans="1:25" x14ac:dyDescent="0.2">
      <c r="A46">
        <v>6</v>
      </c>
      <c r="B46" s="47">
        <v>1</v>
      </c>
      <c r="C46" s="47">
        <v>0</v>
      </c>
      <c r="D46" s="47">
        <v>8</v>
      </c>
      <c r="E46" s="47">
        <v>2.5</v>
      </c>
      <c r="F46" s="47">
        <v>3.6</v>
      </c>
      <c r="G46" s="47">
        <v>7.7</v>
      </c>
      <c r="H46" s="47">
        <v>3</v>
      </c>
      <c r="I46" s="47">
        <v>5.2</v>
      </c>
      <c r="J46" s="47">
        <v>4.3</v>
      </c>
      <c r="K46" s="47">
        <v>4.2</v>
      </c>
      <c r="L46" s="47">
        <v>6.5</v>
      </c>
      <c r="M46" s="47">
        <v>0</v>
      </c>
      <c r="N46" s="47">
        <v>6.5</v>
      </c>
    </row>
    <row r="47" spans="1:25" x14ac:dyDescent="0.2">
      <c r="A47">
        <v>5</v>
      </c>
      <c r="B47" s="47">
        <v>0</v>
      </c>
      <c r="C47" s="47">
        <v>0</v>
      </c>
      <c r="D47" s="47">
        <v>5.9</v>
      </c>
      <c r="E47" s="47">
        <v>4.0999999999999996</v>
      </c>
      <c r="F47" s="47">
        <v>5.8</v>
      </c>
      <c r="G47" s="47">
        <v>6.4</v>
      </c>
      <c r="H47" s="47">
        <v>5.5</v>
      </c>
      <c r="I47" s="47">
        <v>8.4</v>
      </c>
      <c r="J47" s="47">
        <v>5.2</v>
      </c>
      <c r="K47" s="47">
        <v>5.8</v>
      </c>
      <c r="L47" s="47">
        <v>5.9</v>
      </c>
      <c r="M47" s="47">
        <v>1</v>
      </c>
      <c r="N47" s="47">
        <v>7.7</v>
      </c>
    </row>
    <row r="48" spans="1:25" x14ac:dyDescent="0.2">
      <c r="A48">
        <v>4</v>
      </c>
      <c r="B48" s="47">
        <v>1</v>
      </c>
      <c r="C48" s="47">
        <v>1</v>
      </c>
      <c r="D48" s="47">
        <v>10</v>
      </c>
      <c r="E48" s="47">
        <v>4.3</v>
      </c>
      <c r="F48" s="47">
        <v>2.9</v>
      </c>
      <c r="G48" s="47">
        <v>5.4</v>
      </c>
      <c r="H48" s="47">
        <v>4.5</v>
      </c>
      <c r="I48" s="47">
        <v>3.8</v>
      </c>
      <c r="J48" s="47">
        <v>5</v>
      </c>
      <c r="K48" s="47">
        <v>4</v>
      </c>
      <c r="L48" s="47">
        <v>6.3</v>
      </c>
      <c r="M48" s="47">
        <v>1</v>
      </c>
      <c r="N48" s="47">
        <v>8</v>
      </c>
    </row>
    <row r="49" spans="1:14" x14ac:dyDescent="0.2">
      <c r="A49">
        <v>8</v>
      </c>
      <c r="B49" s="47">
        <v>1</v>
      </c>
      <c r="C49" s="47">
        <v>0</v>
      </c>
      <c r="D49" s="47">
        <v>5.7</v>
      </c>
      <c r="E49" s="47">
        <v>3.8</v>
      </c>
      <c r="F49" s="47">
        <v>5.7</v>
      </c>
      <c r="G49" s="47">
        <v>5.7</v>
      </c>
      <c r="H49" s="47">
        <v>6</v>
      </c>
      <c r="I49" s="47">
        <v>8.1999999999999993</v>
      </c>
      <c r="J49" s="47">
        <v>6.5</v>
      </c>
      <c r="K49" s="47">
        <v>7.3</v>
      </c>
      <c r="L49" s="47">
        <v>7.5</v>
      </c>
      <c r="M49" s="47">
        <v>1</v>
      </c>
      <c r="N49" s="47">
        <v>7.1</v>
      </c>
    </row>
    <row r="50" spans="1:14" x14ac:dyDescent="0.2">
      <c r="A50">
        <v>13</v>
      </c>
      <c r="B50" s="47">
        <v>0</v>
      </c>
      <c r="C50" s="47">
        <v>1</v>
      </c>
      <c r="D50" s="47">
        <v>9.9</v>
      </c>
      <c r="E50" s="47">
        <v>3.7</v>
      </c>
      <c r="F50" s="47">
        <v>4.2</v>
      </c>
      <c r="G50" s="47">
        <v>7</v>
      </c>
      <c r="H50" s="47">
        <v>6.7</v>
      </c>
      <c r="I50" s="47">
        <v>6.8</v>
      </c>
      <c r="J50" s="47">
        <v>4.5</v>
      </c>
      <c r="K50" s="47">
        <v>3.4</v>
      </c>
      <c r="L50" s="47">
        <v>6.1</v>
      </c>
      <c r="M50" s="47">
        <v>1</v>
      </c>
      <c r="N50" s="47">
        <v>8.5</v>
      </c>
    </row>
    <row r="51" spans="1:14" x14ac:dyDescent="0.2">
      <c r="A51">
        <v>3</v>
      </c>
      <c r="B51" s="47">
        <v>1</v>
      </c>
      <c r="C51" s="47">
        <v>1</v>
      </c>
      <c r="D51" s="47">
        <v>7.9</v>
      </c>
      <c r="E51" s="47">
        <v>3.9</v>
      </c>
      <c r="F51" s="47">
        <v>4.4000000000000004</v>
      </c>
      <c r="G51" s="47">
        <v>6.9</v>
      </c>
      <c r="H51" s="47">
        <v>5.8</v>
      </c>
      <c r="I51" s="47">
        <v>4.7</v>
      </c>
      <c r="J51" s="47">
        <v>4.0999999999999996</v>
      </c>
      <c r="K51" s="47">
        <v>4.2</v>
      </c>
      <c r="L51" s="47">
        <v>5.8</v>
      </c>
      <c r="M51" s="47">
        <v>1</v>
      </c>
      <c r="N51" s="47">
        <v>7.6</v>
      </c>
    </row>
    <row r="52" spans="1:14" x14ac:dyDescent="0.2">
      <c r="A52">
        <v>10</v>
      </c>
      <c r="B52" s="47">
        <v>0</v>
      </c>
      <c r="C52" s="47">
        <v>0</v>
      </c>
      <c r="D52" s="47">
        <v>6.7</v>
      </c>
      <c r="E52" s="47">
        <v>3.6</v>
      </c>
      <c r="F52" s="47">
        <v>3.4</v>
      </c>
      <c r="G52" s="47">
        <v>4.7</v>
      </c>
      <c r="H52" s="47">
        <v>4.8</v>
      </c>
      <c r="I52" s="47">
        <v>7.2</v>
      </c>
      <c r="J52" s="47">
        <v>4</v>
      </c>
      <c r="K52" s="47">
        <v>3.6</v>
      </c>
      <c r="L52" s="47">
        <v>4.2</v>
      </c>
      <c r="M52" s="47">
        <v>1</v>
      </c>
      <c r="N52" s="47">
        <v>7.2</v>
      </c>
    </row>
    <row r="53" spans="1:14" x14ac:dyDescent="0.2">
      <c r="A53">
        <v>7</v>
      </c>
      <c r="B53" s="47">
        <v>1</v>
      </c>
      <c r="C53" s="47">
        <v>0</v>
      </c>
      <c r="D53" s="47">
        <v>8.1999999999999993</v>
      </c>
      <c r="E53" s="47">
        <v>2.7</v>
      </c>
      <c r="F53" s="47">
        <v>2.7</v>
      </c>
      <c r="G53" s="47">
        <v>7.9</v>
      </c>
      <c r="H53" s="47">
        <v>3.1</v>
      </c>
      <c r="I53" s="47">
        <v>5.3</v>
      </c>
      <c r="J53" s="47">
        <v>4.5</v>
      </c>
      <c r="K53" s="47">
        <v>4.3</v>
      </c>
      <c r="L53" s="47">
        <v>7.4</v>
      </c>
      <c r="M53" s="47">
        <v>1</v>
      </c>
      <c r="N53" s="47">
        <v>8.1999999999999993</v>
      </c>
    </row>
    <row r="54" spans="1:14" x14ac:dyDescent="0.2">
      <c r="A54">
        <v>8</v>
      </c>
      <c r="B54" s="47">
        <v>0</v>
      </c>
      <c r="C54" s="47">
        <v>1</v>
      </c>
      <c r="D54" s="47">
        <v>9.4</v>
      </c>
      <c r="E54" s="47">
        <v>2.5</v>
      </c>
      <c r="F54" s="47">
        <v>3.2</v>
      </c>
      <c r="G54" s="47">
        <v>7.3</v>
      </c>
      <c r="H54" s="47">
        <v>4.5999999999999996</v>
      </c>
      <c r="I54" s="47">
        <v>6.3</v>
      </c>
      <c r="J54" s="47">
        <v>4.7</v>
      </c>
      <c r="K54" s="47">
        <v>4.5999999999999996</v>
      </c>
      <c r="L54" s="47">
        <v>6.1</v>
      </c>
      <c r="M54" s="47">
        <v>1</v>
      </c>
      <c r="N54" s="47">
        <v>9</v>
      </c>
    </row>
    <row r="55" spans="1:14" x14ac:dyDescent="0.2">
      <c r="A55">
        <v>11</v>
      </c>
      <c r="B55" s="47">
        <v>1</v>
      </c>
      <c r="C55" s="47">
        <v>1</v>
      </c>
      <c r="D55" s="47">
        <v>6.9</v>
      </c>
      <c r="E55" s="47">
        <v>3.4</v>
      </c>
      <c r="F55" s="47">
        <v>3.3</v>
      </c>
      <c r="G55" s="47">
        <v>6.4</v>
      </c>
      <c r="H55" s="47">
        <v>4.7</v>
      </c>
      <c r="I55" s="47">
        <v>5.2</v>
      </c>
      <c r="J55" s="47">
        <v>3.2</v>
      </c>
      <c r="K55" s="47">
        <v>2.7</v>
      </c>
      <c r="L55" s="47">
        <v>4.4000000000000004</v>
      </c>
      <c r="M55" s="47">
        <v>1</v>
      </c>
      <c r="N55" s="47">
        <v>7.2</v>
      </c>
    </row>
    <row r="56" spans="1:14" x14ac:dyDescent="0.2">
      <c r="A56">
        <v>14</v>
      </c>
      <c r="B56" s="47">
        <v>1</v>
      </c>
      <c r="C56" s="47">
        <v>0</v>
      </c>
      <c r="D56" s="47">
        <v>8</v>
      </c>
      <c r="E56" s="47">
        <v>3.3</v>
      </c>
      <c r="F56" s="47">
        <v>3.2</v>
      </c>
      <c r="G56" s="47">
        <v>4.5999999999999996</v>
      </c>
      <c r="H56" s="47">
        <v>4.7</v>
      </c>
      <c r="I56" s="47">
        <v>8.6999999999999993</v>
      </c>
      <c r="J56" s="47">
        <v>4.9000000000000004</v>
      </c>
      <c r="K56" s="47">
        <v>6.6</v>
      </c>
      <c r="L56" s="47">
        <v>5.8</v>
      </c>
      <c r="M56" s="47">
        <v>1</v>
      </c>
      <c r="N56" s="47">
        <v>8.1</v>
      </c>
    </row>
    <row r="57" spans="1:14" x14ac:dyDescent="0.2">
      <c r="A57">
        <v>11</v>
      </c>
      <c r="B57" s="47">
        <v>1</v>
      </c>
      <c r="C57" s="47">
        <v>0</v>
      </c>
      <c r="D57" s="47">
        <v>9.3000000000000007</v>
      </c>
      <c r="E57" s="47">
        <v>3.8</v>
      </c>
      <c r="F57" s="47">
        <v>3.7</v>
      </c>
      <c r="G57" s="47">
        <v>6.4</v>
      </c>
      <c r="H57" s="47">
        <v>5.5</v>
      </c>
      <c r="I57" s="47">
        <v>7.4</v>
      </c>
      <c r="J57" s="47">
        <v>4.0999999999999996</v>
      </c>
      <c r="K57" s="47">
        <v>3.2</v>
      </c>
      <c r="L57" s="47">
        <v>5.7</v>
      </c>
      <c r="M57" s="47">
        <v>1</v>
      </c>
      <c r="N57" s="47">
        <v>8.9</v>
      </c>
    </row>
    <row r="58" spans="1:14" x14ac:dyDescent="0.2">
      <c r="A58">
        <v>14</v>
      </c>
      <c r="B58" s="47">
        <v>0</v>
      </c>
      <c r="C58" s="47">
        <v>1</v>
      </c>
      <c r="D58" s="47">
        <v>7.4</v>
      </c>
      <c r="E58" s="47">
        <v>5.0999999999999996</v>
      </c>
      <c r="F58" s="47">
        <v>4.5</v>
      </c>
      <c r="G58" s="47">
        <v>7.2</v>
      </c>
      <c r="H58" s="47">
        <v>6.9</v>
      </c>
      <c r="I58" s="47">
        <v>9.6</v>
      </c>
      <c r="J58" s="47">
        <v>5.7</v>
      </c>
      <c r="K58" s="47">
        <v>6.5</v>
      </c>
      <c r="L58" s="47">
        <v>7.7</v>
      </c>
      <c r="M58" s="47">
        <v>1</v>
      </c>
      <c r="N58" s="47">
        <v>8.8000000000000007</v>
      </c>
    </row>
    <row r="59" spans="1:14" x14ac:dyDescent="0.2">
      <c r="A59">
        <v>1</v>
      </c>
      <c r="B59" s="47">
        <v>1</v>
      </c>
      <c r="C59" s="47">
        <v>0</v>
      </c>
      <c r="D59" s="47">
        <v>7.6</v>
      </c>
      <c r="E59" s="47">
        <v>3.6</v>
      </c>
      <c r="F59" s="47">
        <v>5.6</v>
      </c>
      <c r="G59" s="47">
        <v>6.6</v>
      </c>
      <c r="H59" s="47">
        <v>5.4</v>
      </c>
      <c r="I59" s="47">
        <v>4.4000000000000004</v>
      </c>
      <c r="J59" s="47">
        <v>4.5999999999999996</v>
      </c>
      <c r="K59" s="47">
        <v>3.9</v>
      </c>
      <c r="L59" s="47">
        <v>5.8</v>
      </c>
      <c r="M59" s="47">
        <v>1</v>
      </c>
      <c r="N59" s="47">
        <v>7.5</v>
      </c>
    </row>
    <row r="60" spans="1:14" x14ac:dyDescent="0.2">
      <c r="A60">
        <v>1</v>
      </c>
      <c r="B60" s="47">
        <v>1</v>
      </c>
      <c r="C60" s="47">
        <v>0</v>
      </c>
      <c r="D60" s="47">
        <v>10</v>
      </c>
      <c r="E60" s="47">
        <v>4.3</v>
      </c>
      <c r="F60" s="47">
        <v>4.2</v>
      </c>
      <c r="G60" s="47">
        <v>5.4</v>
      </c>
      <c r="H60" s="47">
        <v>4.5</v>
      </c>
      <c r="I60" s="47">
        <v>3.8</v>
      </c>
      <c r="J60" s="47">
        <v>3.7</v>
      </c>
      <c r="K60" s="47">
        <v>4</v>
      </c>
      <c r="L60" s="47">
        <v>3.7</v>
      </c>
      <c r="M60" s="47">
        <v>0</v>
      </c>
      <c r="N60" s="47">
        <v>7</v>
      </c>
    </row>
    <row r="61" spans="1:14" x14ac:dyDescent="0.2">
      <c r="A61">
        <v>6</v>
      </c>
      <c r="B61" s="47">
        <v>1</v>
      </c>
      <c r="C61" s="47">
        <v>0</v>
      </c>
      <c r="D61" s="47">
        <v>9.9</v>
      </c>
      <c r="E61" s="47">
        <v>2.8</v>
      </c>
      <c r="F61" s="47">
        <v>2.6</v>
      </c>
      <c r="G61" s="47">
        <v>5.8</v>
      </c>
      <c r="H61" s="47">
        <v>3.5</v>
      </c>
      <c r="I61" s="47">
        <v>5.4</v>
      </c>
      <c r="J61" s="47">
        <v>5.6</v>
      </c>
      <c r="K61" s="47">
        <v>4.9000000000000004</v>
      </c>
      <c r="L61" s="47">
        <v>6.9</v>
      </c>
      <c r="M61" s="47">
        <v>1</v>
      </c>
      <c r="N61" s="47">
        <v>8.5</v>
      </c>
    </row>
    <row r="62" spans="1:14" x14ac:dyDescent="0.2">
      <c r="A62">
        <v>5</v>
      </c>
      <c r="B62" s="47">
        <v>0</v>
      </c>
      <c r="C62" s="47">
        <v>0</v>
      </c>
      <c r="D62" s="47">
        <v>8.6999999999999993</v>
      </c>
      <c r="E62" s="47">
        <v>3.2</v>
      </c>
      <c r="F62" s="47">
        <v>2.8</v>
      </c>
      <c r="G62" s="47">
        <v>7.8</v>
      </c>
      <c r="H62" s="47">
        <v>3.8</v>
      </c>
      <c r="I62" s="47">
        <v>4.9000000000000004</v>
      </c>
      <c r="J62" s="47">
        <v>5.4</v>
      </c>
      <c r="K62" s="47">
        <v>3.9</v>
      </c>
      <c r="L62" s="47">
        <v>6.1</v>
      </c>
      <c r="M62" s="47">
        <v>0</v>
      </c>
      <c r="N62" s="47">
        <v>7.2</v>
      </c>
    </row>
    <row r="63" spans="1:14" x14ac:dyDescent="0.2">
      <c r="A63">
        <v>13</v>
      </c>
      <c r="B63" s="47">
        <v>0</v>
      </c>
      <c r="C63" s="47">
        <v>1</v>
      </c>
      <c r="D63" s="47">
        <v>8.4</v>
      </c>
      <c r="E63" s="47">
        <v>3.8</v>
      </c>
      <c r="F63" s="47">
        <v>4.5</v>
      </c>
      <c r="G63" s="47">
        <v>4.7</v>
      </c>
      <c r="H63" s="47">
        <v>5.9</v>
      </c>
      <c r="I63" s="47">
        <v>6.7</v>
      </c>
      <c r="J63" s="47">
        <v>2.7</v>
      </c>
      <c r="K63" s="47">
        <v>5</v>
      </c>
      <c r="L63" s="47">
        <v>5</v>
      </c>
      <c r="M63" s="47">
        <v>1</v>
      </c>
      <c r="N63" s="47">
        <v>8.8000000000000007</v>
      </c>
    </row>
    <row r="64" spans="1:14" x14ac:dyDescent="0.2">
      <c r="A64">
        <v>2</v>
      </c>
      <c r="B64" s="47">
        <v>0</v>
      </c>
      <c r="C64" s="47">
        <v>1</v>
      </c>
      <c r="D64" s="47">
        <v>8.8000000000000007</v>
      </c>
      <c r="E64" s="47">
        <v>3.9</v>
      </c>
      <c r="F64" s="47">
        <v>4.3</v>
      </c>
      <c r="G64" s="47">
        <v>4.7</v>
      </c>
      <c r="H64" s="47">
        <v>4.8</v>
      </c>
      <c r="I64" s="47">
        <v>5.8</v>
      </c>
      <c r="J64" s="47">
        <v>4.4000000000000004</v>
      </c>
      <c r="K64" s="47">
        <v>3.7</v>
      </c>
      <c r="L64" s="47">
        <v>5.0999999999999996</v>
      </c>
      <c r="M64" s="47">
        <v>0</v>
      </c>
      <c r="N64" s="47">
        <v>8</v>
      </c>
    </row>
    <row r="65" spans="1:14" x14ac:dyDescent="0.2">
      <c r="A65">
        <v>11</v>
      </c>
      <c r="B65" s="47">
        <v>0</v>
      </c>
      <c r="C65" s="47">
        <v>0</v>
      </c>
      <c r="D65" s="47">
        <v>7.7</v>
      </c>
      <c r="E65" s="47">
        <v>2.2000000000000002</v>
      </c>
      <c r="F65" s="47">
        <v>2.4</v>
      </c>
      <c r="G65" s="47">
        <v>4.7</v>
      </c>
      <c r="H65" s="47">
        <v>3.4</v>
      </c>
      <c r="I65" s="47">
        <v>6.2</v>
      </c>
      <c r="J65" s="47">
        <v>3.3</v>
      </c>
      <c r="K65" s="47">
        <v>3.1</v>
      </c>
      <c r="L65" s="47">
        <v>4.5</v>
      </c>
      <c r="M65" s="47">
        <v>0</v>
      </c>
      <c r="N65" s="47">
        <v>8.1</v>
      </c>
    </row>
    <row r="66" spans="1:14" x14ac:dyDescent="0.2">
      <c r="A66">
        <v>7</v>
      </c>
      <c r="B66" s="47">
        <v>0</v>
      </c>
      <c r="C66" s="47">
        <v>0</v>
      </c>
      <c r="D66" s="47">
        <v>6.6</v>
      </c>
      <c r="E66" s="47">
        <v>3.6</v>
      </c>
      <c r="F66" s="47">
        <v>4.9000000000000004</v>
      </c>
      <c r="G66" s="47">
        <v>4.7</v>
      </c>
      <c r="H66" s="47">
        <v>4.8</v>
      </c>
      <c r="I66" s="47">
        <v>7.2</v>
      </c>
      <c r="J66" s="47">
        <v>3.5</v>
      </c>
      <c r="K66" s="47">
        <v>3.6</v>
      </c>
      <c r="L66" s="47">
        <v>4.0999999999999996</v>
      </c>
      <c r="M66" s="47">
        <v>0</v>
      </c>
      <c r="N66" s="47">
        <v>7.1</v>
      </c>
    </row>
    <row r="67" spans="1:14" x14ac:dyDescent="0.2">
      <c r="A67">
        <v>12</v>
      </c>
      <c r="B67" s="47">
        <v>1</v>
      </c>
      <c r="C67" s="47">
        <v>0</v>
      </c>
      <c r="D67" s="47">
        <v>5.7</v>
      </c>
      <c r="E67" s="47">
        <v>3.8</v>
      </c>
      <c r="F67" s="47">
        <v>5.4</v>
      </c>
      <c r="G67" s="47">
        <v>5.7</v>
      </c>
      <c r="H67" s="47">
        <v>6</v>
      </c>
      <c r="I67" s="47">
        <v>8.1999999999999993</v>
      </c>
      <c r="J67" s="47">
        <v>4.7</v>
      </c>
      <c r="K67" s="47">
        <v>7.3</v>
      </c>
      <c r="L67" s="47">
        <v>6.7</v>
      </c>
      <c r="M67" s="47">
        <v>0</v>
      </c>
      <c r="N67" s="47">
        <v>9</v>
      </c>
    </row>
    <row r="68" spans="1:14" x14ac:dyDescent="0.2">
      <c r="A68">
        <v>5</v>
      </c>
      <c r="B68" s="47">
        <v>1</v>
      </c>
      <c r="C68" s="47">
        <v>0</v>
      </c>
      <c r="D68" s="47">
        <v>5.7</v>
      </c>
      <c r="E68" s="47">
        <v>4</v>
      </c>
      <c r="F68" s="47">
        <v>2.7</v>
      </c>
      <c r="G68" s="47">
        <v>5.5</v>
      </c>
      <c r="H68" s="47">
        <v>5.0999999999999996</v>
      </c>
      <c r="I68" s="47">
        <v>6.2</v>
      </c>
      <c r="J68" s="47">
        <v>5</v>
      </c>
      <c r="K68" s="47">
        <v>6.2</v>
      </c>
      <c r="L68" s="47">
        <v>5.5</v>
      </c>
      <c r="M68" s="47">
        <v>0</v>
      </c>
      <c r="N68" s="47">
        <v>6.2</v>
      </c>
    </row>
    <row r="69" spans="1:14" x14ac:dyDescent="0.2">
      <c r="A69">
        <v>7</v>
      </c>
      <c r="B69" s="47">
        <v>1</v>
      </c>
      <c r="C69" s="47">
        <v>1</v>
      </c>
      <c r="D69" s="47">
        <v>5.5</v>
      </c>
      <c r="E69" s="47">
        <v>3.7</v>
      </c>
      <c r="F69" s="47">
        <v>4.3</v>
      </c>
      <c r="G69" s="47">
        <v>5.3</v>
      </c>
      <c r="H69" s="47">
        <v>4.9000000000000004</v>
      </c>
      <c r="I69" s="47">
        <v>6</v>
      </c>
      <c r="J69" s="47">
        <v>4.5</v>
      </c>
      <c r="K69" s="47">
        <v>5.9</v>
      </c>
      <c r="L69" s="47">
        <v>5.4</v>
      </c>
      <c r="M69" s="47">
        <v>0</v>
      </c>
      <c r="N69" s="47">
        <v>8.1999999999999993</v>
      </c>
    </row>
    <row r="70" spans="1:14" x14ac:dyDescent="0.2">
      <c r="A70">
        <v>5</v>
      </c>
      <c r="B70" s="47">
        <v>1</v>
      </c>
      <c r="C70" s="47">
        <v>0</v>
      </c>
      <c r="D70" s="47">
        <v>7.5</v>
      </c>
      <c r="E70" s="47">
        <v>3.5</v>
      </c>
      <c r="F70" s="47">
        <v>2.9</v>
      </c>
      <c r="G70" s="47">
        <v>4.0999999999999996</v>
      </c>
      <c r="H70" s="47">
        <v>4.5</v>
      </c>
      <c r="I70" s="47">
        <v>7.6</v>
      </c>
      <c r="J70" s="47">
        <v>4</v>
      </c>
      <c r="K70" s="47">
        <v>5.4</v>
      </c>
      <c r="L70" s="47">
        <v>3.5</v>
      </c>
      <c r="M70" s="47">
        <v>0</v>
      </c>
      <c r="N70" s="47">
        <v>5.8</v>
      </c>
    </row>
    <row r="71" spans="1:14" x14ac:dyDescent="0.2">
      <c r="A71">
        <v>9</v>
      </c>
      <c r="B71" s="47">
        <v>0</v>
      </c>
      <c r="C71" s="47">
        <v>0</v>
      </c>
      <c r="D71" s="47">
        <v>6.4</v>
      </c>
      <c r="E71" s="47">
        <v>3.6</v>
      </c>
      <c r="F71" s="47">
        <v>3.9</v>
      </c>
      <c r="G71" s="47">
        <v>3.9</v>
      </c>
      <c r="H71" s="47">
        <v>5.3</v>
      </c>
      <c r="I71" s="47">
        <v>7.1</v>
      </c>
      <c r="J71" s="47">
        <v>4.7</v>
      </c>
      <c r="K71" s="47">
        <v>6.6</v>
      </c>
      <c r="L71" s="47">
        <v>5.3</v>
      </c>
      <c r="M71" s="47">
        <v>0</v>
      </c>
      <c r="N71" s="47">
        <v>8</v>
      </c>
    </row>
    <row r="72" spans="1:14" x14ac:dyDescent="0.2">
      <c r="A72">
        <v>13</v>
      </c>
      <c r="B72" s="47">
        <v>0</v>
      </c>
      <c r="C72" s="47">
        <v>0</v>
      </c>
      <c r="D72" s="47">
        <v>9.1</v>
      </c>
      <c r="E72" s="47">
        <v>4.5</v>
      </c>
      <c r="F72" s="47">
        <v>6.3</v>
      </c>
      <c r="G72" s="47">
        <v>5.3</v>
      </c>
      <c r="H72" s="47">
        <v>7.1</v>
      </c>
      <c r="I72" s="47">
        <v>8.4</v>
      </c>
      <c r="J72" s="47">
        <v>5.4</v>
      </c>
      <c r="K72" s="47">
        <v>6.1</v>
      </c>
      <c r="L72" s="47">
        <v>5.9</v>
      </c>
      <c r="M72" s="47">
        <v>1</v>
      </c>
      <c r="N72" s="47">
        <v>7.7</v>
      </c>
    </row>
    <row r="73" spans="1:14" x14ac:dyDescent="0.2">
      <c r="A73">
        <v>8</v>
      </c>
      <c r="B73" s="47">
        <v>1</v>
      </c>
      <c r="C73" s="47">
        <v>1</v>
      </c>
      <c r="D73" s="47">
        <v>6.7</v>
      </c>
      <c r="E73" s="47">
        <v>3.2</v>
      </c>
      <c r="F73" s="47">
        <v>4.8</v>
      </c>
      <c r="G73" s="47">
        <v>6.3</v>
      </c>
      <c r="H73" s="47">
        <v>4.5</v>
      </c>
      <c r="I73" s="47">
        <v>5</v>
      </c>
      <c r="J73" s="47">
        <v>2.9</v>
      </c>
      <c r="K73" s="47">
        <v>2.6</v>
      </c>
      <c r="L73" s="47">
        <v>3.7</v>
      </c>
      <c r="M73" s="47">
        <v>0</v>
      </c>
      <c r="N73" s="47">
        <v>7</v>
      </c>
    </row>
    <row r="74" spans="1:14" x14ac:dyDescent="0.2">
      <c r="A74">
        <v>13</v>
      </c>
      <c r="B74" s="47">
        <v>0</v>
      </c>
      <c r="C74" s="47">
        <v>0</v>
      </c>
      <c r="D74" s="47">
        <v>6.5</v>
      </c>
      <c r="E74" s="47">
        <v>4.3</v>
      </c>
      <c r="F74" s="47">
        <v>6.5</v>
      </c>
      <c r="G74" s="47">
        <v>6.3</v>
      </c>
      <c r="H74" s="47">
        <v>6</v>
      </c>
      <c r="I74" s="47">
        <v>8.6999999999999993</v>
      </c>
      <c r="J74" s="47">
        <v>4.5999999999999996</v>
      </c>
      <c r="K74" s="47">
        <v>5.6</v>
      </c>
      <c r="L74" s="47">
        <v>6.6</v>
      </c>
      <c r="M74" s="47">
        <v>0</v>
      </c>
      <c r="N74" s="47">
        <v>7.9</v>
      </c>
    </row>
    <row r="75" spans="1:14" x14ac:dyDescent="0.2">
      <c r="A75">
        <v>14</v>
      </c>
      <c r="B75" s="47">
        <v>0</v>
      </c>
      <c r="C75" s="47">
        <v>1</v>
      </c>
      <c r="D75" s="47">
        <v>9.9</v>
      </c>
      <c r="E75" s="47">
        <v>3.7</v>
      </c>
      <c r="F75" s="47">
        <v>5.6</v>
      </c>
      <c r="G75" s="47">
        <v>7</v>
      </c>
      <c r="H75" s="47">
        <v>6.7</v>
      </c>
      <c r="I75" s="47">
        <v>6.8</v>
      </c>
      <c r="J75" s="47">
        <v>4.0999999999999996</v>
      </c>
      <c r="K75" s="47">
        <v>3.4</v>
      </c>
      <c r="L75" s="47">
        <v>7.6</v>
      </c>
      <c r="M75" s="47">
        <v>1</v>
      </c>
      <c r="N75" s="47">
        <v>9.8000000000000007</v>
      </c>
    </row>
    <row r="76" spans="1:14" x14ac:dyDescent="0.2">
      <c r="A76">
        <v>10</v>
      </c>
      <c r="B76" s="47">
        <v>0</v>
      </c>
      <c r="C76" s="47">
        <v>1</v>
      </c>
      <c r="D76" s="47">
        <v>8.5</v>
      </c>
      <c r="E76" s="47">
        <v>3.9</v>
      </c>
      <c r="F76" s="47">
        <v>5</v>
      </c>
      <c r="G76" s="47">
        <v>4.9000000000000004</v>
      </c>
      <c r="H76" s="47">
        <v>6</v>
      </c>
      <c r="I76" s="47">
        <v>6.8</v>
      </c>
      <c r="J76" s="47">
        <v>4.4000000000000004</v>
      </c>
      <c r="K76" s="47">
        <v>5.0999999999999996</v>
      </c>
      <c r="L76" s="47">
        <v>5.5</v>
      </c>
      <c r="M76" s="47">
        <v>1</v>
      </c>
      <c r="N76" s="47">
        <v>8.4</v>
      </c>
    </row>
    <row r="77" spans="1:14" x14ac:dyDescent="0.2">
      <c r="A77">
        <v>7</v>
      </c>
      <c r="B77" s="47">
        <v>0</v>
      </c>
      <c r="C77" s="47">
        <v>0</v>
      </c>
      <c r="D77" s="47">
        <v>9.9</v>
      </c>
      <c r="E77" s="47">
        <v>3</v>
      </c>
      <c r="F77" s="47">
        <v>5.4</v>
      </c>
      <c r="G77" s="47">
        <v>5.9</v>
      </c>
      <c r="H77" s="47">
        <v>4.8</v>
      </c>
      <c r="I77" s="47">
        <v>4.9000000000000004</v>
      </c>
      <c r="J77" s="47">
        <v>3.1</v>
      </c>
      <c r="K77" s="47">
        <v>4.3</v>
      </c>
      <c r="L77" s="47">
        <v>5</v>
      </c>
      <c r="M77" s="47">
        <v>0</v>
      </c>
      <c r="N77" s="47">
        <v>8.9</v>
      </c>
    </row>
    <row r="78" spans="1:14" x14ac:dyDescent="0.2">
      <c r="A78">
        <v>3</v>
      </c>
      <c r="B78" s="47">
        <v>0</v>
      </c>
      <c r="C78" s="47">
        <v>1</v>
      </c>
      <c r="D78" s="47">
        <v>7.6</v>
      </c>
      <c r="E78" s="47">
        <v>3.6</v>
      </c>
      <c r="F78" s="47">
        <v>4.7</v>
      </c>
      <c r="G78" s="47">
        <v>4.5999999999999996</v>
      </c>
      <c r="H78" s="47">
        <v>5</v>
      </c>
      <c r="I78" s="47">
        <v>7.4</v>
      </c>
      <c r="J78" s="47">
        <v>4.5</v>
      </c>
      <c r="K78" s="47">
        <v>5.8</v>
      </c>
      <c r="L78" s="47">
        <v>4.5999999999999996</v>
      </c>
      <c r="M78" s="47">
        <v>0</v>
      </c>
      <c r="N78" s="47">
        <v>7.5</v>
      </c>
    </row>
    <row r="79" spans="1:14" x14ac:dyDescent="0.2">
      <c r="A79">
        <v>5</v>
      </c>
      <c r="B79" s="47">
        <v>1</v>
      </c>
      <c r="C79" s="47">
        <v>1</v>
      </c>
      <c r="D79" s="47">
        <v>9.4</v>
      </c>
      <c r="E79" s="47">
        <v>3.8</v>
      </c>
      <c r="F79" s="47">
        <v>4.7</v>
      </c>
      <c r="G79" s="47">
        <v>6.5</v>
      </c>
      <c r="H79" s="47">
        <v>4.9000000000000004</v>
      </c>
      <c r="I79" s="47">
        <v>8.5</v>
      </c>
      <c r="J79" s="47">
        <v>4.3</v>
      </c>
      <c r="K79" s="47">
        <v>4.5</v>
      </c>
      <c r="L79" s="47">
        <v>6.2</v>
      </c>
      <c r="M79" s="47">
        <v>1</v>
      </c>
      <c r="N79" s="47">
        <v>8</v>
      </c>
    </row>
    <row r="80" spans="1:14" x14ac:dyDescent="0.2">
      <c r="A80">
        <v>10</v>
      </c>
      <c r="B80" s="47">
        <v>0</v>
      </c>
      <c r="C80" s="47">
        <v>1</v>
      </c>
      <c r="D80" s="47">
        <v>9.3000000000000007</v>
      </c>
      <c r="E80" s="47">
        <v>3.5</v>
      </c>
      <c r="F80" s="47">
        <v>5.5</v>
      </c>
      <c r="G80" s="47">
        <v>7.5</v>
      </c>
      <c r="H80" s="47">
        <v>5.9</v>
      </c>
      <c r="I80" s="47">
        <v>4.5999999999999996</v>
      </c>
      <c r="J80" s="47">
        <v>5.2</v>
      </c>
      <c r="K80" s="47">
        <v>4.0999999999999996</v>
      </c>
      <c r="L80" s="47">
        <v>7.6</v>
      </c>
      <c r="M80" s="47">
        <v>1</v>
      </c>
      <c r="N80" s="47">
        <v>8.1</v>
      </c>
    </row>
    <row r="81" spans="1:14" x14ac:dyDescent="0.2">
      <c r="A81">
        <v>10</v>
      </c>
      <c r="B81" s="47">
        <v>1</v>
      </c>
      <c r="C81" s="47">
        <v>0</v>
      </c>
      <c r="D81" s="47">
        <v>7.1</v>
      </c>
      <c r="E81" s="47">
        <v>3.4</v>
      </c>
      <c r="F81" s="47">
        <v>4</v>
      </c>
      <c r="G81" s="47">
        <v>5</v>
      </c>
      <c r="H81" s="47">
        <v>5.9</v>
      </c>
      <c r="I81" s="47">
        <v>7.8</v>
      </c>
      <c r="J81" s="47">
        <v>2.6</v>
      </c>
      <c r="K81" s="47">
        <v>3.1</v>
      </c>
      <c r="L81" s="47">
        <v>4.0999999999999996</v>
      </c>
      <c r="M81" s="47">
        <v>0</v>
      </c>
      <c r="N81" s="47">
        <v>7.6</v>
      </c>
    </row>
    <row r="82" spans="1:14" x14ac:dyDescent="0.2">
      <c r="A82">
        <v>8</v>
      </c>
      <c r="B82" s="47">
        <v>0</v>
      </c>
      <c r="C82" s="47">
        <v>0</v>
      </c>
      <c r="D82" s="47">
        <v>9.9</v>
      </c>
      <c r="E82" s="47">
        <v>3</v>
      </c>
      <c r="F82" s="47">
        <v>4</v>
      </c>
      <c r="G82" s="47">
        <v>5.9</v>
      </c>
      <c r="H82" s="47">
        <v>4.8</v>
      </c>
      <c r="I82" s="47">
        <v>4.9000000000000004</v>
      </c>
      <c r="J82" s="47">
        <v>3.2</v>
      </c>
      <c r="K82" s="47">
        <v>4.3</v>
      </c>
      <c r="L82" s="47">
        <v>4.8</v>
      </c>
      <c r="M82" s="47">
        <v>1</v>
      </c>
      <c r="N82" s="47">
        <v>8.8000000000000007</v>
      </c>
    </row>
    <row r="83" spans="1:14" x14ac:dyDescent="0.2">
      <c r="A83">
        <v>2</v>
      </c>
      <c r="B83" s="47">
        <v>0</v>
      </c>
      <c r="C83" s="47">
        <v>0</v>
      </c>
      <c r="D83" s="47">
        <v>8.6999999999999993</v>
      </c>
      <c r="E83" s="47">
        <v>3.2</v>
      </c>
      <c r="F83" s="47">
        <v>2.4</v>
      </c>
      <c r="G83" s="47">
        <v>6.8</v>
      </c>
      <c r="H83" s="47">
        <v>4.5999999999999996</v>
      </c>
      <c r="I83" s="47">
        <v>6.8</v>
      </c>
      <c r="J83" s="47">
        <v>4.3</v>
      </c>
      <c r="K83" s="47">
        <v>3.7</v>
      </c>
      <c r="L83" s="47">
        <v>4.9000000000000004</v>
      </c>
      <c r="M83" s="47">
        <v>1</v>
      </c>
      <c r="N83" s="47">
        <v>8</v>
      </c>
    </row>
    <row r="84" spans="1:14" x14ac:dyDescent="0.2">
      <c r="A84">
        <v>6</v>
      </c>
      <c r="B84" s="47">
        <v>0</v>
      </c>
      <c r="C84" s="47">
        <v>1</v>
      </c>
      <c r="D84" s="47">
        <v>8.6</v>
      </c>
      <c r="E84" s="47">
        <v>2.9</v>
      </c>
      <c r="F84" s="47">
        <v>2.9</v>
      </c>
      <c r="G84" s="47">
        <v>5.6</v>
      </c>
      <c r="H84" s="47">
        <v>4</v>
      </c>
      <c r="I84" s="47">
        <v>6.3</v>
      </c>
      <c r="J84" s="47">
        <v>2.7</v>
      </c>
      <c r="K84" s="47">
        <v>3</v>
      </c>
      <c r="L84" s="47">
        <v>3.9</v>
      </c>
      <c r="M84" s="47">
        <v>0</v>
      </c>
      <c r="N84" s="47">
        <v>8.5</v>
      </c>
    </row>
    <row r="85" spans="1:14" x14ac:dyDescent="0.2">
      <c r="A85">
        <v>5</v>
      </c>
      <c r="B85" s="47">
        <v>1</v>
      </c>
      <c r="C85" s="47">
        <v>0</v>
      </c>
      <c r="D85" s="47">
        <v>6.4</v>
      </c>
      <c r="E85" s="47">
        <v>3.2</v>
      </c>
      <c r="F85" s="47">
        <v>2.2000000000000002</v>
      </c>
      <c r="G85" s="47">
        <v>2.9</v>
      </c>
      <c r="H85" s="47">
        <v>5</v>
      </c>
      <c r="I85" s="47">
        <v>8.4</v>
      </c>
      <c r="J85" s="47">
        <v>2</v>
      </c>
      <c r="K85" s="47">
        <v>3.7</v>
      </c>
      <c r="L85" s="47">
        <v>3.6</v>
      </c>
      <c r="M85" s="47">
        <v>0</v>
      </c>
      <c r="N85" s="47">
        <v>6.5</v>
      </c>
    </row>
    <row r="86" spans="1:14" x14ac:dyDescent="0.2">
      <c r="A86">
        <v>4</v>
      </c>
      <c r="B86" s="47">
        <v>0</v>
      </c>
      <c r="C86" s="47">
        <v>1</v>
      </c>
      <c r="D86" s="47">
        <v>7.7</v>
      </c>
      <c r="E86" s="47">
        <v>2.6</v>
      </c>
      <c r="F86" s="47">
        <v>1.9</v>
      </c>
      <c r="G86" s="47">
        <v>7.2</v>
      </c>
      <c r="H86" s="47">
        <v>4.3</v>
      </c>
      <c r="I86" s="47">
        <v>5.9</v>
      </c>
      <c r="J86" s="47">
        <v>4.7</v>
      </c>
      <c r="K86" s="47">
        <v>3.9</v>
      </c>
      <c r="L86" s="47">
        <v>6.6</v>
      </c>
      <c r="M86" s="47">
        <v>1</v>
      </c>
      <c r="N86" s="47">
        <v>7.7</v>
      </c>
    </row>
    <row r="87" spans="1:14" x14ac:dyDescent="0.2">
      <c r="A87">
        <v>13</v>
      </c>
      <c r="B87" s="47">
        <v>1</v>
      </c>
      <c r="C87" s="47">
        <v>0</v>
      </c>
      <c r="D87" s="47">
        <v>7.5</v>
      </c>
      <c r="E87" s="47">
        <v>3.5</v>
      </c>
      <c r="F87" s="47">
        <v>3.5</v>
      </c>
      <c r="G87" s="47">
        <v>4.0999999999999996</v>
      </c>
      <c r="H87" s="47">
        <v>4.5</v>
      </c>
      <c r="I87" s="47">
        <v>7.6</v>
      </c>
      <c r="J87" s="47">
        <v>3.4</v>
      </c>
      <c r="K87" s="47">
        <v>5.4</v>
      </c>
      <c r="L87" s="47">
        <v>4.5</v>
      </c>
      <c r="M87" s="47">
        <v>0</v>
      </c>
      <c r="N87" s="47">
        <v>7.2</v>
      </c>
    </row>
    <row r="88" spans="1:14" x14ac:dyDescent="0.2">
      <c r="A88">
        <v>4</v>
      </c>
      <c r="B88" s="47">
        <v>0</v>
      </c>
      <c r="C88" s="47">
        <v>0</v>
      </c>
      <c r="D88" s="47">
        <v>5</v>
      </c>
      <c r="E88" s="47">
        <v>3.6</v>
      </c>
      <c r="F88" s="47">
        <v>3.5</v>
      </c>
      <c r="G88" s="47">
        <v>4.2</v>
      </c>
      <c r="H88" s="47">
        <v>4.9000000000000004</v>
      </c>
      <c r="I88" s="47">
        <v>8.1999999999999993</v>
      </c>
      <c r="J88" s="47">
        <v>2.4</v>
      </c>
      <c r="K88" s="47">
        <v>4.8</v>
      </c>
      <c r="L88" s="47">
        <v>3</v>
      </c>
      <c r="M88" s="47">
        <v>0</v>
      </c>
      <c r="N88" s="47">
        <v>6</v>
      </c>
    </row>
    <row r="89" spans="1:14" x14ac:dyDescent="0.2">
      <c r="A89">
        <v>11</v>
      </c>
      <c r="B89" s="47">
        <v>0</v>
      </c>
      <c r="C89" s="47">
        <v>1</v>
      </c>
      <c r="D89" s="47">
        <v>7.7</v>
      </c>
      <c r="E89" s="47">
        <v>2.6</v>
      </c>
      <c r="F89" s="47">
        <v>3.5</v>
      </c>
      <c r="G89" s="47">
        <v>7.2</v>
      </c>
      <c r="H89" s="47">
        <v>4.3</v>
      </c>
      <c r="I89" s="47">
        <v>5.9</v>
      </c>
      <c r="J89" s="47">
        <v>5.0999999999999996</v>
      </c>
      <c r="K89" s="47">
        <v>3.9</v>
      </c>
      <c r="L89" s="47">
        <v>6.7</v>
      </c>
      <c r="M89" s="47">
        <v>1</v>
      </c>
      <c r="N89" s="47">
        <v>8.1999999999999993</v>
      </c>
    </row>
    <row r="90" spans="1:14" x14ac:dyDescent="0.2">
      <c r="A90">
        <v>8</v>
      </c>
      <c r="B90" s="47">
        <v>1</v>
      </c>
      <c r="C90" s="47">
        <v>1</v>
      </c>
      <c r="D90" s="47">
        <v>9.1</v>
      </c>
      <c r="E90" s="47">
        <v>3.6</v>
      </c>
      <c r="F90" s="47">
        <v>4.2</v>
      </c>
      <c r="G90" s="47">
        <v>6.2</v>
      </c>
      <c r="H90" s="47">
        <v>4.5999999999999996</v>
      </c>
      <c r="I90" s="47">
        <v>8.3000000000000007</v>
      </c>
      <c r="J90" s="47">
        <v>4.5999999999999996</v>
      </c>
      <c r="K90" s="47">
        <v>4.3</v>
      </c>
      <c r="L90" s="47">
        <v>5.4</v>
      </c>
      <c r="M90" s="47">
        <v>0</v>
      </c>
      <c r="N90" s="47">
        <v>7.4</v>
      </c>
    </row>
    <row r="91" spans="1:14" x14ac:dyDescent="0.2">
      <c r="A91">
        <v>14</v>
      </c>
      <c r="B91" s="47">
        <v>1</v>
      </c>
      <c r="C91" s="47">
        <v>1</v>
      </c>
      <c r="D91" s="47">
        <v>5.5</v>
      </c>
      <c r="E91" s="47">
        <v>5.5</v>
      </c>
      <c r="F91" s="47">
        <v>5.6</v>
      </c>
      <c r="G91" s="47">
        <v>5.7</v>
      </c>
      <c r="H91" s="47">
        <v>8.1999999999999993</v>
      </c>
      <c r="I91" s="47">
        <v>6.3</v>
      </c>
      <c r="J91" s="47">
        <v>5.5</v>
      </c>
      <c r="K91" s="47">
        <v>6.7</v>
      </c>
      <c r="L91" s="47">
        <v>7</v>
      </c>
      <c r="M91" s="47">
        <v>1</v>
      </c>
      <c r="N91" s="47">
        <v>9.3000000000000007</v>
      </c>
    </row>
    <row r="92" spans="1:14" x14ac:dyDescent="0.2">
      <c r="A92">
        <v>15</v>
      </c>
      <c r="B92" s="47">
        <v>1</v>
      </c>
      <c r="C92" s="47">
        <v>0</v>
      </c>
      <c r="D92" s="47">
        <v>9.1</v>
      </c>
      <c r="E92" s="47">
        <v>3.7</v>
      </c>
      <c r="F92" s="47">
        <v>4.4000000000000004</v>
      </c>
      <c r="G92" s="47">
        <v>6.3</v>
      </c>
      <c r="H92" s="47">
        <v>5.4</v>
      </c>
      <c r="I92" s="47">
        <v>7.3</v>
      </c>
      <c r="J92" s="47">
        <v>4.4000000000000004</v>
      </c>
      <c r="K92" s="47">
        <v>3</v>
      </c>
      <c r="L92" s="47">
        <v>4.0999999999999996</v>
      </c>
      <c r="M92" s="47">
        <v>1</v>
      </c>
      <c r="N92" s="47">
        <v>7.9</v>
      </c>
    </row>
    <row r="93" spans="1:14" x14ac:dyDescent="0.2">
      <c r="A93">
        <v>7</v>
      </c>
      <c r="B93" s="47">
        <v>1</v>
      </c>
      <c r="C93" s="47">
        <v>0</v>
      </c>
      <c r="D93" s="47">
        <v>7.1</v>
      </c>
      <c r="E93" s="47">
        <v>4.2</v>
      </c>
      <c r="F93" s="47">
        <v>2.1</v>
      </c>
      <c r="G93" s="47">
        <v>3.3</v>
      </c>
      <c r="H93" s="47">
        <v>4.5</v>
      </c>
      <c r="I93" s="47">
        <v>9.9</v>
      </c>
      <c r="J93" s="47">
        <v>2</v>
      </c>
      <c r="K93" s="47">
        <v>4</v>
      </c>
      <c r="L93" s="47">
        <v>2.6</v>
      </c>
      <c r="M93" s="47">
        <v>0</v>
      </c>
      <c r="N93" s="47">
        <v>6.5</v>
      </c>
    </row>
    <row r="94" spans="1:14" x14ac:dyDescent="0.2">
      <c r="A94">
        <v>14</v>
      </c>
      <c r="B94" s="47">
        <v>1</v>
      </c>
      <c r="C94" s="47">
        <v>1</v>
      </c>
      <c r="D94" s="47">
        <v>9.1999999999999993</v>
      </c>
      <c r="E94" s="47">
        <v>3.9</v>
      </c>
      <c r="F94" s="47">
        <v>4.2</v>
      </c>
      <c r="G94" s="47">
        <v>8.4</v>
      </c>
      <c r="H94" s="47">
        <v>4.8</v>
      </c>
      <c r="I94" s="47">
        <v>7.1</v>
      </c>
      <c r="J94" s="47">
        <v>4.4000000000000004</v>
      </c>
      <c r="K94" s="47">
        <v>2.6</v>
      </c>
      <c r="L94" s="47">
        <v>5.3</v>
      </c>
      <c r="M94" s="47">
        <v>1</v>
      </c>
      <c r="N94" s="47">
        <v>8.6</v>
      </c>
    </row>
    <row r="95" spans="1:14" x14ac:dyDescent="0.2">
      <c r="A95">
        <v>11</v>
      </c>
      <c r="B95" s="47">
        <v>0</v>
      </c>
      <c r="C95" s="47">
        <v>1</v>
      </c>
      <c r="D95" s="47">
        <v>9.3000000000000007</v>
      </c>
      <c r="E95" s="47">
        <v>3.5</v>
      </c>
      <c r="F95" s="47">
        <v>4.5999999999999996</v>
      </c>
      <c r="G95" s="47">
        <v>7.5</v>
      </c>
      <c r="H95" s="47">
        <v>5.9</v>
      </c>
      <c r="I95" s="47">
        <v>4.5999999999999996</v>
      </c>
      <c r="J95" s="47">
        <v>4.8</v>
      </c>
      <c r="K95" s="47">
        <v>4.0999999999999996</v>
      </c>
      <c r="L95" s="47">
        <v>7</v>
      </c>
      <c r="M95" s="47">
        <v>1</v>
      </c>
      <c r="N95" s="47">
        <v>8.9</v>
      </c>
    </row>
    <row r="96" spans="1:14" x14ac:dyDescent="0.2">
      <c r="A96">
        <v>8</v>
      </c>
      <c r="B96" s="47">
        <v>1</v>
      </c>
      <c r="C96" s="47">
        <v>0</v>
      </c>
      <c r="D96" s="47">
        <v>9.3000000000000007</v>
      </c>
      <c r="E96" s="47">
        <v>3.8</v>
      </c>
      <c r="F96" s="47">
        <v>4.7</v>
      </c>
      <c r="G96" s="47">
        <v>6.4</v>
      </c>
      <c r="H96" s="47">
        <v>5.5</v>
      </c>
      <c r="I96" s="47">
        <v>7.4</v>
      </c>
      <c r="J96" s="47">
        <v>3.6</v>
      </c>
      <c r="K96" s="47">
        <v>3.2</v>
      </c>
      <c r="L96" s="47">
        <v>4.5999999999999996</v>
      </c>
      <c r="M96" s="47">
        <v>1</v>
      </c>
      <c r="N96" s="47">
        <v>8.4</v>
      </c>
    </row>
    <row r="97" spans="1:14" x14ac:dyDescent="0.2">
      <c r="A97">
        <v>12</v>
      </c>
      <c r="B97" s="47">
        <v>1</v>
      </c>
      <c r="C97" s="47">
        <v>1</v>
      </c>
      <c r="D97" s="47">
        <v>8.6</v>
      </c>
      <c r="E97" s="47">
        <v>4.8</v>
      </c>
      <c r="F97" s="47">
        <v>2.2999999999999998</v>
      </c>
      <c r="G97" s="47">
        <v>6</v>
      </c>
      <c r="H97" s="47">
        <v>5.7</v>
      </c>
      <c r="I97" s="47">
        <v>6.7</v>
      </c>
      <c r="J97" s="47">
        <v>4.9000000000000004</v>
      </c>
      <c r="K97" s="47">
        <v>3.6</v>
      </c>
      <c r="L97" s="47">
        <v>5.3</v>
      </c>
      <c r="M97" s="47">
        <v>1</v>
      </c>
      <c r="N97" s="47">
        <v>8.1</v>
      </c>
    </row>
    <row r="98" spans="1:14" x14ac:dyDescent="0.2">
      <c r="A98">
        <v>10</v>
      </c>
      <c r="B98" s="47">
        <v>0</v>
      </c>
      <c r="C98" s="47">
        <v>1</v>
      </c>
      <c r="D98" s="47">
        <v>7.4</v>
      </c>
      <c r="E98" s="47">
        <v>3.4</v>
      </c>
      <c r="F98" s="47">
        <v>4.0999999999999996</v>
      </c>
      <c r="G98" s="47">
        <v>4.4000000000000004</v>
      </c>
      <c r="H98" s="47">
        <v>4.8</v>
      </c>
      <c r="I98" s="47">
        <v>7.2</v>
      </c>
      <c r="J98" s="47">
        <v>4.2</v>
      </c>
      <c r="K98" s="47">
        <v>5.6</v>
      </c>
      <c r="L98" s="47">
        <v>5</v>
      </c>
      <c r="M98" s="47">
        <v>0</v>
      </c>
      <c r="N98" s="47">
        <v>7.2</v>
      </c>
    </row>
    <row r="99" spans="1:14" x14ac:dyDescent="0.2">
      <c r="A99">
        <v>11</v>
      </c>
      <c r="B99" s="47">
        <v>0</v>
      </c>
      <c r="C99" s="47">
        <v>1</v>
      </c>
      <c r="D99" s="47">
        <v>8.6999999999999993</v>
      </c>
      <c r="E99" s="47">
        <v>3.2</v>
      </c>
      <c r="F99" s="47">
        <v>3.1</v>
      </c>
      <c r="G99" s="47">
        <v>6.1</v>
      </c>
      <c r="H99" s="47">
        <v>2.9</v>
      </c>
      <c r="I99" s="47">
        <v>5.6</v>
      </c>
      <c r="J99" s="47">
        <v>3.1</v>
      </c>
      <c r="K99" s="47">
        <v>2.9</v>
      </c>
      <c r="L99" s="47">
        <v>3.2</v>
      </c>
      <c r="M99" s="47">
        <v>1</v>
      </c>
      <c r="N99" s="47">
        <v>7.7</v>
      </c>
    </row>
    <row r="100" spans="1:14" x14ac:dyDescent="0.2">
      <c r="A100">
        <v>1</v>
      </c>
      <c r="B100" s="47">
        <v>1</v>
      </c>
      <c r="C100" s="47">
        <v>1</v>
      </c>
      <c r="D100" s="47">
        <v>7.8</v>
      </c>
      <c r="E100" s="47">
        <v>4.9000000000000004</v>
      </c>
      <c r="F100" s="47">
        <v>5.2</v>
      </c>
      <c r="G100" s="47">
        <v>5.3</v>
      </c>
      <c r="H100" s="47">
        <v>7.1</v>
      </c>
      <c r="I100" s="47">
        <v>7.9</v>
      </c>
      <c r="J100" s="47">
        <v>4.3</v>
      </c>
      <c r="K100" s="47">
        <v>4.9000000000000004</v>
      </c>
      <c r="L100" s="47">
        <v>5.3</v>
      </c>
      <c r="M100" s="47">
        <v>1</v>
      </c>
      <c r="N100" s="47">
        <v>7.4</v>
      </c>
    </row>
    <row r="101" spans="1:14" x14ac:dyDescent="0.2">
      <c r="A101">
        <v>6</v>
      </c>
      <c r="B101" s="47">
        <v>1</v>
      </c>
      <c r="C101" s="47">
        <v>0</v>
      </c>
      <c r="D101" s="47">
        <v>7.9</v>
      </c>
      <c r="E101" s="47">
        <v>3</v>
      </c>
      <c r="F101" s="47">
        <v>5.9</v>
      </c>
      <c r="G101" s="47">
        <v>4.2</v>
      </c>
      <c r="H101" s="47">
        <v>4.8</v>
      </c>
      <c r="I101" s="47">
        <v>9.6999999999999993</v>
      </c>
      <c r="J101" s="47">
        <v>3.4</v>
      </c>
      <c r="K101" s="47">
        <v>5.4</v>
      </c>
      <c r="L101" s="47">
        <v>5.0999999999999996</v>
      </c>
      <c r="M101" s="47">
        <v>1</v>
      </c>
      <c r="N101" s="47">
        <v>7</v>
      </c>
    </row>
    <row r="102" spans="1:14" x14ac:dyDescent="0.2">
      <c r="A102">
        <v>8</v>
      </c>
      <c r="B102" s="47">
        <v>1</v>
      </c>
      <c r="C102" s="47">
        <v>0</v>
      </c>
      <c r="D102" s="47">
        <v>7.6</v>
      </c>
      <c r="E102" s="47">
        <v>3.6</v>
      </c>
      <c r="F102" s="47">
        <v>3.4</v>
      </c>
      <c r="G102" s="47">
        <v>4.2</v>
      </c>
      <c r="H102" s="47">
        <v>4.5999999999999996</v>
      </c>
      <c r="I102" s="47">
        <v>7.7</v>
      </c>
      <c r="J102" s="47">
        <v>3.1</v>
      </c>
      <c r="K102" s="47">
        <v>5.5</v>
      </c>
      <c r="L102" s="47">
        <v>4.9000000000000004</v>
      </c>
      <c r="M102" s="47">
        <v>0</v>
      </c>
      <c r="N102" s="47">
        <v>6.1</v>
      </c>
    </row>
    <row r="103" spans="1:14" x14ac:dyDescent="0.2">
      <c r="A103">
        <v>14</v>
      </c>
      <c r="B103" s="47">
        <v>0</v>
      </c>
      <c r="C103" s="47">
        <v>1</v>
      </c>
      <c r="D103" s="47">
        <v>9.1999999999999993</v>
      </c>
      <c r="E103" s="47">
        <v>5</v>
      </c>
      <c r="F103" s="47">
        <v>5.2</v>
      </c>
      <c r="G103" s="47">
        <v>6.5</v>
      </c>
      <c r="H103" s="47">
        <v>6.2</v>
      </c>
      <c r="I103" s="47">
        <v>7.3</v>
      </c>
      <c r="J103" s="47">
        <v>5.0999999999999996</v>
      </c>
      <c r="K103" s="47">
        <v>4.5999999999999996</v>
      </c>
      <c r="L103" s="47">
        <v>5.2</v>
      </c>
      <c r="M103" s="47">
        <v>1</v>
      </c>
      <c r="N103" s="47">
        <v>7.1</v>
      </c>
    </row>
    <row r="104" spans="1:14" x14ac:dyDescent="0.2">
      <c r="A104">
        <v>14</v>
      </c>
      <c r="B104" s="47">
        <v>1</v>
      </c>
      <c r="C104" s="47">
        <v>1</v>
      </c>
      <c r="D104" s="47">
        <v>7.7</v>
      </c>
      <c r="E104" s="47">
        <v>4.7</v>
      </c>
      <c r="F104" s="47">
        <v>5.2</v>
      </c>
      <c r="G104" s="47">
        <v>5.2</v>
      </c>
      <c r="H104" s="47">
        <v>7</v>
      </c>
      <c r="I104" s="47">
        <v>7.7</v>
      </c>
      <c r="J104" s="47">
        <v>4</v>
      </c>
      <c r="K104" s="47">
        <v>4.7</v>
      </c>
      <c r="L104" s="47">
        <v>4.7</v>
      </c>
      <c r="M104" s="47">
        <v>1</v>
      </c>
      <c r="N104" s="47">
        <v>7.6</v>
      </c>
    </row>
    <row r="105" spans="1:14" x14ac:dyDescent="0.2">
      <c r="A105">
        <v>12</v>
      </c>
      <c r="B105" s="47">
        <v>1</v>
      </c>
      <c r="C105" s="47">
        <v>1</v>
      </c>
      <c r="D105" s="47">
        <v>9.5</v>
      </c>
      <c r="E105" s="47">
        <v>5.6</v>
      </c>
      <c r="F105" s="47">
        <v>5.6</v>
      </c>
      <c r="G105" s="47">
        <v>6.9</v>
      </c>
      <c r="H105" s="47">
        <v>6.6</v>
      </c>
      <c r="I105" s="47">
        <v>7.6</v>
      </c>
      <c r="J105" s="47">
        <v>5.6</v>
      </c>
      <c r="K105" s="47">
        <v>4.5</v>
      </c>
      <c r="L105" s="47">
        <v>5.5</v>
      </c>
      <c r="M105" s="47">
        <v>1</v>
      </c>
      <c r="N105" s="47">
        <v>9</v>
      </c>
    </row>
    <row r="106" spans="1:14" x14ac:dyDescent="0.2">
      <c r="A106">
        <v>15</v>
      </c>
      <c r="B106" s="47">
        <v>0</v>
      </c>
      <c r="C106" s="47">
        <v>0</v>
      </c>
      <c r="D106" s="47">
        <v>6.5</v>
      </c>
      <c r="E106" s="47">
        <v>4.3</v>
      </c>
      <c r="F106" s="47">
        <v>4.7</v>
      </c>
      <c r="G106" s="47">
        <v>6.3</v>
      </c>
      <c r="H106" s="47">
        <v>6</v>
      </c>
      <c r="I106" s="47">
        <v>8.6999999999999993</v>
      </c>
      <c r="J106" s="47">
        <v>5</v>
      </c>
      <c r="K106" s="47">
        <v>5.6</v>
      </c>
      <c r="L106" s="47">
        <v>6.8</v>
      </c>
      <c r="M106" s="47">
        <v>1</v>
      </c>
      <c r="N106" s="47">
        <v>8.9</v>
      </c>
    </row>
    <row r="107" spans="1:14" x14ac:dyDescent="0.2">
      <c r="A107">
        <v>13</v>
      </c>
      <c r="B107" s="47">
        <v>1</v>
      </c>
      <c r="C107" s="47">
        <v>0</v>
      </c>
      <c r="D107" s="47">
        <v>8.3000000000000007</v>
      </c>
      <c r="E107" s="47">
        <v>3.4</v>
      </c>
      <c r="F107" s="47">
        <v>3.4</v>
      </c>
      <c r="G107" s="47">
        <v>4.5999999999999996</v>
      </c>
      <c r="H107" s="47">
        <v>5.2</v>
      </c>
      <c r="I107" s="47">
        <v>9.1</v>
      </c>
      <c r="J107" s="47">
        <v>4.2</v>
      </c>
      <c r="K107" s="47">
        <v>5.8</v>
      </c>
      <c r="L107" s="47">
        <v>5.9</v>
      </c>
      <c r="M107" s="47">
        <v>1</v>
      </c>
      <c r="N107" s="47">
        <v>7.5</v>
      </c>
    </row>
    <row r="108" spans="1:14" x14ac:dyDescent="0.2">
      <c r="A108">
        <v>15</v>
      </c>
      <c r="B108" s="47">
        <v>0</v>
      </c>
      <c r="C108" s="47">
        <v>1</v>
      </c>
      <c r="D108" s="47">
        <v>9.6</v>
      </c>
      <c r="E108" s="47">
        <v>4.0999999999999996</v>
      </c>
      <c r="F108" s="47">
        <v>4.8</v>
      </c>
      <c r="G108" s="47">
        <v>7.7</v>
      </c>
      <c r="H108" s="47">
        <v>5.5</v>
      </c>
      <c r="I108" s="47">
        <v>7.7</v>
      </c>
      <c r="J108" s="47">
        <v>4.4000000000000004</v>
      </c>
      <c r="K108" s="47">
        <v>4.5999999999999996</v>
      </c>
      <c r="L108" s="47">
        <v>6.5</v>
      </c>
      <c r="M108" s="47">
        <v>1</v>
      </c>
      <c r="N108" s="47">
        <v>9.3000000000000007</v>
      </c>
    </row>
    <row r="109" spans="1:14" x14ac:dyDescent="0.2">
      <c r="A109">
        <v>1</v>
      </c>
      <c r="B109" s="47">
        <v>1</v>
      </c>
      <c r="C109" s="47">
        <v>0</v>
      </c>
      <c r="D109" s="47">
        <v>5.9</v>
      </c>
      <c r="E109" s="47">
        <v>4</v>
      </c>
      <c r="F109" s="47">
        <v>6</v>
      </c>
      <c r="G109" s="47">
        <v>5.9</v>
      </c>
      <c r="H109" s="47">
        <v>6.2</v>
      </c>
      <c r="I109" s="47">
        <v>8.4</v>
      </c>
      <c r="J109" s="47">
        <v>5.8</v>
      </c>
      <c r="K109" s="47">
        <v>7.5</v>
      </c>
      <c r="L109" s="47">
        <v>8.6999999999999993</v>
      </c>
      <c r="M109" s="47">
        <v>1</v>
      </c>
      <c r="N109" s="47">
        <v>8</v>
      </c>
    </row>
    <row r="110" spans="1:14" x14ac:dyDescent="0.2">
      <c r="A110">
        <v>7</v>
      </c>
      <c r="B110" s="47">
        <v>0</v>
      </c>
      <c r="C110" s="47">
        <v>1</v>
      </c>
      <c r="D110" s="47">
        <v>8.6999999999999993</v>
      </c>
      <c r="E110" s="47">
        <v>3.7</v>
      </c>
      <c r="F110" s="47">
        <v>4.5999999999999996</v>
      </c>
      <c r="G110" s="47">
        <v>7.4</v>
      </c>
      <c r="H110" s="47">
        <v>4.8</v>
      </c>
      <c r="I110" s="47">
        <v>3.8</v>
      </c>
      <c r="J110" s="47">
        <v>4.5999999999999996</v>
      </c>
      <c r="K110" s="47">
        <v>3.5</v>
      </c>
      <c r="L110" s="47">
        <v>5.5</v>
      </c>
      <c r="M110" s="47">
        <v>1</v>
      </c>
      <c r="N110" s="47">
        <v>7.6</v>
      </c>
    </row>
    <row r="111" spans="1:14" x14ac:dyDescent="0.2">
      <c r="A111">
        <v>2</v>
      </c>
      <c r="B111" s="47">
        <v>1</v>
      </c>
      <c r="C111" s="47">
        <v>0</v>
      </c>
      <c r="D111" s="47">
        <v>6.7</v>
      </c>
      <c r="E111" s="47">
        <v>3.2</v>
      </c>
      <c r="F111" s="47">
        <v>2.2999999999999998</v>
      </c>
      <c r="G111" s="47">
        <v>6.3</v>
      </c>
      <c r="H111" s="47">
        <v>4.5</v>
      </c>
      <c r="I111" s="47">
        <v>5</v>
      </c>
      <c r="J111" s="47">
        <v>3.8</v>
      </c>
      <c r="K111" s="47">
        <v>2.6</v>
      </c>
      <c r="L111" s="47">
        <v>5.5</v>
      </c>
      <c r="M111" s="47">
        <v>0</v>
      </c>
      <c r="N111" s="47">
        <v>7.1</v>
      </c>
    </row>
    <row r="112" spans="1:14" x14ac:dyDescent="0.2">
      <c r="A112">
        <v>7</v>
      </c>
      <c r="B112" s="47">
        <v>1</v>
      </c>
      <c r="C112" s="47">
        <v>1</v>
      </c>
      <c r="D112" s="47">
        <v>9.6999999999999993</v>
      </c>
      <c r="E112" s="47">
        <v>5</v>
      </c>
      <c r="F112" s="47">
        <v>3.4</v>
      </c>
      <c r="G112" s="47">
        <v>7.5</v>
      </c>
      <c r="H112" s="47">
        <v>6.1</v>
      </c>
      <c r="I112" s="47">
        <v>6.7</v>
      </c>
      <c r="J112" s="47">
        <v>3.7</v>
      </c>
      <c r="K112" s="47">
        <v>3.4</v>
      </c>
      <c r="L112" s="47">
        <v>7.1</v>
      </c>
      <c r="M112" s="47">
        <v>1</v>
      </c>
      <c r="N112" s="47">
        <v>8.1</v>
      </c>
    </row>
    <row r="113" spans="1:14" x14ac:dyDescent="0.2">
      <c r="A113">
        <v>12</v>
      </c>
      <c r="B113" s="47">
        <v>1</v>
      </c>
      <c r="C113" s="47">
        <v>1</v>
      </c>
      <c r="D113" s="47">
        <v>8.8000000000000007</v>
      </c>
      <c r="E113" s="47">
        <v>3.5</v>
      </c>
      <c r="F113" s="47">
        <v>3.3</v>
      </c>
      <c r="G113" s="47">
        <v>8.1</v>
      </c>
      <c r="H113" s="47">
        <v>4.5</v>
      </c>
      <c r="I113" s="47">
        <v>6.7</v>
      </c>
      <c r="J113" s="47">
        <v>4</v>
      </c>
      <c r="K113" s="47">
        <v>2.2999999999999998</v>
      </c>
      <c r="L113" s="47">
        <v>6.6</v>
      </c>
      <c r="M113" s="47">
        <v>0</v>
      </c>
      <c r="N113" s="47">
        <v>7.9</v>
      </c>
    </row>
    <row r="114" spans="1:14" x14ac:dyDescent="0.2">
      <c r="A114">
        <v>7</v>
      </c>
      <c r="B114" s="47">
        <v>1</v>
      </c>
      <c r="C114" s="47">
        <v>0</v>
      </c>
      <c r="D114" s="47">
        <v>8.1999999999999993</v>
      </c>
      <c r="E114" s="47">
        <v>3.6</v>
      </c>
      <c r="F114" s="47">
        <v>4.5</v>
      </c>
      <c r="G114" s="47">
        <v>4.9000000000000004</v>
      </c>
      <c r="H114" s="47">
        <v>5</v>
      </c>
      <c r="I114" s="47">
        <v>9</v>
      </c>
      <c r="J114" s="47">
        <v>4.5</v>
      </c>
      <c r="K114" s="47">
        <v>6.9</v>
      </c>
      <c r="L114" s="47">
        <v>5.2</v>
      </c>
      <c r="M114" s="47">
        <v>1</v>
      </c>
      <c r="N114" s="47">
        <v>7.2</v>
      </c>
    </row>
    <row r="115" spans="1:14" x14ac:dyDescent="0.2">
      <c r="A115">
        <v>14</v>
      </c>
      <c r="B115" s="47">
        <v>0</v>
      </c>
      <c r="C115" s="47">
        <v>1</v>
      </c>
      <c r="D115" s="47">
        <v>8.9</v>
      </c>
      <c r="E115" s="47">
        <v>4.3</v>
      </c>
      <c r="F115" s="47">
        <v>6.3</v>
      </c>
      <c r="G115" s="47">
        <v>5.0999999999999996</v>
      </c>
      <c r="H115" s="47">
        <v>6.9</v>
      </c>
      <c r="I115" s="47">
        <v>8.1999999999999993</v>
      </c>
      <c r="J115" s="47">
        <v>4.2</v>
      </c>
      <c r="K115" s="47">
        <v>5.9</v>
      </c>
      <c r="L115" s="47">
        <v>5.6</v>
      </c>
      <c r="M115" s="47">
        <v>1</v>
      </c>
      <c r="N115" s="47">
        <v>7.7</v>
      </c>
    </row>
    <row r="116" spans="1:14" x14ac:dyDescent="0.2">
      <c r="A116">
        <v>14</v>
      </c>
      <c r="B116" s="47">
        <v>0</v>
      </c>
      <c r="C116" s="47">
        <v>1</v>
      </c>
      <c r="D116" s="47">
        <v>8.4</v>
      </c>
      <c r="E116" s="47">
        <v>3.8</v>
      </c>
      <c r="F116" s="47">
        <v>3.2</v>
      </c>
      <c r="G116" s="47">
        <v>4.7</v>
      </c>
      <c r="H116" s="47">
        <v>5.9</v>
      </c>
      <c r="I116" s="47">
        <v>6.7</v>
      </c>
      <c r="J116" s="47">
        <v>4</v>
      </c>
      <c r="K116" s="47">
        <v>5</v>
      </c>
      <c r="L116" s="47">
        <v>4.9000000000000004</v>
      </c>
      <c r="M116" s="47">
        <v>1</v>
      </c>
      <c r="N116" s="47">
        <v>7.9</v>
      </c>
    </row>
    <row r="117" spans="1:14" x14ac:dyDescent="0.2">
      <c r="A117">
        <v>11</v>
      </c>
      <c r="B117" s="47">
        <v>1</v>
      </c>
      <c r="C117" s="47">
        <v>1</v>
      </c>
      <c r="D117" s="47">
        <v>7.7</v>
      </c>
      <c r="E117" s="47">
        <v>4.7</v>
      </c>
      <c r="F117" s="47">
        <v>4.3</v>
      </c>
      <c r="G117" s="47">
        <v>5.2</v>
      </c>
      <c r="H117" s="47">
        <v>7</v>
      </c>
      <c r="I117" s="47">
        <v>7.7</v>
      </c>
      <c r="J117" s="47">
        <v>5.0999999999999996</v>
      </c>
      <c r="K117" s="47">
        <v>4.7</v>
      </c>
      <c r="L117" s="47">
        <v>5.4</v>
      </c>
      <c r="M117" s="47">
        <v>0</v>
      </c>
      <c r="N117" s="47">
        <v>6.9</v>
      </c>
    </row>
    <row r="118" spans="1:14" x14ac:dyDescent="0.2">
      <c r="A118">
        <v>10</v>
      </c>
      <c r="B118" s="47">
        <v>0</v>
      </c>
      <c r="C118" s="47">
        <v>1</v>
      </c>
      <c r="D118" s="47">
        <v>9.1999999999999993</v>
      </c>
      <c r="E118" s="47">
        <v>5</v>
      </c>
      <c r="F118" s="47">
        <v>4.9000000000000004</v>
      </c>
      <c r="G118" s="47">
        <v>6.5</v>
      </c>
      <c r="H118" s="47">
        <v>6.2</v>
      </c>
      <c r="I118" s="47">
        <v>7.3</v>
      </c>
      <c r="J118" s="47">
        <v>4.2</v>
      </c>
      <c r="K118" s="47">
        <v>4.5999999999999996</v>
      </c>
      <c r="L118" s="47">
        <v>7.7</v>
      </c>
      <c r="M118" s="47">
        <v>1</v>
      </c>
      <c r="N118" s="47">
        <v>9.5</v>
      </c>
    </row>
    <row r="119" spans="1:14" x14ac:dyDescent="0.2">
      <c r="A119">
        <v>5</v>
      </c>
      <c r="B119" s="47">
        <v>1</v>
      </c>
      <c r="C119" s="47">
        <v>0</v>
      </c>
      <c r="D119" s="47">
        <v>7.3</v>
      </c>
      <c r="E119" s="47">
        <v>3.6</v>
      </c>
      <c r="F119" s="47">
        <v>5.4</v>
      </c>
      <c r="G119" s="47">
        <v>5.2</v>
      </c>
      <c r="H119" s="47">
        <v>6.1</v>
      </c>
      <c r="I119" s="47">
        <v>8</v>
      </c>
      <c r="J119" s="47">
        <v>2.8</v>
      </c>
      <c r="K119" s="47">
        <v>3.3</v>
      </c>
      <c r="L119" s="47">
        <v>4.0999999999999996</v>
      </c>
      <c r="M119" s="47">
        <v>0</v>
      </c>
      <c r="N119" s="47">
        <v>7.5</v>
      </c>
    </row>
    <row r="120" spans="1:14" x14ac:dyDescent="0.2">
      <c r="A120">
        <v>11</v>
      </c>
      <c r="B120" s="47">
        <v>0</v>
      </c>
      <c r="C120" s="47">
        <v>1</v>
      </c>
      <c r="D120" s="47">
        <v>9</v>
      </c>
      <c r="E120" s="47">
        <v>4.0999999999999996</v>
      </c>
      <c r="F120" s="47">
        <v>3</v>
      </c>
      <c r="G120" s="47">
        <v>4.8</v>
      </c>
      <c r="H120" s="47">
        <v>5</v>
      </c>
      <c r="I120" s="47">
        <v>6</v>
      </c>
      <c r="J120" s="47">
        <v>3.3</v>
      </c>
      <c r="K120" s="47">
        <v>3.9</v>
      </c>
      <c r="L120" s="47">
        <v>4.2</v>
      </c>
      <c r="M120" s="47">
        <v>1</v>
      </c>
      <c r="N120" s="47">
        <v>8</v>
      </c>
    </row>
    <row r="121" spans="1:14" x14ac:dyDescent="0.2">
      <c r="A121">
        <v>6</v>
      </c>
      <c r="B121" s="47">
        <v>0</v>
      </c>
      <c r="C121" s="47">
        <v>0</v>
      </c>
      <c r="D121" s="47">
        <v>8.1</v>
      </c>
      <c r="E121" s="47">
        <v>2.5</v>
      </c>
      <c r="F121" s="47">
        <v>4.0999999999999996</v>
      </c>
      <c r="G121" s="47">
        <v>5.0999999999999996</v>
      </c>
      <c r="H121" s="47">
        <v>3.8</v>
      </c>
      <c r="I121" s="47">
        <v>6.6</v>
      </c>
      <c r="J121" s="47">
        <v>2.6</v>
      </c>
      <c r="K121" s="47">
        <v>3.5</v>
      </c>
      <c r="L121" s="47">
        <v>3.9</v>
      </c>
      <c r="M121" s="47">
        <v>0</v>
      </c>
      <c r="N121" s="47">
        <v>7.1</v>
      </c>
    </row>
    <row r="122" spans="1:14" x14ac:dyDescent="0.2">
      <c r="A122">
        <v>9</v>
      </c>
      <c r="B122" s="47">
        <v>0</v>
      </c>
      <c r="C122" s="47">
        <v>1</v>
      </c>
      <c r="D122" s="47">
        <v>7.4</v>
      </c>
      <c r="E122" s="47">
        <v>5.0999999999999996</v>
      </c>
      <c r="F122" s="47">
        <v>5</v>
      </c>
      <c r="G122" s="47">
        <v>7.2</v>
      </c>
      <c r="H122" s="47">
        <v>6.9</v>
      </c>
      <c r="I122" s="47">
        <v>9.6</v>
      </c>
      <c r="J122" s="47">
        <v>5.7</v>
      </c>
      <c r="K122" s="47">
        <v>6.5</v>
      </c>
      <c r="L122" s="47">
        <v>7</v>
      </c>
      <c r="M122" s="47">
        <v>1</v>
      </c>
      <c r="N122" s="47">
        <v>8.8000000000000007</v>
      </c>
    </row>
    <row r="123" spans="1:14" x14ac:dyDescent="0.2">
      <c r="A123">
        <v>9</v>
      </c>
      <c r="B123" s="47">
        <v>1</v>
      </c>
      <c r="C123" s="47">
        <v>0</v>
      </c>
      <c r="D123" s="47">
        <v>7.9</v>
      </c>
      <c r="E123" s="47">
        <v>3</v>
      </c>
      <c r="F123" s="47">
        <v>4.3</v>
      </c>
      <c r="G123" s="47">
        <v>4.2</v>
      </c>
      <c r="H123" s="47">
        <v>4.8</v>
      </c>
      <c r="I123" s="47">
        <v>9.6999999999999993</v>
      </c>
      <c r="J123" s="47">
        <v>4.8</v>
      </c>
      <c r="K123" s="47">
        <v>5.4</v>
      </c>
      <c r="L123" s="47">
        <v>6.2</v>
      </c>
      <c r="M123" s="47">
        <v>0</v>
      </c>
      <c r="N123" s="47">
        <v>8</v>
      </c>
    </row>
    <row r="124" spans="1:14" x14ac:dyDescent="0.2">
      <c r="A124">
        <v>10</v>
      </c>
      <c r="B124" s="47">
        <v>0</v>
      </c>
      <c r="C124" s="47">
        <v>0</v>
      </c>
      <c r="D124" s="47">
        <v>7.7</v>
      </c>
      <c r="E124" s="47">
        <v>2.2000000000000002</v>
      </c>
      <c r="F124" s="47">
        <v>2.4</v>
      </c>
      <c r="G124" s="47">
        <v>4.7</v>
      </c>
      <c r="H124" s="47">
        <v>3.4</v>
      </c>
      <c r="I124" s="47">
        <v>6.2</v>
      </c>
      <c r="J124" s="47">
        <v>3.2</v>
      </c>
      <c r="K124" s="47">
        <v>3.1</v>
      </c>
      <c r="L124" s="47">
        <v>3.4</v>
      </c>
      <c r="M124" s="47">
        <v>0</v>
      </c>
      <c r="N124" s="47">
        <v>7.7</v>
      </c>
    </row>
    <row r="125" spans="1:14" x14ac:dyDescent="0.2">
      <c r="A125">
        <v>5</v>
      </c>
      <c r="B125" s="47">
        <v>0</v>
      </c>
      <c r="C125" s="47">
        <v>1</v>
      </c>
      <c r="D125" s="47">
        <v>9.4</v>
      </c>
      <c r="E125" s="47">
        <v>2.5</v>
      </c>
      <c r="F125" s="47">
        <v>3.2</v>
      </c>
      <c r="G125" s="47">
        <v>7.3</v>
      </c>
      <c r="H125" s="47">
        <v>4.5999999999999996</v>
      </c>
      <c r="I125" s="47">
        <v>6.3</v>
      </c>
      <c r="J125" s="47">
        <v>5.8</v>
      </c>
      <c r="K125" s="47">
        <v>4.5999999999999996</v>
      </c>
      <c r="L125" s="47">
        <v>7</v>
      </c>
      <c r="M125" s="47">
        <v>1</v>
      </c>
      <c r="N125" s="47">
        <v>8.1999999999999993</v>
      </c>
    </row>
    <row r="126" spans="1:14" x14ac:dyDescent="0.2">
      <c r="A126">
        <v>7</v>
      </c>
      <c r="B126" s="47">
        <v>1</v>
      </c>
      <c r="C126" s="47">
        <v>0</v>
      </c>
      <c r="D126" s="47">
        <v>7.2</v>
      </c>
      <c r="E126" s="47">
        <v>4.3</v>
      </c>
      <c r="F126" s="47">
        <v>3.9</v>
      </c>
      <c r="G126" s="47">
        <v>3.4</v>
      </c>
      <c r="H126" s="47">
        <v>4.7</v>
      </c>
      <c r="I126" s="47">
        <v>10</v>
      </c>
      <c r="J126" s="47">
        <v>3.2</v>
      </c>
      <c r="K126" s="47">
        <v>4.0999999999999996</v>
      </c>
      <c r="L126" s="47">
        <v>4.2</v>
      </c>
      <c r="M126" s="47">
        <v>0</v>
      </c>
      <c r="N126" s="47">
        <v>6.5</v>
      </c>
    </row>
    <row r="127" spans="1:14" x14ac:dyDescent="0.2">
      <c r="A127">
        <v>15</v>
      </c>
      <c r="B127" s="47">
        <v>0</v>
      </c>
      <c r="C127" s="47">
        <v>1</v>
      </c>
      <c r="D127" s="47">
        <v>8.3000000000000007</v>
      </c>
      <c r="E127" s="47">
        <v>3.7</v>
      </c>
      <c r="F127" s="47">
        <v>5.3</v>
      </c>
      <c r="G127" s="47">
        <v>6.1</v>
      </c>
      <c r="H127" s="47">
        <v>6.1</v>
      </c>
      <c r="I127" s="47">
        <v>5.3</v>
      </c>
      <c r="J127" s="47">
        <v>4.0999999999999996</v>
      </c>
      <c r="K127" s="47">
        <v>2.9</v>
      </c>
      <c r="L127" s="47">
        <v>4</v>
      </c>
      <c r="M127" s="47">
        <v>1</v>
      </c>
      <c r="N127" s="47">
        <v>8.1</v>
      </c>
    </row>
    <row r="128" spans="1:14" x14ac:dyDescent="0.2">
      <c r="A128">
        <v>12</v>
      </c>
      <c r="B128" s="47">
        <v>1</v>
      </c>
      <c r="C128" s="47">
        <v>0</v>
      </c>
      <c r="D128" s="47">
        <v>7.9</v>
      </c>
      <c r="E128" s="47">
        <v>3.9</v>
      </c>
      <c r="F128" s="47">
        <v>4.9000000000000004</v>
      </c>
      <c r="G128" s="47">
        <v>6.9</v>
      </c>
      <c r="H128" s="47">
        <v>5.8</v>
      </c>
      <c r="I128" s="47">
        <v>4.7</v>
      </c>
      <c r="J128" s="47">
        <v>4.5999999999999996</v>
      </c>
      <c r="K128" s="47">
        <v>4.2</v>
      </c>
      <c r="L128" s="47">
        <v>6.6</v>
      </c>
      <c r="M128" s="47">
        <v>0</v>
      </c>
      <c r="N128" s="47">
        <v>8.1</v>
      </c>
    </row>
    <row r="129" spans="1:14" x14ac:dyDescent="0.2">
      <c r="A129">
        <v>7</v>
      </c>
      <c r="B129" s="47">
        <v>1</v>
      </c>
      <c r="C129" s="47">
        <v>0</v>
      </c>
      <c r="D129" s="47">
        <v>7.3</v>
      </c>
      <c r="E129" s="47">
        <v>3.6</v>
      </c>
      <c r="F129" s="47">
        <v>3.6</v>
      </c>
      <c r="G129" s="47">
        <v>5.2</v>
      </c>
      <c r="H129" s="47">
        <v>6.1</v>
      </c>
      <c r="I129" s="47">
        <v>8</v>
      </c>
      <c r="J129" s="47">
        <v>3.3</v>
      </c>
      <c r="K129" s="47">
        <v>3.3</v>
      </c>
      <c r="L129" s="47">
        <v>4</v>
      </c>
      <c r="M129" s="47">
        <v>0</v>
      </c>
      <c r="N129" s="47">
        <v>6.9</v>
      </c>
    </row>
    <row r="130" spans="1:14" x14ac:dyDescent="0.2">
      <c r="A130">
        <v>11</v>
      </c>
      <c r="B130" s="47">
        <v>1</v>
      </c>
      <c r="C130" s="47">
        <v>1</v>
      </c>
      <c r="D130" s="47">
        <v>9.6</v>
      </c>
      <c r="E130" s="47">
        <v>5.7</v>
      </c>
      <c r="F130" s="47">
        <v>5.6</v>
      </c>
      <c r="G130" s="47">
        <v>8.1999999999999993</v>
      </c>
      <c r="H130" s="47">
        <v>7.8</v>
      </c>
      <c r="I130" s="47">
        <v>4.5</v>
      </c>
      <c r="J130" s="47">
        <v>4.4000000000000004</v>
      </c>
      <c r="K130" s="47">
        <v>3</v>
      </c>
      <c r="L130" s="47">
        <v>6.2</v>
      </c>
      <c r="M130" s="47">
        <v>1</v>
      </c>
      <c r="N130" s="47">
        <v>9.3000000000000007</v>
      </c>
    </row>
    <row r="131" spans="1:14" x14ac:dyDescent="0.2">
      <c r="A131">
        <v>4</v>
      </c>
      <c r="B131" s="47">
        <v>0</v>
      </c>
      <c r="C131" s="47">
        <v>0</v>
      </c>
      <c r="D131" s="47">
        <v>8.3000000000000007</v>
      </c>
      <c r="E131" s="47">
        <v>2.8</v>
      </c>
      <c r="F131" s="47">
        <v>3</v>
      </c>
      <c r="G131" s="47">
        <v>5.7</v>
      </c>
      <c r="H131" s="47">
        <v>2.5</v>
      </c>
      <c r="I131" s="47">
        <v>5.2</v>
      </c>
      <c r="J131" s="47">
        <v>1.2</v>
      </c>
      <c r="K131" s="47">
        <v>2.5</v>
      </c>
      <c r="L131" s="47">
        <v>2.6</v>
      </c>
      <c r="M131" s="47">
        <v>0</v>
      </c>
      <c r="N131" s="47">
        <v>6.2</v>
      </c>
    </row>
    <row r="132" spans="1:14" x14ac:dyDescent="0.2">
      <c r="A132">
        <v>9</v>
      </c>
      <c r="B132" s="47">
        <v>0</v>
      </c>
      <c r="C132" s="47">
        <v>1</v>
      </c>
      <c r="D132" s="47">
        <v>8.6</v>
      </c>
      <c r="E132" s="47">
        <v>3.6</v>
      </c>
      <c r="F132" s="47">
        <v>2.9</v>
      </c>
      <c r="G132" s="47">
        <v>7.3</v>
      </c>
      <c r="H132" s="47">
        <v>4.7</v>
      </c>
      <c r="I132" s="47">
        <v>3.7</v>
      </c>
      <c r="J132" s="47">
        <v>5</v>
      </c>
      <c r="K132" s="47">
        <v>3.4</v>
      </c>
      <c r="L132" s="47">
        <v>6.1</v>
      </c>
      <c r="M132" s="47">
        <v>0</v>
      </c>
      <c r="N132" s="47">
        <v>8</v>
      </c>
    </row>
    <row r="133" spans="1:14" x14ac:dyDescent="0.2">
      <c r="A133">
        <v>9</v>
      </c>
      <c r="B133" s="47">
        <v>1</v>
      </c>
      <c r="C133" s="47">
        <v>0</v>
      </c>
      <c r="D133" s="47">
        <v>8</v>
      </c>
      <c r="E133" s="47">
        <v>2.5</v>
      </c>
      <c r="F133" s="47">
        <v>3.4</v>
      </c>
      <c r="G133" s="47">
        <v>7.7</v>
      </c>
      <c r="H133" s="47">
        <v>3</v>
      </c>
      <c r="I133" s="47">
        <v>5.2</v>
      </c>
      <c r="J133" s="47">
        <v>4.5999999999999996</v>
      </c>
      <c r="K133" s="47">
        <v>4.2</v>
      </c>
      <c r="L133" s="47">
        <v>6.9</v>
      </c>
      <c r="M133" s="47">
        <v>0</v>
      </c>
      <c r="N133" s="47">
        <v>7.1</v>
      </c>
    </row>
    <row r="134" spans="1:14" x14ac:dyDescent="0.2">
      <c r="A134">
        <v>2</v>
      </c>
      <c r="B134" s="47">
        <v>1</v>
      </c>
      <c r="C134" s="47">
        <v>0</v>
      </c>
      <c r="D134" s="47">
        <v>6.4</v>
      </c>
      <c r="E134" s="47">
        <v>3.2</v>
      </c>
      <c r="F134" s="47">
        <v>2.2000000000000002</v>
      </c>
      <c r="G134" s="47">
        <v>2.9</v>
      </c>
      <c r="H134" s="47">
        <v>5</v>
      </c>
      <c r="I134" s="47">
        <v>8.4</v>
      </c>
      <c r="J134" s="47">
        <v>2.4</v>
      </c>
      <c r="K134" s="47">
        <v>3.7</v>
      </c>
      <c r="L134" s="47">
        <v>3.6</v>
      </c>
      <c r="M134" s="47">
        <v>0</v>
      </c>
      <c r="N134" s="47">
        <v>6.5</v>
      </c>
    </row>
    <row r="135" spans="1:14" x14ac:dyDescent="0.2">
      <c r="A135">
        <v>10</v>
      </c>
      <c r="B135" s="47">
        <v>0</v>
      </c>
      <c r="C135" s="47">
        <v>0</v>
      </c>
      <c r="D135" s="47">
        <v>6.6</v>
      </c>
      <c r="E135" s="47">
        <v>3.8</v>
      </c>
      <c r="F135" s="47">
        <v>3.2</v>
      </c>
      <c r="G135" s="47">
        <v>5.3</v>
      </c>
      <c r="H135" s="47">
        <v>6.6</v>
      </c>
      <c r="I135" s="47">
        <v>8.1999999999999993</v>
      </c>
      <c r="J135" s="47">
        <v>4.3</v>
      </c>
      <c r="K135" s="47">
        <v>4.0999999999999996</v>
      </c>
      <c r="L135" s="47">
        <v>6.3</v>
      </c>
      <c r="M135" s="47">
        <v>0</v>
      </c>
      <c r="N135" s="47">
        <v>7.1</v>
      </c>
    </row>
    <row r="136" spans="1:14" x14ac:dyDescent="0.2">
      <c r="A136">
        <v>14</v>
      </c>
      <c r="B136" s="47">
        <v>0</v>
      </c>
      <c r="C136" s="47">
        <v>1</v>
      </c>
      <c r="D136" s="47">
        <v>7.6</v>
      </c>
      <c r="E136" s="47">
        <v>2.5</v>
      </c>
      <c r="F136" s="47">
        <v>3.2</v>
      </c>
      <c r="G136" s="47">
        <v>7.1</v>
      </c>
      <c r="H136" s="47">
        <v>4.2</v>
      </c>
      <c r="I136" s="47">
        <v>5.8</v>
      </c>
      <c r="J136" s="47">
        <v>3.6</v>
      </c>
      <c r="K136" s="47">
        <v>3.8</v>
      </c>
      <c r="L136" s="47">
        <v>6</v>
      </c>
      <c r="M136" s="47">
        <v>1</v>
      </c>
      <c r="N136" s="47">
        <v>8.1999999999999993</v>
      </c>
    </row>
    <row r="137" spans="1:14" x14ac:dyDescent="0.2">
      <c r="A137">
        <v>1</v>
      </c>
      <c r="B137" s="47">
        <v>1</v>
      </c>
      <c r="C137" s="47">
        <v>1</v>
      </c>
      <c r="D137" s="47">
        <v>9.4</v>
      </c>
      <c r="E137" s="47">
        <v>4.0999999999999996</v>
      </c>
      <c r="F137" s="47">
        <v>3.4</v>
      </c>
      <c r="G137" s="47">
        <v>7.8</v>
      </c>
      <c r="H137" s="47">
        <v>4.7</v>
      </c>
      <c r="I137" s="47">
        <v>7.6</v>
      </c>
      <c r="J137" s="47">
        <v>5.0999999999999996</v>
      </c>
      <c r="K137" s="47">
        <v>3.7</v>
      </c>
      <c r="L137" s="47">
        <v>5.6</v>
      </c>
      <c r="M137" s="47">
        <v>1</v>
      </c>
      <c r="N137" s="47">
        <v>7</v>
      </c>
    </row>
    <row r="138" spans="1:14" x14ac:dyDescent="0.2">
      <c r="A138">
        <v>4</v>
      </c>
      <c r="B138" s="47">
        <v>0</v>
      </c>
      <c r="C138" s="47">
        <v>0</v>
      </c>
      <c r="D138" s="47">
        <v>8.3000000000000007</v>
      </c>
      <c r="E138" s="47">
        <v>2.8</v>
      </c>
      <c r="F138" s="47">
        <v>3</v>
      </c>
      <c r="G138" s="47">
        <v>5.7</v>
      </c>
      <c r="H138" s="47">
        <v>2.5</v>
      </c>
      <c r="I138" s="47">
        <v>5.2</v>
      </c>
      <c r="J138" s="47">
        <v>1.8</v>
      </c>
      <c r="K138" s="47">
        <v>2.5</v>
      </c>
      <c r="L138" s="47">
        <v>3.1</v>
      </c>
      <c r="M138" s="47">
        <v>0</v>
      </c>
      <c r="N138" s="47">
        <v>6.7</v>
      </c>
    </row>
    <row r="139" spans="1:14" x14ac:dyDescent="0.2">
      <c r="A139">
        <v>13</v>
      </c>
      <c r="B139" s="47">
        <v>1</v>
      </c>
      <c r="C139" s="47">
        <v>1</v>
      </c>
      <c r="D139" s="47">
        <v>7.8</v>
      </c>
      <c r="E139" s="47">
        <v>4.9000000000000004</v>
      </c>
      <c r="F139" s="47">
        <v>5.8</v>
      </c>
      <c r="G139" s="47">
        <v>5.3</v>
      </c>
      <c r="H139" s="47">
        <v>7.1</v>
      </c>
      <c r="I139" s="47">
        <v>7.9</v>
      </c>
      <c r="J139" s="47">
        <v>4.0999999999999996</v>
      </c>
      <c r="K139" s="47">
        <v>4.9000000000000004</v>
      </c>
      <c r="L139" s="47">
        <v>5.7</v>
      </c>
      <c r="M139" s="47">
        <v>0</v>
      </c>
      <c r="N139" s="47">
        <v>7.5</v>
      </c>
    </row>
    <row r="140" spans="1:14" x14ac:dyDescent="0.2">
      <c r="A140">
        <v>13</v>
      </c>
      <c r="B140" s="47">
        <v>1</v>
      </c>
      <c r="C140" s="47">
        <v>0</v>
      </c>
      <c r="D140" s="47">
        <v>7.1</v>
      </c>
      <c r="E140" s="47">
        <v>4.2</v>
      </c>
      <c r="F140" s="47">
        <v>2.8</v>
      </c>
      <c r="G140" s="47">
        <v>3.3</v>
      </c>
      <c r="H140" s="47">
        <v>4.5</v>
      </c>
      <c r="I140" s="47">
        <v>9.9</v>
      </c>
      <c r="J140" s="47">
        <v>2.8</v>
      </c>
      <c r="K140" s="47">
        <v>4</v>
      </c>
      <c r="L140" s="47">
        <v>3.3</v>
      </c>
      <c r="M140" s="47">
        <v>0</v>
      </c>
      <c r="N140" s="47">
        <v>7.4</v>
      </c>
    </row>
    <row r="141" spans="1:14" x14ac:dyDescent="0.2">
      <c r="A141">
        <v>15</v>
      </c>
      <c r="B141" s="47">
        <v>0</v>
      </c>
      <c r="C141" s="47">
        <v>1</v>
      </c>
      <c r="D141" s="47">
        <v>7.6</v>
      </c>
      <c r="E141" s="47">
        <v>3.6</v>
      </c>
      <c r="F141" s="47">
        <v>2.2000000000000002</v>
      </c>
      <c r="G141" s="47">
        <v>4.5999999999999996</v>
      </c>
      <c r="H141" s="47">
        <v>5</v>
      </c>
      <c r="I141" s="47">
        <v>7.4</v>
      </c>
      <c r="J141" s="47">
        <v>4.4000000000000004</v>
      </c>
      <c r="K141" s="47">
        <v>5.8</v>
      </c>
      <c r="L141" s="47">
        <v>4.8</v>
      </c>
      <c r="M141" s="47">
        <v>0</v>
      </c>
      <c r="N141" s="47">
        <v>7.4</v>
      </c>
    </row>
    <row r="142" spans="1:14" x14ac:dyDescent="0.2">
      <c r="A142">
        <v>12</v>
      </c>
      <c r="B142" s="47">
        <v>1</v>
      </c>
      <c r="C142" s="47">
        <v>0</v>
      </c>
      <c r="D142" s="47">
        <v>5.6</v>
      </c>
      <c r="E142" s="47">
        <v>3.4</v>
      </c>
      <c r="F142" s="47">
        <v>5.2</v>
      </c>
      <c r="G142" s="47">
        <v>5.7</v>
      </c>
      <c r="H142" s="47">
        <v>5.6</v>
      </c>
      <c r="I142" s="47">
        <v>9.1</v>
      </c>
      <c r="J142" s="47">
        <v>4.5</v>
      </c>
      <c r="K142" s="47">
        <v>6</v>
      </c>
      <c r="L142" s="47">
        <v>6.3</v>
      </c>
      <c r="M142" s="47">
        <v>0</v>
      </c>
      <c r="N142" s="47">
        <v>7.9</v>
      </c>
    </row>
    <row r="143" spans="1:14" x14ac:dyDescent="0.2">
      <c r="A143">
        <v>3</v>
      </c>
      <c r="B143" s="47">
        <v>1</v>
      </c>
      <c r="C143" s="47">
        <v>0</v>
      </c>
      <c r="D143" s="47">
        <v>9.9</v>
      </c>
      <c r="E143" s="47">
        <v>2.8</v>
      </c>
      <c r="F143" s="47">
        <v>1.5</v>
      </c>
      <c r="G143" s="47">
        <v>5.8</v>
      </c>
      <c r="H143" s="47">
        <v>3.5</v>
      </c>
      <c r="I143" s="47">
        <v>5.4</v>
      </c>
      <c r="J143" s="47">
        <v>4</v>
      </c>
      <c r="K143" s="47">
        <v>4.9000000000000004</v>
      </c>
      <c r="L143" s="47">
        <v>5.8</v>
      </c>
      <c r="M143" s="47">
        <v>1</v>
      </c>
      <c r="N143" s="47">
        <v>8</v>
      </c>
    </row>
    <row r="144" spans="1:14" x14ac:dyDescent="0.2">
      <c r="A144">
        <v>3</v>
      </c>
      <c r="B144" s="47">
        <v>0</v>
      </c>
      <c r="C144" s="47">
        <v>1</v>
      </c>
      <c r="D144" s="47">
        <v>9.1999999999999993</v>
      </c>
      <c r="E144" s="47">
        <v>3.4</v>
      </c>
      <c r="F144" s="47">
        <v>4.9000000000000004</v>
      </c>
      <c r="G144" s="47">
        <v>7.4</v>
      </c>
      <c r="H144" s="47">
        <v>5.8</v>
      </c>
      <c r="I144" s="47">
        <v>4.5</v>
      </c>
      <c r="J144" s="47">
        <v>4.2</v>
      </c>
      <c r="K144" s="47">
        <v>4</v>
      </c>
      <c r="L144" s="47">
        <v>6.9</v>
      </c>
      <c r="M144" s="47">
        <v>1</v>
      </c>
      <c r="N144" s="47">
        <v>8</v>
      </c>
    </row>
    <row r="145" spans="1:14" x14ac:dyDescent="0.2">
      <c r="A145">
        <v>7</v>
      </c>
      <c r="B145" s="47">
        <v>1</v>
      </c>
      <c r="C145" s="47">
        <v>0</v>
      </c>
      <c r="D145" s="47">
        <v>9.1</v>
      </c>
      <c r="E145" s="47">
        <v>3.8</v>
      </c>
      <c r="F145" s="47">
        <v>3.1</v>
      </c>
      <c r="G145" s="47">
        <v>7.5</v>
      </c>
      <c r="H145" s="47">
        <v>4.5</v>
      </c>
      <c r="I145" s="47">
        <v>7.3</v>
      </c>
      <c r="J145" s="47">
        <v>4.5</v>
      </c>
      <c r="K145" s="47">
        <v>3.4</v>
      </c>
      <c r="L145" s="47">
        <v>5.0999999999999996</v>
      </c>
      <c r="M145" s="47">
        <v>0</v>
      </c>
      <c r="N145" s="47">
        <v>8.4</v>
      </c>
    </row>
    <row r="146" spans="1:14" x14ac:dyDescent="0.2">
      <c r="A146">
        <v>7</v>
      </c>
      <c r="B146" s="47">
        <v>1</v>
      </c>
      <c r="C146" s="47">
        <v>0</v>
      </c>
      <c r="D146" s="47">
        <v>9.9</v>
      </c>
      <c r="E146" s="47">
        <v>4.2</v>
      </c>
      <c r="F146" s="47">
        <v>3.4</v>
      </c>
      <c r="G146" s="47">
        <v>5.4</v>
      </c>
      <c r="H146" s="47">
        <v>4.5</v>
      </c>
      <c r="I146" s="47">
        <v>3.8</v>
      </c>
      <c r="J146" s="47">
        <v>3.8</v>
      </c>
      <c r="K146" s="47">
        <v>4</v>
      </c>
      <c r="L146" s="47">
        <v>5.4</v>
      </c>
      <c r="M146" s="47">
        <v>1</v>
      </c>
      <c r="N146" s="47">
        <v>8.8000000000000007</v>
      </c>
    </row>
    <row r="147" spans="1:14" x14ac:dyDescent="0.2">
      <c r="A147">
        <v>14</v>
      </c>
      <c r="B147" s="47">
        <v>1</v>
      </c>
      <c r="C147" s="47">
        <v>1</v>
      </c>
      <c r="D147" s="47">
        <v>9.9</v>
      </c>
      <c r="E147" s="47">
        <v>4.2</v>
      </c>
      <c r="F147" s="47">
        <v>3.2</v>
      </c>
      <c r="G147" s="47">
        <v>5.4</v>
      </c>
      <c r="H147" s="47">
        <v>4.5</v>
      </c>
      <c r="I147" s="47">
        <v>3.8</v>
      </c>
      <c r="J147" s="47">
        <v>4.0999999999999996</v>
      </c>
      <c r="K147" s="47">
        <v>4</v>
      </c>
      <c r="L147" s="47">
        <v>4.0999999999999996</v>
      </c>
      <c r="M147" s="47">
        <v>1</v>
      </c>
      <c r="N147" s="47">
        <v>7.9</v>
      </c>
    </row>
    <row r="148" spans="1:14" x14ac:dyDescent="0.2">
      <c r="A148">
        <v>5</v>
      </c>
      <c r="B148" s="47">
        <v>0</v>
      </c>
      <c r="C148" s="47">
        <v>0</v>
      </c>
      <c r="D148" s="47">
        <v>6.6</v>
      </c>
      <c r="E148" s="47">
        <v>3.8</v>
      </c>
      <c r="F148" s="47">
        <v>4.5</v>
      </c>
      <c r="G148" s="47">
        <v>5.3</v>
      </c>
      <c r="H148" s="47">
        <v>6.6</v>
      </c>
      <c r="I148" s="47">
        <v>8.1999999999999993</v>
      </c>
      <c r="J148" s="47">
        <v>4.5999999999999996</v>
      </c>
      <c r="K148" s="47">
        <v>4.0999999999999996</v>
      </c>
      <c r="L148" s="47">
        <v>4.7</v>
      </c>
      <c r="M148" s="47">
        <v>0</v>
      </c>
      <c r="N148" s="47">
        <v>6</v>
      </c>
    </row>
    <row r="149" spans="1:14" x14ac:dyDescent="0.2">
      <c r="A149">
        <v>15</v>
      </c>
      <c r="B149" s="47">
        <v>1</v>
      </c>
      <c r="C149" s="47">
        <v>0</v>
      </c>
      <c r="D149" s="47">
        <v>9.1</v>
      </c>
      <c r="E149" s="47">
        <v>3.7</v>
      </c>
      <c r="F149" s="47">
        <v>4.0999999999999996</v>
      </c>
      <c r="G149" s="47">
        <v>6.3</v>
      </c>
      <c r="H149" s="47">
        <v>5.4</v>
      </c>
      <c r="I149" s="47">
        <v>7.3</v>
      </c>
      <c r="J149" s="47">
        <v>3.7</v>
      </c>
      <c r="K149" s="47">
        <v>3</v>
      </c>
      <c r="L149" s="47">
        <v>4.7</v>
      </c>
      <c r="M149" s="47">
        <v>0</v>
      </c>
      <c r="N149" s="47">
        <v>8.1999999999999993</v>
      </c>
    </row>
    <row r="150" spans="1:14" x14ac:dyDescent="0.2">
      <c r="A150">
        <v>7</v>
      </c>
      <c r="B150" s="47">
        <v>1</v>
      </c>
      <c r="C150" s="47">
        <v>1</v>
      </c>
      <c r="D150" s="47">
        <v>5.0999999999999996</v>
      </c>
      <c r="E150" s="47">
        <v>5.0999999999999996</v>
      </c>
      <c r="F150" s="47">
        <v>5.8</v>
      </c>
      <c r="G150" s="47">
        <v>5.4</v>
      </c>
      <c r="H150" s="47">
        <v>7.8</v>
      </c>
      <c r="I150" s="47">
        <v>5.9</v>
      </c>
      <c r="J150" s="47">
        <v>5.0999999999999996</v>
      </c>
      <c r="K150" s="47">
        <v>6.3</v>
      </c>
      <c r="L150" s="47">
        <v>6.2</v>
      </c>
      <c r="M150" s="47">
        <v>1</v>
      </c>
      <c r="N150" s="47">
        <v>8.4</v>
      </c>
    </row>
    <row r="151" spans="1:14" x14ac:dyDescent="0.2">
      <c r="A151">
        <v>13</v>
      </c>
      <c r="B151" s="47">
        <v>0</v>
      </c>
      <c r="C151" s="47">
        <v>0</v>
      </c>
      <c r="D151" s="47">
        <v>6</v>
      </c>
      <c r="E151" s="47">
        <v>4.0999999999999996</v>
      </c>
      <c r="F151" s="47">
        <v>4.8</v>
      </c>
      <c r="G151" s="47">
        <v>5.3</v>
      </c>
      <c r="H151" s="47">
        <v>5.3</v>
      </c>
      <c r="I151" s="47">
        <v>8</v>
      </c>
      <c r="J151" s="47">
        <v>4.3</v>
      </c>
      <c r="K151" s="47">
        <v>5.3</v>
      </c>
      <c r="L151" s="47">
        <v>5.8</v>
      </c>
      <c r="M151" s="47">
        <v>0</v>
      </c>
      <c r="N151" s="47">
        <v>7.4</v>
      </c>
    </row>
    <row r="152" spans="1:14" x14ac:dyDescent="0.2">
      <c r="A152">
        <v>8</v>
      </c>
      <c r="B152" s="47">
        <v>0</v>
      </c>
      <c r="C152" s="47">
        <v>0</v>
      </c>
      <c r="D152" s="47">
        <v>8.9</v>
      </c>
      <c r="E152" s="47">
        <v>4.3</v>
      </c>
      <c r="F152" s="47">
        <v>4.3</v>
      </c>
      <c r="G152" s="47">
        <v>5.0999999999999996</v>
      </c>
      <c r="H152" s="47">
        <v>6.9</v>
      </c>
      <c r="I152" s="47">
        <v>8.1999999999999993</v>
      </c>
      <c r="J152" s="47">
        <v>5</v>
      </c>
      <c r="K152" s="47">
        <v>5.9</v>
      </c>
      <c r="L152" s="47">
        <v>5.7</v>
      </c>
      <c r="M152" s="47">
        <v>0</v>
      </c>
      <c r="N152" s="47">
        <v>8</v>
      </c>
    </row>
    <row r="153" spans="1:14" x14ac:dyDescent="0.2">
      <c r="A153">
        <v>5</v>
      </c>
      <c r="B153" s="47">
        <v>0</v>
      </c>
      <c r="C153" s="47">
        <v>0</v>
      </c>
      <c r="D153" s="47">
        <v>6.2</v>
      </c>
      <c r="E153" s="47">
        <v>3.3</v>
      </c>
      <c r="F153" s="47">
        <v>4</v>
      </c>
      <c r="G153" s="47">
        <v>3.6</v>
      </c>
      <c r="H153" s="47">
        <v>5.0999999999999996</v>
      </c>
      <c r="I153" s="47">
        <v>6.9</v>
      </c>
      <c r="J153" s="47">
        <v>4</v>
      </c>
      <c r="K153" s="47">
        <v>6.3</v>
      </c>
      <c r="L153" s="47">
        <v>5.4</v>
      </c>
      <c r="M153" s="47">
        <v>0</v>
      </c>
      <c r="N153" s="47">
        <v>6.6</v>
      </c>
    </row>
    <row r="154" spans="1:14" x14ac:dyDescent="0.2">
      <c r="A154">
        <v>9</v>
      </c>
      <c r="B154" s="47">
        <v>1</v>
      </c>
      <c r="C154" s="47">
        <v>0</v>
      </c>
      <c r="D154" s="47">
        <v>7.2</v>
      </c>
      <c r="E154" s="47">
        <v>4.3</v>
      </c>
      <c r="F154" s="47">
        <v>3.6</v>
      </c>
      <c r="G154" s="47">
        <v>3.4</v>
      </c>
      <c r="H154" s="47">
        <v>4.7</v>
      </c>
      <c r="I154" s="47">
        <v>10</v>
      </c>
      <c r="J154" s="47">
        <v>3</v>
      </c>
      <c r="K154" s="47">
        <v>4.0999999999999996</v>
      </c>
      <c r="L154" s="47">
        <v>3.8</v>
      </c>
      <c r="M154" s="47">
        <v>0</v>
      </c>
      <c r="N154" s="47">
        <v>7.6</v>
      </c>
    </row>
    <row r="155" spans="1:14" x14ac:dyDescent="0.2">
      <c r="A155">
        <v>6</v>
      </c>
      <c r="B155" s="47">
        <v>1</v>
      </c>
      <c r="C155" s="47">
        <v>1</v>
      </c>
      <c r="D155" s="47">
        <v>8.8000000000000007</v>
      </c>
      <c r="E155" s="47">
        <v>3.5</v>
      </c>
      <c r="F155" s="47">
        <v>2.8</v>
      </c>
      <c r="G155" s="47">
        <v>8.1</v>
      </c>
      <c r="H155" s="47">
        <v>4.5</v>
      </c>
      <c r="I155" s="47">
        <v>6.7</v>
      </c>
      <c r="J155" s="47">
        <v>4.0999999999999996</v>
      </c>
      <c r="K155" s="47">
        <v>2.2999999999999998</v>
      </c>
      <c r="L155" s="47">
        <v>5.4</v>
      </c>
      <c r="M155" s="47">
        <v>0</v>
      </c>
      <c r="N155" s="47">
        <v>7.5</v>
      </c>
    </row>
    <row r="156" spans="1:14" x14ac:dyDescent="0.2">
      <c r="A156">
        <v>3</v>
      </c>
      <c r="B156" s="47">
        <v>0</v>
      </c>
      <c r="C156" s="47">
        <v>0</v>
      </c>
      <c r="D156" s="47">
        <v>6.3</v>
      </c>
      <c r="E156" s="47">
        <v>5.0999999999999996</v>
      </c>
      <c r="F156" s="47">
        <v>3.7</v>
      </c>
      <c r="G156" s="47">
        <v>4.0999999999999996</v>
      </c>
      <c r="H156" s="47">
        <v>6.6</v>
      </c>
      <c r="I156" s="47">
        <v>8.4</v>
      </c>
      <c r="J156" s="47">
        <v>4.4000000000000004</v>
      </c>
      <c r="K156" s="47">
        <v>5.0999999999999996</v>
      </c>
      <c r="L156" s="47">
        <v>5.3</v>
      </c>
      <c r="M156" s="47">
        <v>0</v>
      </c>
      <c r="N156" s="47">
        <v>7.1</v>
      </c>
    </row>
    <row r="157" spans="1:14" x14ac:dyDescent="0.2">
      <c r="A157">
        <v>2</v>
      </c>
      <c r="B157" s="47">
        <v>0</v>
      </c>
      <c r="C157" s="47">
        <v>0</v>
      </c>
      <c r="D157" s="47">
        <v>9.6999999999999993</v>
      </c>
      <c r="E157" s="47">
        <v>2.8</v>
      </c>
      <c r="F157" s="47">
        <v>3.7</v>
      </c>
      <c r="G157" s="47">
        <v>5.7</v>
      </c>
      <c r="H157" s="47">
        <v>4.7</v>
      </c>
      <c r="I157" s="47">
        <v>4.8</v>
      </c>
      <c r="J157" s="47">
        <v>4</v>
      </c>
      <c r="K157" s="47">
        <v>4.0999999999999996</v>
      </c>
      <c r="L157" s="47">
        <v>5.8</v>
      </c>
      <c r="M157" s="47">
        <v>0</v>
      </c>
      <c r="N157" s="47">
        <v>7.9</v>
      </c>
    </row>
    <row r="158" spans="1:14" x14ac:dyDescent="0.2">
      <c r="A158">
        <v>1</v>
      </c>
      <c r="B158" s="47">
        <v>0</v>
      </c>
      <c r="C158" s="47">
        <v>0</v>
      </c>
      <c r="D158" s="47">
        <v>5</v>
      </c>
      <c r="E158" s="47">
        <v>3.6</v>
      </c>
      <c r="F158" s="47">
        <v>4.0999999999999996</v>
      </c>
      <c r="G158" s="47">
        <v>4.2</v>
      </c>
      <c r="H158" s="47">
        <v>4.9000000000000004</v>
      </c>
      <c r="I158" s="47">
        <v>8.1999999999999993</v>
      </c>
      <c r="J158" s="47">
        <v>3.7</v>
      </c>
      <c r="K158" s="47">
        <v>4.8</v>
      </c>
      <c r="L158" s="47">
        <v>4.4000000000000004</v>
      </c>
      <c r="M158" s="47">
        <v>0</v>
      </c>
      <c r="N158" s="47">
        <v>7.6</v>
      </c>
    </row>
    <row r="159" spans="1:14" x14ac:dyDescent="0.2">
      <c r="A159">
        <v>10</v>
      </c>
      <c r="B159" s="47">
        <v>0</v>
      </c>
      <c r="C159" s="47">
        <v>1</v>
      </c>
      <c r="D159" s="47">
        <v>7.4</v>
      </c>
      <c r="E159" s="47">
        <v>3.4</v>
      </c>
      <c r="F159" s="47">
        <v>5.8</v>
      </c>
      <c r="G159" s="47">
        <v>4.4000000000000004</v>
      </c>
      <c r="H159" s="47">
        <v>4.8</v>
      </c>
      <c r="I159" s="47">
        <v>7.2</v>
      </c>
      <c r="J159" s="47">
        <v>4</v>
      </c>
      <c r="K159" s="47">
        <v>5.6</v>
      </c>
      <c r="L159" s="47">
        <v>4.3</v>
      </c>
      <c r="M159" s="47">
        <v>0</v>
      </c>
      <c r="N159" s="47">
        <v>7.1</v>
      </c>
    </row>
    <row r="160" spans="1:14" x14ac:dyDescent="0.2">
      <c r="A160">
        <v>5</v>
      </c>
      <c r="B160" s="47">
        <v>1</v>
      </c>
      <c r="C160" s="47">
        <v>1</v>
      </c>
      <c r="D160" s="47">
        <v>5.5</v>
      </c>
      <c r="E160" s="47">
        <v>3.7</v>
      </c>
      <c r="F160" s="47">
        <v>4.5</v>
      </c>
      <c r="G160" s="47">
        <v>5.3</v>
      </c>
      <c r="H160" s="47">
        <v>4.9000000000000004</v>
      </c>
      <c r="I160" s="47">
        <v>6</v>
      </c>
      <c r="J160" s="47">
        <v>4.3</v>
      </c>
      <c r="K160" s="47">
        <v>5.9</v>
      </c>
      <c r="L160" s="47">
        <v>5.7</v>
      </c>
      <c r="M160" s="47">
        <v>0</v>
      </c>
      <c r="N160" s="47">
        <v>7.6</v>
      </c>
    </row>
    <row r="161" spans="1:14" x14ac:dyDescent="0.2">
      <c r="A161">
        <v>13</v>
      </c>
      <c r="B161" s="47">
        <v>1</v>
      </c>
      <c r="C161" s="47">
        <v>1</v>
      </c>
      <c r="D161" s="47">
        <v>9.1</v>
      </c>
      <c r="E161" s="47">
        <v>3.6</v>
      </c>
      <c r="F161" s="47">
        <v>3</v>
      </c>
      <c r="G161" s="47">
        <v>6.2</v>
      </c>
      <c r="H161" s="47">
        <v>4.5999999999999996</v>
      </c>
      <c r="I161" s="47">
        <v>8.3000000000000007</v>
      </c>
      <c r="J161" s="47">
        <v>4.5999999999999996</v>
      </c>
      <c r="K161" s="47">
        <v>4.3</v>
      </c>
      <c r="L161" s="47">
        <v>4.8</v>
      </c>
      <c r="M161" s="47">
        <v>1</v>
      </c>
      <c r="N161" s="47">
        <v>8.1999999999999993</v>
      </c>
    </row>
    <row r="162" spans="1:14" x14ac:dyDescent="0.2">
      <c r="A162">
        <v>5</v>
      </c>
      <c r="B162" s="47">
        <v>1</v>
      </c>
      <c r="C162" s="47">
        <v>0</v>
      </c>
      <c r="D162" s="47">
        <v>6.7</v>
      </c>
      <c r="E162" s="47">
        <v>3.7</v>
      </c>
      <c r="F162" s="47">
        <v>5.0999999999999996</v>
      </c>
      <c r="G162" s="47">
        <v>5.0999999999999996</v>
      </c>
      <c r="H162" s="47">
        <v>4.9000000000000004</v>
      </c>
      <c r="I162" s="47">
        <v>9.1999999999999993</v>
      </c>
      <c r="J162" s="47">
        <v>3.7</v>
      </c>
      <c r="K162" s="47">
        <v>4.5</v>
      </c>
      <c r="L162" s="47">
        <v>4.9000000000000004</v>
      </c>
      <c r="M162" s="47">
        <v>0</v>
      </c>
      <c r="N162" s="47">
        <v>6.9</v>
      </c>
    </row>
    <row r="163" spans="1:14" x14ac:dyDescent="0.2">
      <c r="A163">
        <v>11</v>
      </c>
      <c r="B163" s="47">
        <v>0</v>
      </c>
      <c r="C163" s="47">
        <v>1</v>
      </c>
      <c r="D163" s="47">
        <v>6.3</v>
      </c>
      <c r="E163" s="47">
        <v>4.5</v>
      </c>
      <c r="F163" s="47">
        <v>4.9000000000000004</v>
      </c>
      <c r="G163" s="47">
        <v>6.8</v>
      </c>
      <c r="H163" s="47">
        <v>5.9</v>
      </c>
      <c r="I163" s="47">
        <v>8.8000000000000007</v>
      </c>
      <c r="J163" s="47">
        <v>6.4</v>
      </c>
      <c r="K163" s="47">
        <v>6.2</v>
      </c>
      <c r="L163" s="47">
        <v>6.4</v>
      </c>
      <c r="M163" s="47">
        <v>1</v>
      </c>
      <c r="N163" s="47">
        <v>8.1</v>
      </c>
    </row>
    <row r="164" spans="1:14" x14ac:dyDescent="0.2">
      <c r="A164">
        <v>13</v>
      </c>
      <c r="B164" s="47">
        <v>0</v>
      </c>
      <c r="C164" s="47">
        <v>1</v>
      </c>
      <c r="D164" s="47">
        <v>8.3000000000000007</v>
      </c>
      <c r="E164" s="47">
        <v>3.7</v>
      </c>
      <c r="F164" s="47">
        <v>5.7</v>
      </c>
      <c r="G164" s="47">
        <v>6.1</v>
      </c>
      <c r="H164" s="47">
        <v>6.1</v>
      </c>
      <c r="I164" s="47">
        <v>5.3</v>
      </c>
      <c r="J164" s="47">
        <v>3.6</v>
      </c>
      <c r="K164" s="47">
        <v>2.9</v>
      </c>
      <c r="L164" s="47">
        <v>4.9000000000000004</v>
      </c>
      <c r="M164" s="47">
        <v>1</v>
      </c>
      <c r="N164" s="47">
        <v>7.6</v>
      </c>
    </row>
    <row r="165" spans="1:14" x14ac:dyDescent="0.2">
      <c r="A165">
        <v>12</v>
      </c>
      <c r="B165" s="47">
        <v>0</v>
      </c>
      <c r="C165" s="47">
        <v>1</v>
      </c>
      <c r="D165" s="47">
        <v>8.1999999999999993</v>
      </c>
      <c r="E165" s="47">
        <v>3.6</v>
      </c>
      <c r="F165" s="47">
        <v>4.7</v>
      </c>
      <c r="G165" s="47">
        <v>6</v>
      </c>
      <c r="H165" s="47">
        <v>6</v>
      </c>
      <c r="I165" s="47">
        <v>5.2</v>
      </c>
      <c r="J165" s="47">
        <v>4.7</v>
      </c>
      <c r="K165" s="47">
        <v>2.8</v>
      </c>
      <c r="L165" s="47">
        <v>4</v>
      </c>
      <c r="M165" s="47">
        <v>1</v>
      </c>
      <c r="N165" s="47">
        <v>8.4</v>
      </c>
    </row>
    <row r="166" spans="1:14" x14ac:dyDescent="0.2">
      <c r="A166">
        <v>11</v>
      </c>
      <c r="B166" s="47">
        <v>0</v>
      </c>
      <c r="C166" s="47">
        <v>1</v>
      </c>
      <c r="D166" s="47">
        <v>8.1999999999999993</v>
      </c>
      <c r="E166" s="47">
        <v>3.6</v>
      </c>
      <c r="F166" s="47">
        <v>5.8</v>
      </c>
      <c r="G166" s="47">
        <v>6</v>
      </c>
      <c r="H166" s="47">
        <v>6</v>
      </c>
      <c r="I166" s="47">
        <v>5.2</v>
      </c>
      <c r="J166" s="47">
        <v>4</v>
      </c>
      <c r="K166" s="47">
        <v>2.8</v>
      </c>
      <c r="L166" s="47">
        <v>4</v>
      </c>
      <c r="M166" s="47">
        <v>0</v>
      </c>
      <c r="N166" s="47">
        <v>7.4</v>
      </c>
    </row>
    <row r="167" spans="1:14" x14ac:dyDescent="0.2">
      <c r="A167">
        <v>10</v>
      </c>
      <c r="B167" s="47">
        <v>0</v>
      </c>
      <c r="C167" s="47">
        <v>1</v>
      </c>
      <c r="D167" s="47">
        <v>9</v>
      </c>
      <c r="E167" s="47">
        <v>4.0999999999999996</v>
      </c>
      <c r="F167" s="47">
        <v>3.3</v>
      </c>
      <c r="G167" s="47">
        <v>4.8</v>
      </c>
      <c r="H167" s="47">
        <v>5</v>
      </c>
      <c r="I167" s="47">
        <v>6</v>
      </c>
      <c r="J167" s="47">
        <v>4.3</v>
      </c>
      <c r="K167" s="47">
        <v>3.9</v>
      </c>
      <c r="L167" s="47">
        <v>4.4000000000000004</v>
      </c>
      <c r="M167" s="47">
        <v>0</v>
      </c>
      <c r="N167" s="47">
        <v>7.9</v>
      </c>
    </row>
    <row r="168" spans="1:14" x14ac:dyDescent="0.2">
      <c r="A168">
        <v>1</v>
      </c>
      <c r="B168" s="47">
        <v>1</v>
      </c>
      <c r="C168" s="47">
        <v>0</v>
      </c>
      <c r="D168" s="47">
        <v>7.1</v>
      </c>
      <c r="E168" s="47">
        <v>3.4</v>
      </c>
      <c r="F168" s="47">
        <v>3.8</v>
      </c>
      <c r="G168" s="47">
        <v>5</v>
      </c>
      <c r="H168" s="47">
        <v>5.9</v>
      </c>
      <c r="I168" s="47">
        <v>7.8</v>
      </c>
      <c r="J168" s="47">
        <v>3.6</v>
      </c>
      <c r="K168" s="47">
        <v>3.1</v>
      </c>
      <c r="L168" s="47">
        <v>3.7</v>
      </c>
      <c r="M168" s="47">
        <v>0</v>
      </c>
      <c r="N168" s="47">
        <v>7.2</v>
      </c>
    </row>
    <row r="169" spans="1:14" x14ac:dyDescent="0.2">
      <c r="A169">
        <v>10</v>
      </c>
      <c r="B169" s="47">
        <v>1</v>
      </c>
      <c r="C169" s="47">
        <v>0</v>
      </c>
      <c r="D169" s="47">
        <v>6.9</v>
      </c>
      <c r="E169" s="47">
        <v>3.7</v>
      </c>
      <c r="F169" s="47">
        <v>3.3</v>
      </c>
      <c r="G169" s="47">
        <v>2.2999999999999998</v>
      </c>
      <c r="H169" s="47">
        <v>5.4</v>
      </c>
      <c r="I169" s="47">
        <v>8.9</v>
      </c>
      <c r="J169" s="47">
        <v>2.7</v>
      </c>
      <c r="K169" s="47">
        <v>4.2</v>
      </c>
      <c r="L169" s="47">
        <v>3.4</v>
      </c>
      <c r="M169" s="47">
        <v>0</v>
      </c>
      <c r="N169" s="47">
        <v>7.6</v>
      </c>
    </row>
    <row r="170" spans="1:14" x14ac:dyDescent="0.2">
      <c r="A170">
        <v>12</v>
      </c>
      <c r="B170" s="47">
        <v>0</v>
      </c>
      <c r="C170" s="47">
        <v>1</v>
      </c>
      <c r="D170" s="47">
        <v>8.6</v>
      </c>
      <c r="E170" s="47">
        <v>2.9</v>
      </c>
      <c r="F170" s="47">
        <v>2.8</v>
      </c>
      <c r="G170" s="47">
        <v>5.6</v>
      </c>
      <c r="H170" s="47">
        <v>4</v>
      </c>
      <c r="I170" s="47">
        <v>6.3</v>
      </c>
      <c r="J170" s="47">
        <v>4</v>
      </c>
      <c r="K170" s="47">
        <v>3</v>
      </c>
      <c r="L170" s="47">
        <v>4</v>
      </c>
      <c r="M170" s="47">
        <v>0</v>
      </c>
      <c r="N170" s="47">
        <v>6.7</v>
      </c>
    </row>
    <row r="171" spans="1:14" x14ac:dyDescent="0.2">
      <c r="A171">
        <v>9</v>
      </c>
      <c r="B171" s="47">
        <v>0</v>
      </c>
      <c r="C171" s="47">
        <v>0</v>
      </c>
      <c r="D171" s="47">
        <v>6.7</v>
      </c>
      <c r="E171" s="47">
        <v>4</v>
      </c>
      <c r="F171" s="47">
        <v>4.2</v>
      </c>
      <c r="G171" s="47">
        <v>5.4</v>
      </c>
      <c r="H171" s="47">
        <v>6.8</v>
      </c>
      <c r="I171" s="47">
        <v>8.4</v>
      </c>
      <c r="J171" s="47">
        <v>3.8</v>
      </c>
      <c r="K171" s="47">
        <v>4.3</v>
      </c>
      <c r="L171" s="47">
        <v>4.3</v>
      </c>
      <c r="M171" s="47">
        <v>1</v>
      </c>
      <c r="N171" s="47">
        <v>7.4</v>
      </c>
    </row>
    <row r="172" spans="1:14" x14ac:dyDescent="0.2">
      <c r="A172">
        <v>8</v>
      </c>
      <c r="B172" s="47">
        <v>1</v>
      </c>
      <c r="C172" s="47">
        <v>0</v>
      </c>
      <c r="D172" s="47">
        <v>7</v>
      </c>
      <c r="E172" s="47">
        <v>3.3</v>
      </c>
      <c r="F172" s="47">
        <v>4</v>
      </c>
      <c r="G172" s="47">
        <v>4.8</v>
      </c>
      <c r="H172" s="47">
        <v>4.2</v>
      </c>
      <c r="I172" s="47">
        <v>9</v>
      </c>
      <c r="J172" s="47">
        <v>3.3</v>
      </c>
      <c r="K172" s="47">
        <v>5.2</v>
      </c>
      <c r="L172" s="47">
        <v>5.6</v>
      </c>
      <c r="M172" s="47">
        <v>1</v>
      </c>
      <c r="N172" s="47">
        <v>6.2</v>
      </c>
    </row>
    <row r="173" spans="1:14" x14ac:dyDescent="0.2">
      <c r="A173">
        <v>1</v>
      </c>
      <c r="B173" s="47">
        <v>1</v>
      </c>
      <c r="C173" s="47">
        <v>0</v>
      </c>
      <c r="D173" s="47">
        <v>9.6999999999999993</v>
      </c>
      <c r="E173" s="47">
        <v>2.6</v>
      </c>
      <c r="F173" s="47">
        <v>2.1</v>
      </c>
      <c r="G173" s="47">
        <v>5.6</v>
      </c>
      <c r="H173" s="47">
        <v>3.3</v>
      </c>
      <c r="I173" s="47">
        <v>5.2</v>
      </c>
      <c r="J173" s="47">
        <v>4.5</v>
      </c>
      <c r="K173" s="47">
        <v>4.7</v>
      </c>
      <c r="L173" s="47">
        <v>5.8</v>
      </c>
      <c r="M173" s="47">
        <v>1</v>
      </c>
      <c r="N173" s="47">
        <v>7.5</v>
      </c>
    </row>
    <row r="174" spans="1:14" x14ac:dyDescent="0.2">
      <c r="A174">
        <v>4</v>
      </c>
      <c r="B174" s="47">
        <v>0</v>
      </c>
      <c r="C174" s="47">
        <v>1</v>
      </c>
      <c r="D174" s="47">
        <v>9.9</v>
      </c>
      <c r="E174" s="47">
        <v>3.7</v>
      </c>
      <c r="F174" s="47">
        <v>4.5999999999999996</v>
      </c>
      <c r="G174" s="47">
        <v>7</v>
      </c>
      <c r="H174" s="47">
        <v>6.7</v>
      </c>
      <c r="I174" s="47">
        <v>6.8</v>
      </c>
      <c r="J174" s="47">
        <v>5</v>
      </c>
      <c r="K174" s="47">
        <v>3.4</v>
      </c>
      <c r="L174" s="47">
        <v>5.3</v>
      </c>
      <c r="M174" s="47">
        <v>1</v>
      </c>
      <c r="N174" s="47">
        <v>7.4</v>
      </c>
    </row>
    <row r="175" spans="1:14" x14ac:dyDescent="0.2">
      <c r="A175">
        <v>1</v>
      </c>
      <c r="B175" s="47">
        <v>1</v>
      </c>
      <c r="C175" s="47">
        <v>1</v>
      </c>
      <c r="D175" s="47">
        <v>8.6</v>
      </c>
      <c r="E175" s="47">
        <v>4.8</v>
      </c>
      <c r="F175" s="47">
        <v>3.3</v>
      </c>
      <c r="G175" s="47">
        <v>6</v>
      </c>
      <c r="H175" s="47">
        <v>5.7</v>
      </c>
      <c r="I175" s="47">
        <v>6.7</v>
      </c>
      <c r="J175" s="47">
        <v>4.8</v>
      </c>
      <c r="K175" s="47">
        <v>3.6</v>
      </c>
      <c r="L175" s="47">
        <v>4.2</v>
      </c>
      <c r="M175" s="47">
        <v>0</v>
      </c>
      <c r="N175" s="47">
        <v>7.9</v>
      </c>
    </row>
    <row r="176" spans="1:14" x14ac:dyDescent="0.2">
      <c r="A176">
        <v>8</v>
      </c>
      <c r="B176" s="47">
        <v>0</v>
      </c>
      <c r="C176" s="47">
        <v>0</v>
      </c>
      <c r="D176" s="47">
        <v>6.3</v>
      </c>
      <c r="E176" s="47">
        <v>5.0999999999999996</v>
      </c>
      <c r="F176" s="47">
        <v>5.5</v>
      </c>
      <c r="G176" s="47">
        <v>4.0999999999999996</v>
      </c>
      <c r="H176" s="47">
        <v>6.6</v>
      </c>
      <c r="I176" s="47">
        <v>8.4</v>
      </c>
      <c r="J176" s="47">
        <v>2.8</v>
      </c>
      <c r="K176" s="47">
        <v>5.0999999999999996</v>
      </c>
      <c r="L176" s="47">
        <v>4.7</v>
      </c>
      <c r="M176" s="47">
        <v>0</v>
      </c>
      <c r="N176" s="47">
        <v>6.5</v>
      </c>
    </row>
    <row r="177" spans="1:14" x14ac:dyDescent="0.2">
      <c r="A177">
        <v>11</v>
      </c>
      <c r="B177" s="47">
        <v>0</v>
      </c>
      <c r="C177" s="47">
        <v>1</v>
      </c>
      <c r="D177" s="47">
        <v>9.9</v>
      </c>
      <c r="E177" s="47">
        <v>3.7</v>
      </c>
      <c r="F177" s="47">
        <v>6.1</v>
      </c>
      <c r="G177" s="47">
        <v>7</v>
      </c>
      <c r="H177" s="47">
        <v>6.7</v>
      </c>
      <c r="I177" s="47">
        <v>6.8</v>
      </c>
      <c r="J177" s="47">
        <v>4.3</v>
      </c>
      <c r="K177" s="47">
        <v>3.4</v>
      </c>
      <c r="L177" s="47">
        <v>4.2</v>
      </c>
      <c r="M177" s="47">
        <v>1</v>
      </c>
      <c r="N177" s="47">
        <v>8.6</v>
      </c>
    </row>
    <row r="178" spans="1:14" x14ac:dyDescent="0.2">
      <c r="A178">
        <v>7</v>
      </c>
      <c r="B178" s="47">
        <v>0</v>
      </c>
      <c r="C178" s="47">
        <v>1</v>
      </c>
      <c r="D178" s="47">
        <v>9.3000000000000007</v>
      </c>
      <c r="E178" s="47">
        <v>2.4</v>
      </c>
      <c r="F178" s="47">
        <v>2.6</v>
      </c>
      <c r="G178" s="47">
        <v>7.2</v>
      </c>
      <c r="H178" s="47">
        <v>4.5</v>
      </c>
      <c r="I178" s="47">
        <v>6.2</v>
      </c>
      <c r="J178" s="47">
        <v>4</v>
      </c>
      <c r="K178" s="47">
        <v>4.4000000000000004</v>
      </c>
      <c r="L178" s="47">
        <v>5.8</v>
      </c>
      <c r="M178" s="47">
        <v>1</v>
      </c>
      <c r="N178" s="47">
        <v>8.6</v>
      </c>
    </row>
    <row r="179" spans="1:14" x14ac:dyDescent="0.2">
      <c r="A179">
        <v>12</v>
      </c>
      <c r="B179" s="47">
        <v>1</v>
      </c>
      <c r="C179" s="47">
        <v>1</v>
      </c>
      <c r="D179" s="47">
        <v>9.6999999999999993</v>
      </c>
      <c r="E179" s="47">
        <v>5</v>
      </c>
      <c r="F179" s="47">
        <v>5.2</v>
      </c>
      <c r="G179" s="47">
        <v>7.5</v>
      </c>
      <c r="H179" s="47">
        <v>6.1</v>
      </c>
      <c r="I179" s="47">
        <v>6.7</v>
      </c>
      <c r="J179" s="47">
        <v>4.9000000000000004</v>
      </c>
      <c r="K179" s="47">
        <v>3.4</v>
      </c>
      <c r="L179" s="47">
        <v>5.8</v>
      </c>
      <c r="M179" s="47">
        <v>1</v>
      </c>
      <c r="N179" s="47">
        <v>8</v>
      </c>
    </row>
    <row r="180" spans="1:14" x14ac:dyDescent="0.2">
      <c r="A180">
        <v>14</v>
      </c>
      <c r="B180" s="47">
        <v>1</v>
      </c>
      <c r="C180" s="47">
        <v>0</v>
      </c>
      <c r="D180" s="47">
        <v>9.6999999999999993</v>
      </c>
      <c r="E180" s="47">
        <v>2.6</v>
      </c>
      <c r="F180" s="47">
        <v>2.4</v>
      </c>
      <c r="G180" s="47">
        <v>5.6</v>
      </c>
      <c r="H180" s="47">
        <v>3.3</v>
      </c>
      <c r="I180" s="47">
        <v>5.2</v>
      </c>
      <c r="J180" s="47">
        <v>4.5999999999999996</v>
      </c>
      <c r="K180" s="47">
        <v>4.7</v>
      </c>
      <c r="L180" s="47">
        <v>5.3</v>
      </c>
      <c r="M180" s="47">
        <v>0</v>
      </c>
      <c r="N180" s="47">
        <v>8.1</v>
      </c>
    </row>
    <row r="181" spans="1:14" x14ac:dyDescent="0.2">
      <c r="A181">
        <v>5</v>
      </c>
      <c r="B181" s="47">
        <v>1</v>
      </c>
      <c r="C181" s="47">
        <v>1</v>
      </c>
      <c r="D181" s="47">
        <v>9.6</v>
      </c>
      <c r="E181" s="47">
        <v>5.7</v>
      </c>
      <c r="F181" s="47">
        <v>6.9</v>
      </c>
      <c r="G181" s="47">
        <v>8.3000000000000007</v>
      </c>
      <c r="H181" s="47">
        <v>7.8</v>
      </c>
      <c r="I181" s="47">
        <v>4.5</v>
      </c>
      <c r="J181" s="47">
        <v>4</v>
      </c>
      <c r="K181" s="47">
        <v>3</v>
      </c>
      <c r="L181" s="47">
        <v>6.1</v>
      </c>
      <c r="M181" s="47">
        <v>1</v>
      </c>
      <c r="N181" s="47">
        <v>8.1999999999999993</v>
      </c>
    </row>
    <row r="182" spans="1:14" x14ac:dyDescent="0.2">
      <c r="A182">
        <v>10</v>
      </c>
      <c r="B182" s="47">
        <v>0</v>
      </c>
      <c r="C182" s="47">
        <v>1</v>
      </c>
      <c r="D182" s="47">
        <v>7.6</v>
      </c>
      <c r="E182" s="47">
        <v>2.5</v>
      </c>
      <c r="F182" s="47">
        <v>3.8</v>
      </c>
      <c r="G182" s="47">
        <v>7.1</v>
      </c>
      <c r="H182" s="47">
        <v>4.2</v>
      </c>
      <c r="I182" s="47">
        <v>5.8</v>
      </c>
      <c r="J182" s="47">
        <v>4.4000000000000004</v>
      </c>
      <c r="K182" s="47">
        <v>3.8</v>
      </c>
      <c r="L182" s="47">
        <v>6.3</v>
      </c>
      <c r="M182" s="47">
        <v>1</v>
      </c>
      <c r="N182" s="47">
        <v>7.2</v>
      </c>
    </row>
    <row r="183" spans="1:14" x14ac:dyDescent="0.2">
      <c r="A183">
        <v>7</v>
      </c>
      <c r="B183" s="47">
        <v>1</v>
      </c>
      <c r="C183" s="47">
        <v>0</v>
      </c>
      <c r="D183" s="47">
        <v>9.4</v>
      </c>
      <c r="E183" s="47">
        <v>4.0999999999999996</v>
      </c>
      <c r="F183" s="47">
        <v>4.8</v>
      </c>
      <c r="G183" s="47">
        <v>7.8</v>
      </c>
      <c r="H183" s="47">
        <v>4.7</v>
      </c>
      <c r="I183" s="47">
        <v>7.6</v>
      </c>
      <c r="J183" s="47">
        <v>4.7</v>
      </c>
      <c r="K183" s="47">
        <v>3.7</v>
      </c>
      <c r="L183" s="47">
        <v>6.4</v>
      </c>
      <c r="M183" s="47">
        <v>1</v>
      </c>
      <c r="N183" s="47">
        <v>8.4</v>
      </c>
    </row>
    <row r="184" spans="1:14" x14ac:dyDescent="0.2">
      <c r="A184">
        <v>15</v>
      </c>
      <c r="B184" s="47">
        <v>1</v>
      </c>
      <c r="C184" s="47">
        <v>1</v>
      </c>
      <c r="D184" s="47">
        <v>9.6</v>
      </c>
      <c r="E184" s="47">
        <v>5.7</v>
      </c>
      <c r="F184" s="47">
        <v>5.0999999999999996</v>
      </c>
      <c r="G184" s="47">
        <v>8.1999999999999993</v>
      </c>
      <c r="H184" s="47">
        <v>7.8</v>
      </c>
      <c r="I184" s="47">
        <v>4.5</v>
      </c>
      <c r="J184" s="47">
        <v>4.5999999999999996</v>
      </c>
      <c r="K184" s="47">
        <v>3</v>
      </c>
      <c r="L184" s="47">
        <v>6.7</v>
      </c>
      <c r="M184" s="47">
        <v>1</v>
      </c>
      <c r="N184" s="47">
        <v>9.4</v>
      </c>
    </row>
    <row r="185" spans="1:14" x14ac:dyDescent="0.2">
      <c r="A185">
        <v>14</v>
      </c>
      <c r="B185" s="47">
        <v>0</v>
      </c>
      <c r="C185" s="47">
        <v>1</v>
      </c>
      <c r="D185" s="47">
        <v>9.3000000000000007</v>
      </c>
      <c r="E185" s="47">
        <v>5.0999999999999996</v>
      </c>
      <c r="F185" s="47">
        <v>5.6</v>
      </c>
      <c r="G185" s="47">
        <v>6.6</v>
      </c>
      <c r="H185" s="47">
        <v>6.3</v>
      </c>
      <c r="I185" s="47">
        <v>7.4</v>
      </c>
      <c r="J185" s="47">
        <v>4.4000000000000004</v>
      </c>
      <c r="K185" s="47">
        <v>4.5999999999999996</v>
      </c>
      <c r="L185" s="47">
        <v>5.8</v>
      </c>
      <c r="M185" s="47">
        <v>1</v>
      </c>
      <c r="N185" s="47">
        <v>9.4</v>
      </c>
    </row>
    <row r="186" spans="1:14" x14ac:dyDescent="0.2">
      <c r="A186">
        <v>4</v>
      </c>
      <c r="B186" s="47">
        <v>0</v>
      </c>
      <c r="C186" s="47">
        <v>0</v>
      </c>
      <c r="D186" s="47">
        <v>9.6999999999999993</v>
      </c>
      <c r="E186" s="47">
        <v>2.8</v>
      </c>
      <c r="F186" s="47">
        <v>3.8</v>
      </c>
      <c r="G186" s="47">
        <v>5.7</v>
      </c>
      <c r="H186" s="47">
        <v>4.7</v>
      </c>
      <c r="I186" s="47">
        <v>4.8</v>
      </c>
      <c r="J186" s="47">
        <v>4.7</v>
      </c>
      <c r="K186" s="47">
        <v>4.0999999999999996</v>
      </c>
      <c r="L186" s="47">
        <v>5.0999999999999996</v>
      </c>
      <c r="M186" s="47">
        <v>0</v>
      </c>
      <c r="N186" s="47">
        <v>7.5</v>
      </c>
    </row>
    <row r="187" spans="1:14" x14ac:dyDescent="0.2">
      <c r="A187">
        <v>1</v>
      </c>
      <c r="B187" s="47">
        <v>1</v>
      </c>
      <c r="C187" s="47">
        <v>1</v>
      </c>
      <c r="D187" s="47">
        <v>9.1</v>
      </c>
      <c r="E187" s="47">
        <v>3.8</v>
      </c>
      <c r="F187" s="47">
        <v>3</v>
      </c>
      <c r="G187" s="47">
        <v>7.5</v>
      </c>
      <c r="H187" s="47">
        <v>4.5</v>
      </c>
      <c r="I187" s="47">
        <v>7.3</v>
      </c>
      <c r="J187" s="47">
        <v>6</v>
      </c>
      <c r="K187" s="47">
        <v>3.4</v>
      </c>
      <c r="L187" s="47">
        <v>6.3</v>
      </c>
      <c r="M187" s="47">
        <v>0</v>
      </c>
      <c r="N187" s="47">
        <v>6.6</v>
      </c>
    </row>
    <row r="188" spans="1:14" x14ac:dyDescent="0.2">
      <c r="A188">
        <v>2</v>
      </c>
      <c r="B188" s="47">
        <v>1</v>
      </c>
      <c r="C188" s="47">
        <v>0</v>
      </c>
      <c r="D188" s="47">
        <v>6.5</v>
      </c>
      <c r="E188" s="47">
        <v>2.8</v>
      </c>
      <c r="F188" s="47">
        <v>2.5</v>
      </c>
      <c r="G188" s="47">
        <v>4.3</v>
      </c>
      <c r="H188" s="47">
        <v>3.7</v>
      </c>
      <c r="I188" s="47">
        <v>8.5</v>
      </c>
      <c r="J188" s="47">
        <v>4.3</v>
      </c>
      <c r="K188" s="47">
        <v>4.7</v>
      </c>
      <c r="L188" s="47">
        <v>3.3</v>
      </c>
      <c r="M188" s="47">
        <v>0</v>
      </c>
      <c r="N188" s="47">
        <v>4.3</v>
      </c>
    </row>
    <row r="189" spans="1:14" x14ac:dyDescent="0.2">
      <c r="A189">
        <v>2</v>
      </c>
      <c r="B189" s="47">
        <v>0</v>
      </c>
      <c r="C189" s="47">
        <v>0</v>
      </c>
      <c r="D189" s="47">
        <v>6.6</v>
      </c>
      <c r="E189" s="47">
        <v>3.6</v>
      </c>
      <c r="F189" s="47">
        <v>1.7</v>
      </c>
      <c r="G189" s="47">
        <v>4.7</v>
      </c>
      <c r="H189" s="47">
        <v>4.8</v>
      </c>
      <c r="I189" s="47">
        <v>7.2</v>
      </c>
      <c r="J189" s="47">
        <v>3.2</v>
      </c>
      <c r="K189" s="47">
        <v>3.6</v>
      </c>
      <c r="L189" s="47">
        <v>4</v>
      </c>
      <c r="M189" s="47">
        <v>1</v>
      </c>
      <c r="N189" s="47">
        <v>6.6</v>
      </c>
    </row>
    <row r="190" spans="1:14" x14ac:dyDescent="0.2">
      <c r="A190">
        <v>13</v>
      </c>
      <c r="B190" s="47">
        <v>1</v>
      </c>
      <c r="C190" s="47">
        <v>0</v>
      </c>
      <c r="D190" s="47">
        <v>5.8</v>
      </c>
      <c r="E190" s="47">
        <v>3.6</v>
      </c>
      <c r="F190" s="47">
        <v>5.0999999999999996</v>
      </c>
      <c r="G190" s="47">
        <v>5.9</v>
      </c>
      <c r="H190" s="47">
        <v>5.8</v>
      </c>
      <c r="I190" s="47">
        <v>9.3000000000000007</v>
      </c>
      <c r="J190" s="47">
        <v>5.9</v>
      </c>
      <c r="K190" s="47">
        <v>6.1</v>
      </c>
      <c r="L190" s="47">
        <v>6.6</v>
      </c>
      <c r="M190" s="47">
        <v>0</v>
      </c>
      <c r="N190" s="47">
        <v>7.4</v>
      </c>
    </row>
    <row r="191" spans="1:14" x14ac:dyDescent="0.2">
      <c r="A191">
        <v>11</v>
      </c>
      <c r="B191" s="47">
        <v>0</v>
      </c>
      <c r="C191" s="47">
        <v>1</v>
      </c>
      <c r="D191" s="47">
        <v>8.6999999999999993</v>
      </c>
      <c r="E191" s="47">
        <v>3.7</v>
      </c>
      <c r="F191" s="47">
        <v>4.2</v>
      </c>
      <c r="G191" s="47">
        <v>7.4</v>
      </c>
      <c r="H191" s="47">
        <v>4.8</v>
      </c>
      <c r="I191" s="47">
        <v>3.8</v>
      </c>
      <c r="J191" s="47">
        <v>5.5</v>
      </c>
      <c r="K191" s="47">
        <v>3.5</v>
      </c>
      <c r="L191" s="47">
        <v>5.6</v>
      </c>
      <c r="M191" s="47">
        <v>0</v>
      </c>
      <c r="N191" s="47">
        <v>7.1</v>
      </c>
    </row>
    <row r="192" spans="1:14" x14ac:dyDescent="0.2">
      <c r="A192">
        <v>2</v>
      </c>
      <c r="B192" s="47">
        <v>0</v>
      </c>
      <c r="C192" s="47">
        <v>1</v>
      </c>
      <c r="D192" s="47">
        <v>8.8000000000000007</v>
      </c>
      <c r="E192" s="47">
        <v>3.9</v>
      </c>
      <c r="F192" s="47">
        <v>3.4</v>
      </c>
      <c r="G192" s="47">
        <v>4.7</v>
      </c>
      <c r="H192" s="47">
        <v>4.8</v>
      </c>
      <c r="I192" s="47">
        <v>5.8</v>
      </c>
      <c r="J192" s="47">
        <v>3.8</v>
      </c>
      <c r="K192" s="47">
        <v>3.7</v>
      </c>
      <c r="L192" s="47">
        <v>4.2</v>
      </c>
      <c r="M192" s="47">
        <v>1</v>
      </c>
      <c r="N192" s="47">
        <v>6.7</v>
      </c>
    </row>
    <row r="193" spans="1:14" x14ac:dyDescent="0.2">
      <c r="A193">
        <v>8</v>
      </c>
      <c r="B193" s="47">
        <v>0</v>
      </c>
      <c r="C193" s="47">
        <v>0</v>
      </c>
      <c r="D193" s="47">
        <v>6.4</v>
      </c>
      <c r="E193" s="47">
        <v>4.5</v>
      </c>
      <c r="F193" s="47">
        <v>4</v>
      </c>
      <c r="G193" s="47">
        <v>5.7</v>
      </c>
      <c r="H193" s="47">
        <v>5.7</v>
      </c>
      <c r="I193" s="47">
        <v>8.4</v>
      </c>
      <c r="J193" s="47">
        <v>4</v>
      </c>
      <c r="K193" s="47">
        <v>5.8</v>
      </c>
      <c r="L193" s="47">
        <v>5.8</v>
      </c>
      <c r="M193" s="47">
        <v>0</v>
      </c>
      <c r="N193" s="47">
        <v>6.7</v>
      </c>
    </row>
    <row r="194" spans="1:14" x14ac:dyDescent="0.2">
      <c r="A194">
        <v>13</v>
      </c>
      <c r="B194" s="47">
        <v>0</v>
      </c>
      <c r="C194" s="47">
        <v>0</v>
      </c>
      <c r="D194" s="47">
        <v>6.7</v>
      </c>
      <c r="E194" s="47">
        <v>3.6</v>
      </c>
      <c r="F194" s="47">
        <v>3.3</v>
      </c>
      <c r="G194" s="47">
        <v>4.7</v>
      </c>
      <c r="H194" s="47">
        <v>4.8</v>
      </c>
      <c r="I194" s="47">
        <v>7.2</v>
      </c>
      <c r="J194" s="47">
        <v>2.9</v>
      </c>
      <c r="K194" s="47">
        <v>3.6</v>
      </c>
      <c r="L194" s="47">
        <v>3.2</v>
      </c>
      <c r="M194" s="47">
        <v>0</v>
      </c>
      <c r="N194" s="47">
        <v>7.2</v>
      </c>
    </row>
    <row r="195" spans="1:14" x14ac:dyDescent="0.2">
      <c r="A195">
        <v>1</v>
      </c>
      <c r="B195" s="47">
        <v>0</v>
      </c>
      <c r="C195" s="47">
        <v>0</v>
      </c>
      <c r="D195" s="47">
        <v>5.2</v>
      </c>
      <c r="E195" s="47">
        <v>3.8</v>
      </c>
      <c r="F195" s="47">
        <v>3.3</v>
      </c>
      <c r="G195" s="47">
        <v>4.3</v>
      </c>
      <c r="H195" s="47">
        <v>5</v>
      </c>
      <c r="I195" s="47">
        <v>8.4</v>
      </c>
      <c r="J195" s="47">
        <v>4.3</v>
      </c>
      <c r="K195" s="47">
        <v>4.9000000000000004</v>
      </c>
      <c r="L195" s="47">
        <v>4.7</v>
      </c>
      <c r="M195" s="47">
        <v>0</v>
      </c>
      <c r="N195" s="47">
        <v>7.1</v>
      </c>
    </row>
    <row r="196" spans="1:14" x14ac:dyDescent="0.2">
      <c r="A196">
        <v>3</v>
      </c>
      <c r="B196" s="47">
        <v>1</v>
      </c>
      <c r="C196" s="47">
        <v>0</v>
      </c>
      <c r="D196" s="47">
        <v>6.4</v>
      </c>
      <c r="E196" s="47">
        <v>3.3</v>
      </c>
      <c r="F196" s="47">
        <v>5.3</v>
      </c>
      <c r="G196" s="47">
        <v>4.7</v>
      </c>
      <c r="H196" s="47">
        <v>4.5</v>
      </c>
      <c r="I196" s="47">
        <v>8.8000000000000007</v>
      </c>
      <c r="J196" s="47">
        <v>3.6</v>
      </c>
      <c r="K196" s="47">
        <v>4.0999999999999996</v>
      </c>
      <c r="L196" s="47">
        <v>4</v>
      </c>
      <c r="M196" s="47">
        <v>0</v>
      </c>
      <c r="N196" s="47">
        <v>6</v>
      </c>
    </row>
    <row r="197" spans="1:14" x14ac:dyDescent="0.2">
      <c r="A197">
        <v>10</v>
      </c>
      <c r="B197" s="47">
        <v>1</v>
      </c>
      <c r="C197" s="47">
        <v>0</v>
      </c>
      <c r="D197" s="47">
        <v>7.6</v>
      </c>
      <c r="E197" s="47">
        <v>3.6</v>
      </c>
      <c r="F197" s="47">
        <v>4.8</v>
      </c>
      <c r="G197" s="47">
        <v>6.6</v>
      </c>
      <c r="H197" s="47">
        <v>5.4</v>
      </c>
      <c r="I197" s="47">
        <v>4.4000000000000004</v>
      </c>
      <c r="J197" s="47">
        <v>4.4000000000000004</v>
      </c>
      <c r="K197" s="47">
        <v>3.9</v>
      </c>
      <c r="L197" s="47">
        <v>5.2</v>
      </c>
      <c r="M197" s="47">
        <v>0</v>
      </c>
      <c r="N197" s="47">
        <v>8.4</v>
      </c>
    </row>
    <row r="198" spans="1:14" x14ac:dyDescent="0.2">
      <c r="A198">
        <v>8</v>
      </c>
      <c r="B198" s="47">
        <v>1</v>
      </c>
      <c r="C198" s="47">
        <v>0</v>
      </c>
      <c r="D198" s="47">
        <v>5.9</v>
      </c>
      <c r="E198" s="47">
        <v>4</v>
      </c>
      <c r="F198" s="47">
        <v>3.3</v>
      </c>
      <c r="G198" s="47">
        <v>5.9</v>
      </c>
      <c r="H198" s="47">
        <v>6.2</v>
      </c>
      <c r="I198" s="47">
        <v>8.4</v>
      </c>
      <c r="J198" s="47">
        <v>6</v>
      </c>
      <c r="K198" s="47">
        <v>7.5</v>
      </c>
      <c r="L198" s="47">
        <v>6</v>
      </c>
      <c r="M198" s="47">
        <v>1</v>
      </c>
      <c r="N198" s="47">
        <v>8.6</v>
      </c>
    </row>
    <row r="199" spans="1:14" x14ac:dyDescent="0.2">
      <c r="A199">
        <v>9</v>
      </c>
      <c r="B199" s="47">
        <v>1</v>
      </c>
      <c r="C199" s="47">
        <v>1</v>
      </c>
      <c r="D199" s="47">
        <v>9.6999999999999993</v>
      </c>
      <c r="E199" s="47">
        <v>5</v>
      </c>
      <c r="F199" s="47">
        <v>5.3</v>
      </c>
      <c r="G199" s="47">
        <v>7.6</v>
      </c>
      <c r="H199" s="47">
        <v>6.1</v>
      </c>
      <c r="I199" s="47">
        <v>6.8</v>
      </c>
      <c r="J199" s="47">
        <v>4.4000000000000004</v>
      </c>
      <c r="K199" s="47">
        <v>3.5</v>
      </c>
      <c r="L199" s="47">
        <v>6.3</v>
      </c>
      <c r="M199" s="47">
        <v>1</v>
      </c>
      <c r="N199" s="47">
        <v>7.9</v>
      </c>
    </row>
    <row r="200" spans="1:14" x14ac:dyDescent="0.2">
      <c r="A200">
        <v>6</v>
      </c>
      <c r="B200" s="47">
        <v>1</v>
      </c>
      <c r="C200" s="47">
        <v>1</v>
      </c>
      <c r="D200" s="47">
        <v>5.5</v>
      </c>
      <c r="E200" s="47">
        <v>5.5</v>
      </c>
      <c r="F200" s="47">
        <v>6.5</v>
      </c>
      <c r="G200" s="47">
        <v>5.7</v>
      </c>
      <c r="H200" s="47">
        <v>8.1999999999999993</v>
      </c>
      <c r="I200" s="47">
        <v>6.3</v>
      </c>
      <c r="J200" s="47">
        <v>5.9</v>
      </c>
      <c r="K200" s="47">
        <v>6.7</v>
      </c>
      <c r="L200" s="47">
        <v>6.6</v>
      </c>
      <c r="M200" s="47">
        <v>1</v>
      </c>
      <c r="N200" s="47">
        <v>7.6</v>
      </c>
    </row>
    <row r="201" spans="1:14" x14ac:dyDescent="0.2">
      <c r="A201">
        <v>4</v>
      </c>
      <c r="B201" s="47">
        <v>1</v>
      </c>
      <c r="C201" s="47">
        <v>1</v>
      </c>
      <c r="D201" s="47">
        <v>9.6999999999999993</v>
      </c>
      <c r="E201" s="47">
        <v>5</v>
      </c>
      <c r="F201" s="47">
        <v>5.3</v>
      </c>
      <c r="G201" s="47">
        <v>7.6</v>
      </c>
      <c r="H201" s="47">
        <v>6.1</v>
      </c>
      <c r="I201" s="47">
        <v>6.8</v>
      </c>
      <c r="J201" s="47">
        <v>4.3</v>
      </c>
      <c r="K201" s="47">
        <v>3.5</v>
      </c>
      <c r="L201" s="47">
        <v>5.9</v>
      </c>
      <c r="M201" s="47">
        <v>1</v>
      </c>
      <c r="N201" s="47">
        <v>8.5</v>
      </c>
    </row>
  </sheetData>
  <mergeCells count="1">
    <mergeCell ref="Q3:R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0BB16-00AD-4B03-9999-41020B32D075}">
  <dimension ref="A1:W201"/>
  <sheetViews>
    <sheetView topLeftCell="H1" workbookViewId="0">
      <selection activeCell="Q22" sqref="Q22"/>
    </sheetView>
  </sheetViews>
  <sheetFormatPr defaultRowHeight="12.75" x14ac:dyDescent="0.2"/>
  <cols>
    <col min="2" max="2" width="12" bestFit="1" customWidth="1"/>
    <col min="3" max="3" width="6.85546875" bestFit="1" customWidth="1"/>
    <col min="4" max="4" width="12.7109375" bestFit="1" customWidth="1"/>
    <col min="6" max="6" width="9.85546875" bestFit="1" customWidth="1"/>
    <col min="7" max="7" width="11.85546875" bestFit="1" customWidth="1"/>
    <col min="8" max="8" width="12.5703125" bestFit="1" customWidth="1"/>
    <col min="9" max="9" width="15.140625" bestFit="1" customWidth="1"/>
    <col min="10" max="10" width="9.85546875" bestFit="1" customWidth="1"/>
    <col min="11" max="11" width="13.140625" bestFit="1" customWidth="1"/>
    <col min="13" max="13" width="10.140625" bestFit="1" customWidth="1"/>
    <col min="15" max="15" width="18.7109375" bestFit="1" customWidth="1"/>
    <col min="16" max="16" width="11.42578125" bestFit="1" customWidth="1"/>
    <col min="17" max="17" width="13.7109375" bestFit="1" customWidth="1"/>
    <col min="20" max="20" width="13.5703125" bestFit="1" customWidth="1"/>
    <col min="21" max="21" width="11" bestFit="1" customWidth="1"/>
    <col min="22" max="22" width="12.140625" bestFit="1" customWidth="1"/>
    <col min="23" max="23" width="12.28515625" bestFit="1" customWidth="1"/>
  </cols>
  <sheetData>
    <row r="1" spans="1:23" x14ac:dyDescent="0.2">
      <c r="A1" s="44" t="s">
        <v>263</v>
      </c>
      <c r="B1" s="44" t="s">
        <v>49</v>
      </c>
      <c r="C1" s="44" t="s">
        <v>51</v>
      </c>
      <c r="D1" s="44" t="s">
        <v>54</v>
      </c>
      <c r="E1" s="44" t="s">
        <v>7</v>
      </c>
      <c r="F1" s="44" t="s">
        <v>293</v>
      </c>
      <c r="G1" s="44" t="s">
        <v>57</v>
      </c>
      <c r="H1" s="44" t="s">
        <v>59</v>
      </c>
      <c r="I1" s="44" t="s">
        <v>264</v>
      </c>
      <c r="J1" s="44" t="s">
        <v>60</v>
      </c>
      <c r="K1" s="44" t="s">
        <v>269</v>
      </c>
      <c r="L1" s="44" t="s">
        <v>297</v>
      </c>
      <c r="M1" s="44" t="s">
        <v>275</v>
      </c>
      <c r="O1" s="68" t="s">
        <v>309</v>
      </c>
      <c r="P1" s="63"/>
      <c r="Q1" s="63"/>
      <c r="R1" s="63"/>
      <c r="S1" s="63"/>
      <c r="T1" s="63"/>
      <c r="U1" s="63"/>
      <c r="V1" s="63"/>
      <c r="W1" s="63"/>
    </row>
    <row r="2" spans="1:23" x14ac:dyDescent="0.2">
      <c r="A2" s="47">
        <v>3</v>
      </c>
      <c r="B2" s="47">
        <v>1</v>
      </c>
      <c r="C2" s="47">
        <v>8.5</v>
      </c>
      <c r="D2" s="47">
        <v>3.9</v>
      </c>
      <c r="E2" s="47">
        <v>4.8</v>
      </c>
      <c r="F2" s="47">
        <v>4.9000000000000004</v>
      </c>
      <c r="G2" s="47">
        <v>6</v>
      </c>
      <c r="H2" s="47">
        <v>6.8</v>
      </c>
      <c r="I2" s="47">
        <v>5</v>
      </c>
      <c r="J2" s="47">
        <v>5.0999999999999996</v>
      </c>
      <c r="K2" s="47">
        <v>5.9</v>
      </c>
      <c r="L2" s="47">
        <v>1</v>
      </c>
      <c r="M2" s="47">
        <v>8.4</v>
      </c>
      <c r="O2" s="63"/>
      <c r="P2" s="63"/>
      <c r="Q2" s="63"/>
      <c r="R2" s="63"/>
      <c r="S2" s="63"/>
      <c r="T2" s="63"/>
      <c r="U2" s="63"/>
      <c r="V2" s="63"/>
      <c r="W2" s="63"/>
    </row>
    <row r="3" spans="1:23" x14ac:dyDescent="0.2">
      <c r="A3" s="47">
        <v>13</v>
      </c>
      <c r="B3" s="47">
        <v>0</v>
      </c>
      <c r="C3" s="47">
        <v>8.1999999999999993</v>
      </c>
      <c r="D3" s="47">
        <v>2.7</v>
      </c>
      <c r="E3" s="47">
        <v>3.4</v>
      </c>
      <c r="F3" s="47">
        <v>7.9</v>
      </c>
      <c r="G3" s="47">
        <v>3.1</v>
      </c>
      <c r="H3" s="47">
        <v>5.3</v>
      </c>
      <c r="I3" s="47">
        <v>3.9</v>
      </c>
      <c r="J3" s="47">
        <v>4.3</v>
      </c>
      <c r="K3" s="47">
        <v>7.2</v>
      </c>
      <c r="L3" s="47">
        <v>0</v>
      </c>
      <c r="M3" s="47">
        <v>7.5</v>
      </c>
      <c r="O3" s="107" t="s">
        <v>310</v>
      </c>
      <c r="P3" s="107"/>
      <c r="Q3" s="63"/>
      <c r="R3" s="63"/>
      <c r="S3" s="63"/>
      <c r="T3" s="63"/>
      <c r="U3" s="63"/>
      <c r="V3" s="63"/>
      <c r="W3" s="63"/>
    </row>
    <row r="4" spans="1:23" x14ac:dyDescent="0.2">
      <c r="A4" s="47">
        <v>12</v>
      </c>
      <c r="B4" s="47">
        <v>1</v>
      </c>
      <c r="C4" s="47">
        <v>9.1999999999999993</v>
      </c>
      <c r="D4" s="47">
        <v>3.4</v>
      </c>
      <c r="E4" s="47">
        <v>5.4</v>
      </c>
      <c r="F4" s="47">
        <v>7.4</v>
      </c>
      <c r="G4" s="47">
        <v>5.8</v>
      </c>
      <c r="H4" s="47">
        <v>4.5</v>
      </c>
      <c r="I4" s="47">
        <v>5.4</v>
      </c>
      <c r="J4" s="47">
        <v>4</v>
      </c>
      <c r="K4" s="47">
        <v>5.6</v>
      </c>
      <c r="L4" s="47">
        <v>1</v>
      </c>
      <c r="M4" s="47">
        <v>9</v>
      </c>
      <c r="O4" s="53" t="s">
        <v>311</v>
      </c>
      <c r="P4" s="53">
        <v>0.74985996715985981</v>
      </c>
      <c r="Q4" s="63"/>
      <c r="R4" s="63"/>
      <c r="S4" s="63"/>
      <c r="T4" s="63"/>
      <c r="U4" s="63"/>
      <c r="V4" s="63"/>
      <c r="W4" s="63"/>
    </row>
    <row r="5" spans="1:23" x14ac:dyDescent="0.2">
      <c r="A5" s="47">
        <v>14</v>
      </c>
      <c r="B5" s="47">
        <v>0</v>
      </c>
      <c r="C5" s="47">
        <v>6.4</v>
      </c>
      <c r="D5" s="47">
        <v>3.3</v>
      </c>
      <c r="E5" s="47">
        <v>4.7</v>
      </c>
      <c r="F5" s="47">
        <v>4.7</v>
      </c>
      <c r="G5" s="47">
        <v>4.5</v>
      </c>
      <c r="H5" s="47">
        <v>8.8000000000000007</v>
      </c>
      <c r="I5" s="47">
        <v>4.3</v>
      </c>
      <c r="J5" s="47">
        <v>4.0999999999999996</v>
      </c>
      <c r="K5" s="47">
        <v>3.7</v>
      </c>
      <c r="L5" s="47">
        <v>0</v>
      </c>
      <c r="M5" s="47">
        <v>7.2</v>
      </c>
      <c r="O5" s="53" t="s">
        <v>312</v>
      </c>
      <c r="P5" s="53">
        <v>0.56228997034898598</v>
      </c>
      <c r="Q5" s="63"/>
      <c r="R5" s="63"/>
      <c r="S5" s="63"/>
      <c r="T5" s="63"/>
      <c r="U5" s="63"/>
      <c r="V5" s="63"/>
      <c r="W5" s="63"/>
    </row>
    <row r="6" spans="1:23" x14ac:dyDescent="0.2">
      <c r="A6" s="47">
        <v>9</v>
      </c>
      <c r="B6" s="47">
        <v>1</v>
      </c>
      <c r="C6" s="47">
        <v>9</v>
      </c>
      <c r="D6" s="47">
        <v>3.4</v>
      </c>
      <c r="E6" s="47">
        <v>2.2000000000000002</v>
      </c>
      <c r="F6" s="47">
        <v>6</v>
      </c>
      <c r="G6" s="47">
        <v>4.5</v>
      </c>
      <c r="H6" s="47">
        <v>6.8</v>
      </c>
      <c r="I6" s="47">
        <v>4.5</v>
      </c>
      <c r="J6" s="47">
        <v>3.5</v>
      </c>
      <c r="K6" s="47">
        <v>6.9</v>
      </c>
      <c r="L6" s="47">
        <v>0</v>
      </c>
      <c r="M6" s="47">
        <v>9</v>
      </c>
      <c r="O6" s="53" t="s">
        <v>313</v>
      </c>
      <c r="P6" s="53">
        <v>0.5342016262002578</v>
      </c>
      <c r="Q6" s="63"/>
      <c r="R6" s="63"/>
      <c r="S6" s="63"/>
      <c r="T6" s="63"/>
      <c r="U6" s="63"/>
      <c r="V6" s="63"/>
      <c r="W6" s="63"/>
    </row>
    <row r="7" spans="1:23" x14ac:dyDescent="0.2">
      <c r="A7" s="47">
        <v>8</v>
      </c>
      <c r="B7" s="47">
        <v>0</v>
      </c>
      <c r="C7" s="47">
        <v>6.5</v>
      </c>
      <c r="D7" s="47">
        <v>2.8</v>
      </c>
      <c r="E7" s="47">
        <v>4</v>
      </c>
      <c r="F7" s="47">
        <v>4.3</v>
      </c>
      <c r="G7" s="47">
        <v>3.7</v>
      </c>
      <c r="H7" s="47">
        <v>8.5</v>
      </c>
      <c r="I7" s="47">
        <v>3.6</v>
      </c>
      <c r="J7" s="47">
        <v>4.7</v>
      </c>
      <c r="K7" s="47">
        <v>4.0999999999999996</v>
      </c>
      <c r="L7" s="47">
        <v>0</v>
      </c>
      <c r="M7" s="47">
        <v>6.1</v>
      </c>
      <c r="O7" s="53" t="s">
        <v>314</v>
      </c>
      <c r="P7" s="53">
        <v>0.60962603579396113</v>
      </c>
      <c r="Q7" s="63"/>
      <c r="R7" s="63"/>
      <c r="S7" s="63"/>
      <c r="T7" s="63"/>
      <c r="U7" s="63"/>
      <c r="V7" s="63"/>
      <c r="W7" s="63"/>
    </row>
    <row r="8" spans="1:23" x14ac:dyDescent="0.2">
      <c r="A8" s="47">
        <v>2</v>
      </c>
      <c r="B8" s="47">
        <v>0</v>
      </c>
      <c r="C8" s="47">
        <v>6.9</v>
      </c>
      <c r="D8" s="47">
        <v>3.7</v>
      </c>
      <c r="E8" s="47">
        <v>2.1</v>
      </c>
      <c r="F8" s="47">
        <v>2.2999999999999998</v>
      </c>
      <c r="G8" s="47">
        <v>5.4</v>
      </c>
      <c r="H8" s="47">
        <v>8.9</v>
      </c>
      <c r="I8" s="47">
        <v>2.1</v>
      </c>
      <c r="J8" s="47">
        <v>4.2</v>
      </c>
      <c r="K8" s="47">
        <v>2.6</v>
      </c>
      <c r="L8" s="47">
        <v>1</v>
      </c>
      <c r="M8" s="47">
        <v>7.2</v>
      </c>
      <c r="O8" s="53" t="s">
        <v>315</v>
      </c>
      <c r="P8" s="53">
        <v>200</v>
      </c>
      <c r="Q8" s="63"/>
      <c r="R8" s="63"/>
      <c r="S8" s="63"/>
      <c r="T8" s="63"/>
      <c r="U8" s="63"/>
      <c r="V8" s="63"/>
      <c r="W8" s="63"/>
    </row>
    <row r="9" spans="1:23" x14ac:dyDescent="0.2">
      <c r="A9" s="47">
        <v>9</v>
      </c>
      <c r="B9" s="47">
        <v>0</v>
      </c>
      <c r="C9" s="47">
        <v>6.2</v>
      </c>
      <c r="D9" s="47">
        <v>3.3</v>
      </c>
      <c r="E9" s="47">
        <v>4.5999999999999996</v>
      </c>
      <c r="F9" s="47">
        <v>3.6</v>
      </c>
      <c r="G9" s="47">
        <v>5.0999999999999996</v>
      </c>
      <c r="H9" s="47">
        <v>6.9</v>
      </c>
      <c r="I9" s="47">
        <v>4.3</v>
      </c>
      <c r="J9" s="47">
        <v>6.3</v>
      </c>
      <c r="K9" s="47">
        <v>4.8</v>
      </c>
      <c r="L9" s="47">
        <v>0</v>
      </c>
      <c r="M9" s="47">
        <v>7.7</v>
      </c>
      <c r="O9" s="63"/>
      <c r="P9" s="63"/>
      <c r="Q9" s="63"/>
      <c r="R9" s="63"/>
      <c r="S9" s="63"/>
      <c r="T9" s="63"/>
      <c r="U9" s="63"/>
      <c r="V9" s="63"/>
      <c r="W9" s="63"/>
    </row>
    <row r="10" spans="1:23" x14ac:dyDescent="0.2">
      <c r="A10" s="47">
        <v>7</v>
      </c>
      <c r="B10" s="47">
        <v>0</v>
      </c>
      <c r="C10" s="47">
        <v>5.8</v>
      </c>
      <c r="D10" s="47">
        <v>3.6</v>
      </c>
      <c r="E10" s="47">
        <v>3.7</v>
      </c>
      <c r="F10" s="47">
        <v>5.9</v>
      </c>
      <c r="G10" s="47">
        <v>5.8</v>
      </c>
      <c r="H10" s="47">
        <v>9.3000000000000007</v>
      </c>
      <c r="I10" s="47">
        <v>4.4000000000000004</v>
      </c>
      <c r="J10" s="47">
        <v>6.1</v>
      </c>
      <c r="K10" s="47">
        <v>6.7</v>
      </c>
      <c r="L10" s="47">
        <v>1</v>
      </c>
      <c r="M10" s="47">
        <v>8.1999999999999993</v>
      </c>
      <c r="O10" s="69" t="s">
        <v>316</v>
      </c>
      <c r="P10" s="63"/>
      <c r="Q10" s="63"/>
      <c r="R10" s="63"/>
      <c r="S10" s="63"/>
      <c r="T10" s="63"/>
      <c r="U10" s="63"/>
      <c r="V10" s="63"/>
      <c r="W10" s="63"/>
    </row>
    <row r="11" spans="1:23" x14ac:dyDescent="0.2">
      <c r="A11" s="47">
        <v>9</v>
      </c>
      <c r="B11" s="47">
        <v>0</v>
      </c>
      <c r="C11" s="47">
        <v>6.4</v>
      </c>
      <c r="D11" s="47">
        <v>4.5</v>
      </c>
      <c r="E11" s="47">
        <v>4.7</v>
      </c>
      <c r="F11" s="47">
        <v>5.7</v>
      </c>
      <c r="G11" s="47">
        <v>5.7</v>
      </c>
      <c r="H11" s="47">
        <v>8.4</v>
      </c>
      <c r="I11" s="47">
        <v>4.0999999999999996</v>
      </c>
      <c r="J11" s="47">
        <v>5.8</v>
      </c>
      <c r="K11" s="47">
        <v>6.1</v>
      </c>
      <c r="L11" s="47">
        <v>0</v>
      </c>
      <c r="M11" s="47">
        <v>6.7</v>
      </c>
      <c r="O11" s="52"/>
      <c r="P11" s="59" t="s">
        <v>321</v>
      </c>
      <c r="Q11" s="59" t="s">
        <v>322</v>
      </c>
      <c r="R11" s="59" t="s">
        <v>323</v>
      </c>
      <c r="S11" s="59" t="s">
        <v>324</v>
      </c>
      <c r="T11" s="59" t="s">
        <v>325</v>
      </c>
      <c r="U11" s="63"/>
      <c r="V11" s="63"/>
      <c r="W11" s="63"/>
    </row>
    <row r="12" spans="1:23" x14ac:dyDescent="0.2">
      <c r="A12" s="47">
        <v>10</v>
      </c>
      <c r="B12" s="47">
        <v>1</v>
      </c>
      <c r="C12" s="47">
        <v>8.6999999999999993</v>
      </c>
      <c r="D12" s="47">
        <v>3.2</v>
      </c>
      <c r="E12" s="47">
        <v>2.7</v>
      </c>
      <c r="F12" s="47">
        <v>6.8</v>
      </c>
      <c r="G12" s="47">
        <v>4.5999999999999996</v>
      </c>
      <c r="H12" s="47">
        <v>6.8</v>
      </c>
      <c r="I12" s="47">
        <v>3.8</v>
      </c>
      <c r="J12" s="47">
        <v>3.7</v>
      </c>
      <c r="K12" s="47">
        <v>4.8</v>
      </c>
      <c r="L12" s="47">
        <v>1</v>
      </c>
      <c r="M12" s="47">
        <v>8.4</v>
      </c>
      <c r="O12" s="53" t="s">
        <v>317</v>
      </c>
      <c r="P12" s="53">
        <v>12</v>
      </c>
      <c r="Q12" s="53">
        <v>89.277590042160327</v>
      </c>
      <c r="R12" s="53">
        <v>7.4397991701800272</v>
      </c>
      <c r="S12" s="53">
        <v>20.018622933828091</v>
      </c>
      <c r="T12" s="53">
        <v>1.1536227129534498E-27</v>
      </c>
      <c r="U12" s="63"/>
      <c r="V12" s="63"/>
      <c r="W12" s="63"/>
    </row>
    <row r="13" spans="1:23" x14ac:dyDescent="0.2">
      <c r="A13" s="47">
        <v>4</v>
      </c>
      <c r="B13" s="47">
        <v>0</v>
      </c>
      <c r="C13" s="47">
        <v>6.1</v>
      </c>
      <c r="D13" s="47">
        <v>4.9000000000000004</v>
      </c>
      <c r="E13" s="47">
        <v>4.4000000000000004</v>
      </c>
      <c r="F13" s="47">
        <v>3.9</v>
      </c>
      <c r="G13" s="47">
        <v>6.4</v>
      </c>
      <c r="H13" s="47">
        <v>8.1999999999999993</v>
      </c>
      <c r="I13" s="47">
        <v>3</v>
      </c>
      <c r="J13" s="47">
        <v>4.9000000000000004</v>
      </c>
      <c r="K13" s="47">
        <v>3.9</v>
      </c>
      <c r="L13" s="47">
        <v>0</v>
      </c>
      <c r="M13" s="47">
        <v>6.6</v>
      </c>
      <c r="O13" s="53" t="s">
        <v>318</v>
      </c>
      <c r="P13" s="53">
        <v>187</v>
      </c>
      <c r="Q13" s="53">
        <v>69.497409957839821</v>
      </c>
      <c r="R13" s="53">
        <v>0.37164390351786003</v>
      </c>
      <c r="S13" s="53"/>
      <c r="T13" s="53"/>
      <c r="U13" s="63"/>
      <c r="V13" s="63"/>
      <c r="W13" s="63"/>
    </row>
    <row r="14" spans="1:23" x14ac:dyDescent="0.2">
      <c r="A14" s="47">
        <v>13</v>
      </c>
      <c r="B14" s="47">
        <v>1</v>
      </c>
      <c r="C14" s="47">
        <v>9.5</v>
      </c>
      <c r="D14" s="47">
        <v>5.6</v>
      </c>
      <c r="E14" s="47">
        <v>5</v>
      </c>
      <c r="F14" s="47">
        <v>6.9</v>
      </c>
      <c r="G14" s="47">
        <v>6.6</v>
      </c>
      <c r="H14" s="47">
        <v>7.6</v>
      </c>
      <c r="I14" s="47">
        <v>5.0999999999999996</v>
      </c>
      <c r="J14" s="47">
        <v>4.5</v>
      </c>
      <c r="K14" s="47">
        <v>6.9</v>
      </c>
      <c r="L14" s="47">
        <v>1</v>
      </c>
      <c r="M14" s="47">
        <v>7.9</v>
      </c>
      <c r="O14" s="53" t="s">
        <v>319</v>
      </c>
      <c r="P14" s="53">
        <v>199</v>
      </c>
      <c r="Q14" s="53">
        <v>158.77500000000015</v>
      </c>
      <c r="R14" s="53"/>
      <c r="S14" s="53"/>
      <c r="T14" s="53"/>
      <c r="U14" s="63"/>
      <c r="V14" s="63"/>
      <c r="W14" s="63"/>
    </row>
    <row r="15" spans="1:23" x14ac:dyDescent="0.2">
      <c r="A15" s="47">
        <v>7</v>
      </c>
      <c r="B15" s="47">
        <v>1</v>
      </c>
      <c r="C15" s="47">
        <v>9.1999999999999993</v>
      </c>
      <c r="D15" s="47">
        <v>3.9</v>
      </c>
      <c r="E15" s="47">
        <v>2.4</v>
      </c>
      <c r="F15" s="47">
        <v>8.4</v>
      </c>
      <c r="G15" s="47">
        <v>4.8</v>
      </c>
      <c r="H15" s="47">
        <v>7.1</v>
      </c>
      <c r="I15" s="47">
        <v>4.5</v>
      </c>
      <c r="J15" s="47">
        <v>2.6</v>
      </c>
      <c r="K15" s="47">
        <v>5.5</v>
      </c>
      <c r="L15" s="47">
        <v>0</v>
      </c>
      <c r="M15" s="47">
        <v>8.1999999999999993</v>
      </c>
      <c r="O15" s="63"/>
      <c r="P15" s="63"/>
      <c r="Q15" s="63"/>
      <c r="R15" s="63"/>
      <c r="S15" s="63"/>
      <c r="T15" s="63"/>
      <c r="U15" s="63"/>
      <c r="V15" s="63"/>
      <c r="W15" s="63"/>
    </row>
    <row r="16" spans="1:23" x14ac:dyDescent="0.2">
      <c r="A16" s="47">
        <v>15</v>
      </c>
      <c r="B16" s="47">
        <v>1</v>
      </c>
      <c r="C16" s="47">
        <v>6.3</v>
      </c>
      <c r="D16" s="47">
        <v>4.5</v>
      </c>
      <c r="E16" s="47">
        <v>4.5</v>
      </c>
      <c r="F16" s="47">
        <v>6.8</v>
      </c>
      <c r="G16" s="47">
        <v>5.9</v>
      </c>
      <c r="H16" s="47">
        <v>8.8000000000000007</v>
      </c>
      <c r="I16" s="47">
        <v>4.8</v>
      </c>
      <c r="J16" s="47">
        <v>6.2</v>
      </c>
      <c r="K16" s="47">
        <v>6.9</v>
      </c>
      <c r="L16" s="47">
        <v>1</v>
      </c>
      <c r="M16" s="47">
        <v>7.6</v>
      </c>
      <c r="O16" s="52"/>
      <c r="P16" s="59" t="s">
        <v>326</v>
      </c>
      <c r="Q16" s="59" t="s">
        <v>314</v>
      </c>
      <c r="R16" s="59" t="s">
        <v>327</v>
      </c>
      <c r="S16" s="59" t="s">
        <v>328</v>
      </c>
      <c r="T16" s="59" t="s">
        <v>329</v>
      </c>
      <c r="U16" s="59" t="s">
        <v>330</v>
      </c>
      <c r="V16" s="59" t="s">
        <v>331</v>
      </c>
      <c r="W16" s="59" t="s">
        <v>332</v>
      </c>
    </row>
    <row r="17" spans="1:23" x14ac:dyDescent="0.2">
      <c r="A17" s="47">
        <v>1</v>
      </c>
      <c r="B17" s="47">
        <v>0</v>
      </c>
      <c r="C17" s="47">
        <v>8.6999999999999993</v>
      </c>
      <c r="D17" s="47">
        <v>3.2</v>
      </c>
      <c r="E17" s="47">
        <v>3.2</v>
      </c>
      <c r="F17" s="47">
        <v>7.8</v>
      </c>
      <c r="G17" s="47">
        <v>3.8</v>
      </c>
      <c r="H17" s="47">
        <v>4.9000000000000004</v>
      </c>
      <c r="I17" s="47">
        <v>4.3</v>
      </c>
      <c r="J17" s="47">
        <v>3.9</v>
      </c>
      <c r="K17" s="47">
        <v>6.8</v>
      </c>
      <c r="L17" s="47">
        <v>0</v>
      </c>
      <c r="M17" s="47">
        <v>7.1</v>
      </c>
      <c r="O17" s="53" t="s">
        <v>320</v>
      </c>
      <c r="P17" s="53">
        <v>4.0769234137987675</v>
      </c>
      <c r="Q17" s="53">
        <v>0.61426660630182128</v>
      </c>
      <c r="R17" s="53">
        <v>6.6370585214517783</v>
      </c>
      <c r="S17" s="53">
        <v>3.3623087746519221E-10</v>
      </c>
      <c r="T17" s="53">
        <v>2.8651406167603892</v>
      </c>
      <c r="U17" s="53">
        <v>5.2887062108371463</v>
      </c>
      <c r="V17" s="53">
        <v>2.8651406167603892</v>
      </c>
      <c r="W17" s="53">
        <v>5.2887062108371463</v>
      </c>
    </row>
    <row r="18" spans="1:23" x14ac:dyDescent="0.2">
      <c r="A18" s="47">
        <v>4</v>
      </c>
      <c r="B18" s="47">
        <v>1</v>
      </c>
      <c r="C18" s="47">
        <v>5.7</v>
      </c>
      <c r="D18" s="47">
        <v>4</v>
      </c>
      <c r="E18" s="47">
        <v>3.3</v>
      </c>
      <c r="F18" s="47">
        <v>5.5</v>
      </c>
      <c r="G18" s="47">
        <v>5.0999999999999996</v>
      </c>
      <c r="H18" s="47">
        <v>6.2</v>
      </c>
      <c r="I18" s="47">
        <v>4.2</v>
      </c>
      <c r="J18" s="47">
        <v>6.2</v>
      </c>
      <c r="K18" s="47">
        <v>6</v>
      </c>
      <c r="L18" s="47">
        <v>1</v>
      </c>
      <c r="M18" s="47">
        <v>7.2</v>
      </c>
      <c r="O18" s="53" t="s">
        <v>263</v>
      </c>
      <c r="P18" s="53">
        <v>5.5484453278086675E-2</v>
      </c>
      <c r="Q18" s="53">
        <v>1.119041010938434E-2</v>
      </c>
      <c r="R18" s="53">
        <v>4.9582144653981093</v>
      </c>
      <c r="S18" s="53">
        <v>1.5900573067006982E-6</v>
      </c>
      <c r="T18" s="53">
        <v>3.340878397873135E-2</v>
      </c>
      <c r="U18" s="53">
        <v>7.7560122577441992E-2</v>
      </c>
      <c r="V18" s="53">
        <v>3.340878397873135E-2</v>
      </c>
      <c r="W18" s="53">
        <v>7.7560122577441992E-2</v>
      </c>
    </row>
    <row r="19" spans="1:23" x14ac:dyDescent="0.2">
      <c r="A19" s="47">
        <v>8</v>
      </c>
      <c r="B19" s="47">
        <v>0</v>
      </c>
      <c r="C19" s="47">
        <v>5.9</v>
      </c>
      <c r="D19" s="47">
        <v>4.0999999999999996</v>
      </c>
      <c r="E19" s="47">
        <v>3.5</v>
      </c>
      <c r="F19" s="47">
        <v>6.4</v>
      </c>
      <c r="G19" s="47">
        <v>5.5</v>
      </c>
      <c r="H19" s="47">
        <v>8.4</v>
      </c>
      <c r="I19" s="47">
        <v>5.7</v>
      </c>
      <c r="J19" s="47">
        <v>5.8</v>
      </c>
      <c r="K19" s="47">
        <v>7.2</v>
      </c>
      <c r="L19" s="47">
        <v>0</v>
      </c>
      <c r="M19" s="47">
        <v>8.1999999999999993</v>
      </c>
      <c r="O19" s="53" t="s">
        <v>49</v>
      </c>
      <c r="P19" s="53">
        <v>5.2110299391817785E-2</v>
      </c>
      <c r="Q19" s="53">
        <v>0.11356563784162359</v>
      </c>
      <c r="R19" s="53">
        <v>0.45885622079180138</v>
      </c>
      <c r="S19" s="53">
        <v>0.64687029836222532</v>
      </c>
      <c r="T19" s="53">
        <v>-0.17192415870723077</v>
      </c>
      <c r="U19" s="53">
        <v>0.27614475749086637</v>
      </c>
      <c r="V19" s="53">
        <v>-0.17192415870723077</v>
      </c>
      <c r="W19" s="53">
        <v>0.27614475749086637</v>
      </c>
    </row>
    <row r="20" spans="1:23" x14ac:dyDescent="0.2">
      <c r="A20" s="47">
        <v>12</v>
      </c>
      <c r="B20" s="47">
        <v>0</v>
      </c>
      <c r="C20" s="47">
        <v>5.6</v>
      </c>
      <c r="D20" s="47">
        <v>3.4</v>
      </c>
      <c r="E20" s="47">
        <v>3.7</v>
      </c>
      <c r="F20" s="47">
        <v>5.7</v>
      </c>
      <c r="G20" s="47">
        <v>5.6</v>
      </c>
      <c r="H20" s="47">
        <v>9.1</v>
      </c>
      <c r="I20" s="47">
        <v>5</v>
      </c>
      <c r="J20" s="47">
        <v>6</v>
      </c>
      <c r="K20" s="47">
        <v>6.4</v>
      </c>
      <c r="L20" s="47">
        <v>1</v>
      </c>
      <c r="M20" s="47">
        <v>7.9</v>
      </c>
      <c r="O20" s="53" t="s">
        <v>51</v>
      </c>
      <c r="P20" s="53">
        <v>0.19844348725904315</v>
      </c>
      <c r="Q20" s="53">
        <v>4.3558804866647864E-2</v>
      </c>
      <c r="R20" s="53">
        <v>4.5557606060718046</v>
      </c>
      <c r="S20" s="53">
        <v>9.3992658984438111E-6</v>
      </c>
      <c r="T20" s="53">
        <v>0.11251368112040368</v>
      </c>
      <c r="U20" s="53">
        <v>0.28437329339768264</v>
      </c>
      <c r="V20" s="53">
        <v>0.11251368112040368</v>
      </c>
      <c r="W20" s="53">
        <v>0.28437329339768264</v>
      </c>
    </row>
    <row r="21" spans="1:23" x14ac:dyDescent="0.2">
      <c r="A21" s="47">
        <v>13</v>
      </c>
      <c r="B21" s="47">
        <v>0</v>
      </c>
      <c r="C21" s="47">
        <v>9.1</v>
      </c>
      <c r="D21" s="47">
        <v>4.5</v>
      </c>
      <c r="E21" s="47">
        <v>5.3</v>
      </c>
      <c r="F21" s="47">
        <v>5.3</v>
      </c>
      <c r="G21" s="47">
        <v>7.1</v>
      </c>
      <c r="H21" s="47">
        <v>8.4</v>
      </c>
      <c r="I21" s="47">
        <v>4.5</v>
      </c>
      <c r="J21" s="47">
        <v>6.1</v>
      </c>
      <c r="K21" s="47">
        <v>6</v>
      </c>
      <c r="L21" s="47">
        <v>1</v>
      </c>
      <c r="M21" s="47">
        <v>8.8000000000000007</v>
      </c>
      <c r="O21" s="53" t="s">
        <v>54</v>
      </c>
      <c r="P21" s="53">
        <v>-0.11302189731020615</v>
      </c>
      <c r="Q21" s="53">
        <v>9.3846833281134218E-2</v>
      </c>
      <c r="R21" s="53">
        <v>-1.2043229734947982</v>
      </c>
      <c r="S21" s="53">
        <v>0.22998686856673373</v>
      </c>
      <c r="T21" s="53">
        <v>-0.29815645771105209</v>
      </c>
      <c r="U21" s="53">
        <v>7.2112663090639795E-2</v>
      </c>
      <c r="V21" s="53">
        <v>-0.29815645771105209</v>
      </c>
      <c r="W21" s="53">
        <v>7.2112663090639795E-2</v>
      </c>
    </row>
    <row r="22" spans="1:23" x14ac:dyDescent="0.2">
      <c r="A22" s="47">
        <v>8</v>
      </c>
      <c r="B22" s="47">
        <v>0</v>
      </c>
      <c r="C22" s="47">
        <v>5.2</v>
      </c>
      <c r="D22" s="47">
        <v>3.8</v>
      </c>
      <c r="E22" s="47">
        <v>3.9</v>
      </c>
      <c r="F22" s="47">
        <v>4.3</v>
      </c>
      <c r="G22" s="47">
        <v>5</v>
      </c>
      <c r="H22" s="47">
        <v>8.4</v>
      </c>
      <c r="I22" s="47">
        <v>3.3</v>
      </c>
      <c r="J22" s="47">
        <v>4.9000000000000004</v>
      </c>
      <c r="K22" s="47">
        <v>5.2</v>
      </c>
      <c r="L22" s="47">
        <v>0</v>
      </c>
      <c r="M22" s="47">
        <v>7</v>
      </c>
      <c r="O22" s="53" t="s">
        <v>7</v>
      </c>
      <c r="P22" s="53">
        <v>-3.7145593483466841E-2</v>
      </c>
      <c r="Q22" s="53">
        <v>5.0974285960222701E-2</v>
      </c>
      <c r="R22" s="53">
        <v>-0.72871238475911271</v>
      </c>
      <c r="S22" s="53">
        <v>0.46708922920422757</v>
      </c>
      <c r="T22" s="53">
        <v>-0.13770414930305847</v>
      </c>
      <c r="U22" s="53">
        <v>6.3412962336124784E-2</v>
      </c>
      <c r="V22" s="53">
        <v>-0.13770414930305847</v>
      </c>
      <c r="W22" s="53">
        <v>6.3412962336124784E-2</v>
      </c>
    </row>
    <row r="23" spans="1:23" x14ac:dyDescent="0.2">
      <c r="A23" s="47">
        <v>12</v>
      </c>
      <c r="B23" s="47">
        <v>1</v>
      </c>
      <c r="C23" s="47">
        <v>9.6</v>
      </c>
      <c r="D23" s="47">
        <v>5.7</v>
      </c>
      <c r="E23" s="47">
        <v>5.4</v>
      </c>
      <c r="F23" s="47">
        <v>8.3000000000000007</v>
      </c>
      <c r="G23" s="47">
        <v>7.8</v>
      </c>
      <c r="H23" s="47">
        <v>4.5</v>
      </c>
      <c r="I23" s="47">
        <v>4.3</v>
      </c>
      <c r="J23" s="47">
        <v>3</v>
      </c>
      <c r="K23" s="47">
        <v>7.7</v>
      </c>
      <c r="L23" s="47">
        <v>1</v>
      </c>
      <c r="M23" s="47">
        <v>9.9</v>
      </c>
      <c r="O23" s="57" t="s">
        <v>293</v>
      </c>
      <c r="P23" s="53">
        <v>2.5072960719035586E-2</v>
      </c>
      <c r="Q23" s="53">
        <v>7.0298852949016194E-2</v>
      </c>
      <c r="R23" s="53">
        <v>0.35666244422536447</v>
      </c>
      <c r="S23" s="58">
        <v>0.72174664227270835</v>
      </c>
      <c r="T23" s="53">
        <v>-0.11360776810653841</v>
      </c>
      <c r="U23" s="53">
        <v>0.16375368954460959</v>
      </c>
      <c r="V23" s="53">
        <v>-0.11360776810653841</v>
      </c>
      <c r="W23" s="53">
        <v>0.16375368954460959</v>
      </c>
    </row>
    <row r="24" spans="1:23" x14ac:dyDescent="0.2">
      <c r="A24" s="47">
        <v>3</v>
      </c>
      <c r="B24" s="47">
        <v>1</v>
      </c>
      <c r="C24" s="47">
        <v>8.6</v>
      </c>
      <c r="D24" s="47">
        <v>3.6</v>
      </c>
      <c r="E24" s="47">
        <v>3.5</v>
      </c>
      <c r="F24" s="47">
        <v>7.3</v>
      </c>
      <c r="G24" s="47">
        <v>4.7</v>
      </c>
      <c r="H24" s="47">
        <v>3.7</v>
      </c>
      <c r="I24" s="47">
        <v>4.8</v>
      </c>
      <c r="J24" s="47">
        <v>3.4</v>
      </c>
      <c r="K24" s="47">
        <v>5.0999999999999996</v>
      </c>
      <c r="L24" s="47">
        <v>1</v>
      </c>
      <c r="M24" s="47">
        <v>8.1</v>
      </c>
      <c r="O24" s="53" t="s">
        <v>57</v>
      </c>
      <c r="P24" s="53">
        <v>0.23016444118806004</v>
      </c>
      <c r="Q24" s="53">
        <v>7.5846258984507392E-2</v>
      </c>
      <c r="R24" s="53">
        <v>3.0346182431367406</v>
      </c>
      <c r="S24" s="53">
        <v>2.7513566693415561E-3</v>
      </c>
      <c r="T24" s="53">
        <v>8.054017232135266E-2</v>
      </c>
      <c r="U24" s="53">
        <v>0.37978871005476744</v>
      </c>
      <c r="V24" s="53">
        <v>8.054017232135266E-2</v>
      </c>
      <c r="W24" s="53">
        <v>0.37978871005476744</v>
      </c>
    </row>
    <row r="25" spans="1:23" x14ac:dyDescent="0.2">
      <c r="A25" s="47">
        <v>10</v>
      </c>
      <c r="B25" s="47">
        <v>1</v>
      </c>
      <c r="C25" s="47">
        <v>9.3000000000000007</v>
      </c>
      <c r="D25" s="47">
        <v>2.4</v>
      </c>
      <c r="E25" s="47">
        <v>2.2000000000000002</v>
      </c>
      <c r="F25" s="47">
        <v>7.2</v>
      </c>
      <c r="G25" s="47">
        <v>4.5</v>
      </c>
      <c r="H25" s="47">
        <v>6.2</v>
      </c>
      <c r="I25" s="47">
        <v>6.7</v>
      </c>
      <c r="J25" s="47">
        <v>4.4000000000000004</v>
      </c>
      <c r="K25" s="47">
        <v>7.2</v>
      </c>
      <c r="L25" s="47">
        <v>1</v>
      </c>
      <c r="M25" s="47">
        <v>8</v>
      </c>
      <c r="O25" s="53" t="s">
        <v>59</v>
      </c>
      <c r="P25" s="53">
        <v>-5.8006265148179047E-2</v>
      </c>
      <c r="Q25" s="53">
        <v>3.5612994727821583E-2</v>
      </c>
      <c r="R25" s="53">
        <v>-1.6287949270063322</v>
      </c>
      <c r="S25" s="53">
        <v>0.10503992210618771</v>
      </c>
      <c r="T25" s="53">
        <v>-0.12826112504038073</v>
      </c>
      <c r="U25" s="53">
        <v>1.224859474402263E-2</v>
      </c>
      <c r="V25" s="53">
        <v>-0.12826112504038073</v>
      </c>
      <c r="W25" s="53">
        <v>1.224859474402263E-2</v>
      </c>
    </row>
    <row r="26" spans="1:23" x14ac:dyDescent="0.2">
      <c r="A26" s="47">
        <v>5</v>
      </c>
      <c r="B26" s="47">
        <v>0</v>
      </c>
      <c r="C26" s="47">
        <v>6</v>
      </c>
      <c r="D26" s="47">
        <v>4.0999999999999996</v>
      </c>
      <c r="E26" s="47">
        <v>3.5</v>
      </c>
      <c r="F26" s="47">
        <v>5.3</v>
      </c>
      <c r="G26" s="47">
        <v>5.3</v>
      </c>
      <c r="H26" s="47">
        <v>8</v>
      </c>
      <c r="I26" s="47">
        <v>4.7</v>
      </c>
      <c r="J26" s="47">
        <v>5.3</v>
      </c>
      <c r="K26" s="47">
        <v>4.7</v>
      </c>
      <c r="L26" s="47">
        <v>0</v>
      </c>
      <c r="M26" s="47">
        <v>5.5</v>
      </c>
      <c r="O26" s="53" t="s">
        <v>264</v>
      </c>
      <c r="P26" s="53">
        <v>-0.14527460176731263</v>
      </c>
      <c r="Q26" s="53">
        <v>7.5989221815073074E-2</v>
      </c>
      <c r="R26" s="53">
        <v>-1.9117790430970862</v>
      </c>
      <c r="S26" s="53">
        <v>5.7433435889518207E-2</v>
      </c>
      <c r="T26" s="53">
        <v>-0.29518089784650092</v>
      </c>
      <c r="U26" s="53">
        <v>4.6316943118756559E-3</v>
      </c>
      <c r="V26" s="53">
        <v>-0.29518089784650092</v>
      </c>
      <c r="W26" s="53">
        <v>4.6316943118756559E-3</v>
      </c>
    </row>
    <row r="27" spans="1:23" x14ac:dyDescent="0.2">
      <c r="A27" s="47">
        <v>3</v>
      </c>
      <c r="B27" s="47">
        <v>0</v>
      </c>
      <c r="C27" s="47">
        <v>6.4</v>
      </c>
      <c r="D27" s="47">
        <v>3.6</v>
      </c>
      <c r="E27" s="47">
        <v>4</v>
      </c>
      <c r="F27" s="47">
        <v>3.9</v>
      </c>
      <c r="G27" s="47">
        <v>5.3</v>
      </c>
      <c r="H27" s="47">
        <v>7.1</v>
      </c>
      <c r="I27" s="47">
        <v>5.6</v>
      </c>
      <c r="J27" s="47">
        <v>6.6</v>
      </c>
      <c r="K27" s="47">
        <v>6.1</v>
      </c>
      <c r="L27" s="47">
        <v>0</v>
      </c>
      <c r="M27" s="47">
        <v>7</v>
      </c>
      <c r="O27" s="53" t="s">
        <v>60</v>
      </c>
      <c r="P27" s="53">
        <v>6.2874300343915862E-2</v>
      </c>
      <c r="Q27" s="53">
        <v>7.4283812179335648E-2</v>
      </c>
      <c r="R27" s="53">
        <v>0.84640648479543579</v>
      </c>
      <c r="S27" s="53">
        <v>0.39840785255549704</v>
      </c>
      <c r="T27" s="53">
        <v>-8.3667681222178603E-2</v>
      </c>
      <c r="U27" s="53">
        <v>0.20941628191001033</v>
      </c>
      <c r="V27" s="53">
        <v>-8.3667681222178603E-2</v>
      </c>
      <c r="W27" s="53">
        <v>0.20941628191001033</v>
      </c>
    </row>
    <row r="28" spans="1:23" x14ac:dyDescent="0.2">
      <c r="A28" s="47">
        <v>9</v>
      </c>
      <c r="B28" s="47">
        <v>0</v>
      </c>
      <c r="C28" s="47">
        <v>8.5</v>
      </c>
      <c r="D28" s="47">
        <v>3</v>
      </c>
      <c r="E28" s="47">
        <v>4.0999999999999996</v>
      </c>
      <c r="F28" s="47">
        <v>7.6</v>
      </c>
      <c r="G28" s="47">
        <v>3.7</v>
      </c>
      <c r="H28" s="47">
        <v>4.8</v>
      </c>
      <c r="I28" s="47">
        <v>5.3</v>
      </c>
      <c r="J28" s="47">
        <v>3.8</v>
      </c>
      <c r="K28" s="47">
        <v>5.8</v>
      </c>
      <c r="L28" s="47">
        <v>1</v>
      </c>
      <c r="M28" s="47">
        <v>7</v>
      </c>
      <c r="O28" s="53" t="s">
        <v>269</v>
      </c>
      <c r="P28" s="53">
        <v>0.24938360578071683</v>
      </c>
      <c r="Q28" s="53">
        <v>6.9956231916633513E-2</v>
      </c>
      <c r="R28" s="53">
        <v>3.5648518930794615</v>
      </c>
      <c r="S28" s="53">
        <v>4.6219532010754213E-4</v>
      </c>
      <c r="T28" s="53">
        <v>0.11137877609842275</v>
      </c>
      <c r="U28" s="53">
        <v>0.38738843546301094</v>
      </c>
      <c r="V28" s="53">
        <v>0.11137877609842275</v>
      </c>
      <c r="W28" s="53">
        <v>0.38738843546301094</v>
      </c>
    </row>
    <row r="29" spans="1:23" x14ac:dyDescent="0.2">
      <c r="A29" s="47">
        <v>4</v>
      </c>
      <c r="B29" s="47">
        <v>0</v>
      </c>
      <c r="C29" s="47">
        <v>7</v>
      </c>
      <c r="D29" s="47">
        <v>3.3</v>
      </c>
      <c r="E29" s="47">
        <v>2.6</v>
      </c>
      <c r="F29" s="47">
        <v>4.8</v>
      </c>
      <c r="G29" s="47">
        <v>4.2</v>
      </c>
      <c r="H29" s="47">
        <v>9</v>
      </c>
      <c r="I29" s="47">
        <v>4.3</v>
      </c>
      <c r="J29" s="47">
        <v>5.2</v>
      </c>
      <c r="K29" s="47">
        <v>5.5</v>
      </c>
      <c r="L29" s="47">
        <v>0</v>
      </c>
      <c r="M29" s="47">
        <v>5.6</v>
      </c>
      <c r="O29" s="53" t="s">
        <v>297</v>
      </c>
      <c r="P29" s="53">
        <v>0.30971263562715673</v>
      </c>
      <c r="Q29" s="53">
        <v>0.10986486414135675</v>
      </c>
      <c r="R29" s="53">
        <v>2.8190326183689396</v>
      </c>
      <c r="S29" s="53">
        <v>5.3356509715222385E-3</v>
      </c>
      <c r="T29" s="53">
        <v>9.2978808654248096E-2</v>
      </c>
      <c r="U29" s="53">
        <v>0.52644646260006533</v>
      </c>
      <c r="V29" s="53">
        <v>9.2978808654248096E-2</v>
      </c>
      <c r="W29" s="53">
        <v>0.52644646260006533</v>
      </c>
    </row>
    <row r="30" spans="1:23" x14ac:dyDescent="0.2">
      <c r="A30" s="47">
        <v>13</v>
      </c>
      <c r="B30" s="47">
        <v>0</v>
      </c>
      <c r="C30" s="47">
        <v>8.5</v>
      </c>
      <c r="D30" s="47">
        <v>3</v>
      </c>
      <c r="E30" s="47">
        <v>2.2999999999999998</v>
      </c>
      <c r="F30" s="47">
        <v>7.6</v>
      </c>
      <c r="G30" s="47">
        <v>3.7</v>
      </c>
      <c r="H30" s="47">
        <v>4.8</v>
      </c>
      <c r="I30" s="47">
        <v>5.7</v>
      </c>
      <c r="J30" s="47">
        <v>3.8</v>
      </c>
      <c r="K30" s="47">
        <v>6</v>
      </c>
      <c r="L30" s="47">
        <v>0</v>
      </c>
      <c r="M30" s="47">
        <v>7.2</v>
      </c>
      <c r="O30" s="63"/>
      <c r="P30" s="63"/>
      <c r="Q30" s="63"/>
      <c r="R30" s="63"/>
      <c r="S30" s="63"/>
      <c r="T30" s="63"/>
      <c r="U30" s="63"/>
      <c r="V30" s="63"/>
      <c r="W30" s="63"/>
    </row>
    <row r="31" spans="1:23" x14ac:dyDescent="0.2">
      <c r="A31" s="47">
        <v>4</v>
      </c>
      <c r="B31" s="47">
        <v>0</v>
      </c>
      <c r="C31" s="47">
        <v>7.6</v>
      </c>
      <c r="D31" s="47">
        <v>3.6</v>
      </c>
      <c r="E31" s="47">
        <v>5.0999999999999996</v>
      </c>
      <c r="F31" s="47">
        <v>4.2</v>
      </c>
      <c r="G31" s="47">
        <v>4.5999999999999996</v>
      </c>
      <c r="H31" s="47">
        <v>7.7</v>
      </c>
      <c r="I31" s="47">
        <v>4.7</v>
      </c>
      <c r="J31" s="47">
        <v>5.5</v>
      </c>
      <c r="K31" s="47">
        <v>4</v>
      </c>
      <c r="L31" s="47">
        <v>0</v>
      </c>
      <c r="M31" s="47">
        <v>6.2</v>
      </c>
      <c r="O31" s="63"/>
      <c r="P31" s="63"/>
      <c r="Q31" s="63"/>
      <c r="R31" s="63"/>
      <c r="S31" s="63"/>
      <c r="T31" s="63"/>
      <c r="U31" s="63"/>
      <c r="V31" s="63"/>
      <c r="W31" s="63"/>
    </row>
    <row r="32" spans="1:23" x14ac:dyDescent="0.2">
      <c r="A32" s="47">
        <v>13</v>
      </c>
      <c r="B32" s="47">
        <v>1</v>
      </c>
      <c r="C32" s="47">
        <v>6.9</v>
      </c>
      <c r="D32" s="47">
        <v>3.4</v>
      </c>
      <c r="E32" s="47">
        <v>4.5</v>
      </c>
      <c r="F32" s="47">
        <v>6.4</v>
      </c>
      <c r="G32" s="47">
        <v>4.7</v>
      </c>
      <c r="H32" s="47">
        <v>5.2</v>
      </c>
      <c r="I32" s="47">
        <v>3.7</v>
      </c>
      <c r="J32" s="47">
        <v>2.7</v>
      </c>
      <c r="K32" s="47">
        <v>4.3</v>
      </c>
      <c r="L32" s="47">
        <v>0</v>
      </c>
      <c r="M32" s="47">
        <v>7.1</v>
      </c>
      <c r="O32" s="63"/>
      <c r="P32" s="63"/>
      <c r="Q32" s="63"/>
      <c r="R32" s="63"/>
      <c r="S32" s="63"/>
      <c r="T32" s="63"/>
      <c r="U32" s="63"/>
      <c r="V32" s="63"/>
      <c r="W32" s="63"/>
    </row>
    <row r="33" spans="1:13" x14ac:dyDescent="0.2">
      <c r="A33" s="47">
        <v>2</v>
      </c>
      <c r="B33" s="47">
        <v>0</v>
      </c>
      <c r="C33" s="47">
        <v>8.1</v>
      </c>
      <c r="D33" s="47">
        <v>2.5</v>
      </c>
      <c r="E33" s="47">
        <v>2.2999999999999998</v>
      </c>
      <c r="F33" s="47">
        <v>5.0999999999999996</v>
      </c>
      <c r="G33" s="47">
        <v>3.8</v>
      </c>
      <c r="H33" s="47">
        <v>6.6</v>
      </c>
      <c r="I33" s="47">
        <v>3</v>
      </c>
      <c r="J33" s="47">
        <v>3.5</v>
      </c>
      <c r="K33" s="47">
        <v>4.5</v>
      </c>
      <c r="L33" s="47">
        <v>0</v>
      </c>
      <c r="M33" s="47">
        <v>6.2</v>
      </c>
    </row>
    <row r="34" spans="1:13" x14ac:dyDescent="0.2">
      <c r="A34" s="47">
        <v>15</v>
      </c>
      <c r="B34" s="47">
        <v>0</v>
      </c>
      <c r="C34" s="47">
        <v>6.7</v>
      </c>
      <c r="D34" s="47">
        <v>3.7</v>
      </c>
      <c r="E34" s="47">
        <v>5.3</v>
      </c>
      <c r="F34" s="47">
        <v>5.0999999999999996</v>
      </c>
      <c r="G34" s="47">
        <v>4.9000000000000004</v>
      </c>
      <c r="H34" s="47">
        <v>9.1999999999999993</v>
      </c>
      <c r="I34" s="47">
        <v>3.5</v>
      </c>
      <c r="J34" s="47">
        <v>4.5</v>
      </c>
      <c r="K34" s="47">
        <v>5.3</v>
      </c>
      <c r="L34" s="47">
        <v>0</v>
      </c>
      <c r="M34" s="47">
        <v>7.6</v>
      </c>
    </row>
    <row r="35" spans="1:13" x14ac:dyDescent="0.2">
      <c r="A35" s="47">
        <v>10</v>
      </c>
      <c r="B35" s="47">
        <v>0</v>
      </c>
      <c r="C35" s="47">
        <v>8</v>
      </c>
      <c r="D35" s="47">
        <v>3.3</v>
      </c>
      <c r="E35" s="47">
        <v>5.5</v>
      </c>
      <c r="F35" s="47">
        <v>4.5999999999999996</v>
      </c>
      <c r="G35" s="47">
        <v>4.7</v>
      </c>
      <c r="H35" s="47">
        <v>8.6999999999999993</v>
      </c>
      <c r="I35" s="47">
        <v>4.7</v>
      </c>
      <c r="J35" s="47">
        <v>6.6</v>
      </c>
      <c r="K35" s="47">
        <v>5.7</v>
      </c>
      <c r="L35" s="47">
        <v>1</v>
      </c>
      <c r="M35" s="47">
        <v>9</v>
      </c>
    </row>
    <row r="36" spans="1:13" x14ac:dyDescent="0.2">
      <c r="A36" s="47">
        <v>6</v>
      </c>
      <c r="B36" s="47">
        <v>0</v>
      </c>
      <c r="C36" s="47">
        <v>6.7</v>
      </c>
      <c r="D36" s="47">
        <v>4</v>
      </c>
      <c r="E36" s="47">
        <v>3</v>
      </c>
      <c r="F36" s="47">
        <v>5.4</v>
      </c>
      <c r="G36" s="47">
        <v>6.8</v>
      </c>
      <c r="H36" s="47">
        <v>8.4</v>
      </c>
      <c r="I36" s="47">
        <v>2.5</v>
      </c>
      <c r="J36" s="47">
        <v>4.3</v>
      </c>
      <c r="K36" s="47">
        <v>5</v>
      </c>
      <c r="L36" s="47">
        <v>0</v>
      </c>
      <c r="M36" s="47">
        <v>6.7</v>
      </c>
    </row>
    <row r="37" spans="1:13" x14ac:dyDescent="0.2">
      <c r="A37" s="47">
        <v>3</v>
      </c>
      <c r="B37" s="47">
        <v>0</v>
      </c>
      <c r="C37" s="47">
        <v>8.6999999999999993</v>
      </c>
      <c r="D37" s="47">
        <v>3.2</v>
      </c>
      <c r="E37" s="47">
        <v>3.5</v>
      </c>
      <c r="F37" s="47">
        <v>6.1</v>
      </c>
      <c r="G37" s="47">
        <v>2.9</v>
      </c>
      <c r="H37" s="47">
        <v>5.6</v>
      </c>
      <c r="I37" s="47">
        <v>3.1</v>
      </c>
      <c r="J37" s="47">
        <v>2.9</v>
      </c>
      <c r="K37" s="47">
        <v>4.3</v>
      </c>
      <c r="L37" s="47">
        <v>0</v>
      </c>
      <c r="M37" s="47">
        <v>7.1</v>
      </c>
    </row>
    <row r="38" spans="1:13" x14ac:dyDescent="0.2">
      <c r="A38" s="47">
        <v>9</v>
      </c>
      <c r="B38" s="47">
        <v>1</v>
      </c>
      <c r="C38" s="47">
        <v>9</v>
      </c>
      <c r="D38" s="47">
        <v>3.4</v>
      </c>
      <c r="E38" s="47">
        <v>3.9</v>
      </c>
      <c r="F38" s="47">
        <v>6</v>
      </c>
      <c r="G38" s="47">
        <v>4.5</v>
      </c>
      <c r="H38" s="47">
        <v>6.8</v>
      </c>
      <c r="I38" s="47">
        <v>3.9</v>
      </c>
      <c r="J38" s="47">
        <v>3.5</v>
      </c>
      <c r="K38" s="47">
        <v>4.5999999999999996</v>
      </c>
      <c r="L38" s="47">
        <v>1</v>
      </c>
      <c r="M38" s="47">
        <v>7.2</v>
      </c>
    </row>
    <row r="39" spans="1:13" x14ac:dyDescent="0.2">
      <c r="A39" s="47">
        <v>10</v>
      </c>
      <c r="B39" s="47">
        <v>1</v>
      </c>
      <c r="C39" s="47">
        <v>9.6</v>
      </c>
      <c r="D39" s="47">
        <v>4.0999999999999996</v>
      </c>
      <c r="E39" s="47">
        <v>2.9</v>
      </c>
      <c r="F39" s="47">
        <v>7.7</v>
      </c>
      <c r="G39" s="47">
        <v>5.5</v>
      </c>
      <c r="H39" s="47">
        <v>7.7</v>
      </c>
      <c r="I39" s="47">
        <v>5.2</v>
      </c>
      <c r="J39" s="47">
        <v>4.5999999999999996</v>
      </c>
      <c r="K39" s="47">
        <v>8.1</v>
      </c>
      <c r="L39" s="47">
        <v>1</v>
      </c>
      <c r="M39" s="47">
        <v>9.9</v>
      </c>
    </row>
    <row r="40" spans="1:13" x14ac:dyDescent="0.2">
      <c r="A40" s="47">
        <v>12</v>
      </c>
      <c r="B40" s="47">
        <v>0</v>
      </c>
      <c r="C40" s="47">
        <v>8.1999999999999993</v>
      </c>
      <c r="D40" s="47">
        <v>3.6</v>
      </c>
      <c r="E40" s="47">
        <v>5.8</v>
      </c>
      <c r="F40" s="47">
        <v>4.9000000000000004</v>
      </c>
      <c r="G40" s="47">
        <v>5</v>
      </c>
      <c r="H40" s="47">
        <v>9</v>
      </c>
      <c r="I40" s="47">
        <v>4.7</v>
      </c>
      <c r="J40" s="47">
        <v>6.9</v>
      </c>
      <c r="K40" s="47">
        <v>6.2</v>
      </c>
      <c r="L40" s="47">
        <v>0</v>
      </c>
      <c r="M40" s="47">
        <v>7.6</v>
      </c>
    </row>
    <row r="41" spans="1:13" x14ac:dyDescent="0.2">
      <c r="A41" s="47">
        <v>9</v>
      </c>
      <c r="B41" s="47">
        <v>0</v>
      </c>
      <c r="C41" s="47">
        <v>6.1</v>
      </c>
      <c r="D41" s="47">
        <v>4.9000000000000004</v>
      </c>
      <c r="E41" s="47">
        <v>5.0999999999999996</v>
      </c>
      <c r="F41" s="47">
        <v>3.9</v>
      </c>
      <c r="G41" s="47">
        <v>6.4</v>
      </c>
      <c r="H41" s="47">
        <v>8.1999999999999993</v>
      </c>
      <c r="I41" s="47">
        <v>4.5</v>
      </c>
      <c r="J41" s="47">
        <v>4.9000000000000004</v>
      </c>
      <c r="K41" s="47">
        <v>4.8</v>
      </c>
      <c r="L41" s="47">
        <v>0</v>
      </c>
      <c r="M41" s="47">
        <v>5.8</v>
      </c>
    </row>
    <row r="42" spans="1:13" x14ac:dyDescent="0.2">
      <c r="A42" s="47">
        <v>6</v>
      </c>
      <c r="B42" s="47">
        <v>0</v>
      </c>
      <c r="C42" s="47">
        <v>8.3000000000000007</v>
      </c>
      <c r="D42" s="47">
        <v>3.4</v>
      </c>
      <c r="E42" s="47">
        <v>3.1</v>
      </c>
      <c r="F42" s="47">
        <v>4.5999999999999996</v>
      </c>
      <c r="G42" s="47">
        <v>5.2</v>
      </c>
      <c r="H42" s="47">
        <v>9.1</v>
      </c>
      <c r="I42" s="47">
        <v>4.5999999999999996</v>
      </c>
      <c r="J42" s="47">
        <v>5.8</v>
      </c>
      <c r="K42" s="47">
        <v>5.5</v>
      </c>
      <c r="L42" s="47">
        <v>1</v>
      </c>
      <c r="M42" s="47">
        <v>8.4</v>
      </c>
    </row>
    <row r="43" spans="1:13" x14ac:dyDescent="0.2">
      <c r="A43" s="47">
        <v>2</v>
      </c>
      <c r="B43" s="47">
        <v>1</v>
      </c>
      <c r="C43" s="47">
        <v>9.4</v>
      </c>
      <c r="D43" s="47">
        <v>3.8</v>
      </c>
      <c r="E43" s="47">
        <v>3.8</v>
      </c>
      <c r="F43" s="47">
        <v>6.5</v>
      </c>
      <c r="G43" s="47">
        <v>4.9000000000000004</v>
      </c>
      <c r="H43" s="47">
        <v>8.5</v>
      </c>
      <c r="I43" s="47">
        <v>4.0999999999999996</v>
      </c>
      <c r="J43" s="47">
        <v>4.5</v>
      </c>
      <c r="K43" s="47">
        <v>5.4</v>
      </c>
      <c r="L43" s="47">
        <v>1</v>
      </c>
      <c r="M43" s="47">
        <v>7.9</v>
      </c>
    </row>
    <row r="44" spans="1:13" x14ac:dyDescent="0.2">
      <c r="A44" s="47">
        <v>10</v>
      </c>
      <c r="B44" s="47">
        <v>1</v>
      </c>
      <c r="C44" s="47">
        <v>9.3000000000000007</v>
      </c>
      <c r="D44" s="47">
        <v>5.0999999999999996</v>
      </c>
      <c r="E44" s="47">
        <v>5.8</v>
      </c>
      <c r="F44" s="47">
        <v>6.6</v>
      </c>
      <c r="G44" s="47">
        <v>6.3</v>
      </c>
      <c r="H44" s="47">
        <v>7.4</v>
      </c>
      <c r="I44" s="47">
        <v>4.5999999999999996</v>
      </c>
      <c r="J44" s="47">
        <v>4.5999999999999996</v>
      </c>
      <c r="K44" s="47">
        <v>6.8</v>
      </c>
      <c r="L44" s="47">
        <v>1</v>
      </c>
      <c r="M44" s="47">
        <v>7.6</v>
      </c>
    </row>
    <row r="45" spans="1:13" x14ac:dyDescent="0.2">
      <c r="A45" s="47">
        <v>15</v>
      </c>
      <c r="B45" s="47">
        <v>1</v>
      </c>
      <c r="C45" s="47">
        <v>5.0999999999999996</v>
      </c>
      <c r="D45" s="47">
        <v>5.0999999999999996</v>
      </c>
      <c r="E45" s="47">
        <v>4.4000000000000004</v>
      </c>
      <c r="F45" s="47">
        <v>5.4</v>
      </c>
      <c r="G45" s="47">
        <v>7.8</v>
      </c>
      <c r="H45" s="47">
        <v>5.9</v>
      </c>
      <c r="I45" s="47">
        <v>4.9000000000000004</v>
      </c>
      <c r="J45" s="47">
        <v>6.3</v>
      </c>
      <c r="K45" s="47">
        <v>6.9</v>
      </c>
      <c r="L45" s="47">
        <v>1</v>
      </c>
      <c r="M45" s="47">
        <v>8.4</v>
      </c>
    </row>
    <row r="46" spans="1:13" x14ac:dyDescent="0.2">
      <c r="A46" s="47">
        <v>6</v>
      </c>
      <c r="B46" s="47">
        <v>0</v>
      </c>
      <c r="C46" s="47">
        <v>8</v>
      </c>
      <c r="D46" s="47">
        <v>2.5</v>
      </c>
      <c r="E46" s="47">
        <v>3.6</v>
      </c>
      <c r="F46" s="47">
        <v>7.7</v>
      </c>
      <c r="G46" s="47">
        <v>3</v>
      </c>
      <c r="H46" s="47">
        <v>5.2</v>
      </c>
      <c r="I46" s="47">
        <v>4.3</v>
      </c>
      <c r="J46" s="47">
        <v>4.2</v>
      </c>
      <c r="K46" s="47">
        <v>6.5</v>
      </c>
      <c r="L46" s="47">
        <v>0</v>
      </c>
      <c r="M46" s="47">
        <v>6.5</v>
      </c>
    </row>
    <row r="47" spans="1:13" x14ac:dyDescent="0.2">
      <c r="A47" s="47">
        <v>5</v>
      </c>
      <c r="B47" s="47">
        <v>0</v>
      </c>
      <c r="C47" s="47">
        <v>5.9</v>
      </c>
      <c r="D47" s="47">
        <v>4.0999999999999996</v>
      </c>
      <c r="E47" s="47">
        <v>5.8</v>
      </c>
      <c r="F47" s="47">
        <v>6.4</v>
      </c>
      <c r="G47" s="47">
        <v>5.5</v>
      </c>
      <c r="H47" s="47">
        <v>8.4</v>
      </c>
      <c r="I47" s="47">
        <v>5.2</v>
      </c>
      <c r="J47" s="47">
        <v>5.8</v>
      </c>
      <c r="K47" s="47">
        <v>5.9</v>
      </c>
      <c r="L47" s="47">
        <v>1</v>
      </c>
      <c r="M47" s="47">
        <v>7.7</v>
      </c>
    </row>
    <row r="48" spans="1:13" x14ac:dyDescent="0.2">
      <c r="A48" s="47">
        <v>4</v>
      </c>
      <c r="B48" s="47">
        <v>1</v>
      </c>
      <c r="C48" s="47">
        <v>10</v>
      </c>
      <c r="D48" s="47">
        <v>4.3</v>
      </c>
      <c r="E48" s="47">
        <v>2.9</v>
      </c>
      <c r="F48" s="47">
        <v>5.4</v>
      </c>
      <c r="G48" s="47">
        <v>4.5</v>
      </c>
      <c r="H48" s="47">
        <v>3.8</v>
      </c>
      <c r="I48" s="47">
        <v>5</v>
      </c>
      <c r="J48" s="47">
        <v>4</v>
      </c>
      <c r="K48" s="47">
        <v>6.3</v>
      </c>
      <c r="L48" s="47">
        <v>1</v>
      </c>
      <c r="M48" s="47">
        <v>8</v>
      </c>
    </row>
    <row r="49" spans="1:13" x14ac:dyDescent="0.2">
      <c r="A49" s="47">
        <v>8</v>
      </c>
      <c r="B49" s="47">
        <v>0</v>
      </c>
      <c r="C49" s="47">
        <v>5.7</v>
      </c>
      <c r="D49" s="47">
        <v>3.8</v>
      </c>
      <c r="E49" s="47">
        <v>5.7</v>
      </c>
      <c r="F49" s="47">
        <v>5.7</v>
      </c>
      <c r="G49" s="47">
        <v>6</v>
      </c>
      <c r="H49" s="47">
        <v>8.1999999999999993</v>
      </c>
      <c r="I49" s="47">
        <v>6.5</v>
      </c>
      <c r="J49" s="47">
        <v>7.3</v>
      </c>
      <c r="K49" s="47">
        <v>7.5</v>
      </c>
      <c r="L49" s="47">
        <v>1</v>
      </c>
      <c r="M49" s="47">
        <v>7.1</v>
      </c>
    </row>
    <row r="50" spans="1:13" x14ac:dyDescent="0.2">
      <c r="A50" s="47">
        <v>13</v>
      </c>
      <c r="B50" s="47">
        <v>1</v>
      </c>
      <c r="C50" s="47">
        <v>9.9</v>
      </c>
      <c r="D50" s="47">
        <v>3.7</v>
      </c>
      <c r="E50" s="47">
        <v>4.2</v>
      </c>
      <c r="F50" s="47">
        <v>7</v>
      </c>
      <c r="G50" s="47">
        <v>6.7</v>
      </c>
      <c r="H50" s="47">
        <v>6.8</v>
      </c>
      <c r="I50" s="47">
        <v>4.5</v>
      </c>
      <c r="J50" s="47">
        <v>3.4</v>
      </c>
      <c r="K50" s="47">
        <v>6.1</v>
      </c>
      <c r="L50" s="47">
        <v>1</v>
      </c>
      <c r="M50" s="47">
        <v>8.5</v>
      </c>
    </row>
    <row r="51" spans="1:13" x14ac:dyDescent="0.2">
      <c r="A51" s="47">
        <v>3</v>
      </c>
      <c r="B51" s="47">
        <v>1</v>
      </c>
      <c r="C51" s="47">
        <v>7.9</v>
      </c>
      <c r="D51" s="47">
        <v>3.9</v>
      </c>
      <c r="E51" s="47">
        <v>4.4000000000000004</v>
      </c>
      <c r="F51" s="47">
        <v>6.9</v>
      </c>
      <c r="G51" s="47">
        <v>5.8</v>
      </c>
      <c r="H51" s="47">
        <v>4.7</v>
      </c>
      <c r="I51" s="47">
        <v>4.0999999999999996</v>
      </c>
      <c r="J51" s="47">
        <v>4.2</v>
      </c>
      <c r="K51" s="47">
        <v>5.8</v>
      </c>
      <c r="L51" s="47">
        <v>1</v>
      </c>
      <c r="M51" s="47">
        <v>7.6</v>
      </c>
    </row>
    <row r="52" spans="1:13" x14ac:dyDescent="0.2">
      <c r="A52" s="47">
        <v>10</v>
      </c>
      <c r="B52" s="47">
        <v>0</v>
      </c>
      <c r="C52" s="47">
        <v>6.7</v>
      </c>
      <c r="D52" s="47">
        <v>3.6</v>
      </c>
      <c r="E52" s="47">
        <v>3.4</v>
      </c>
      <c r="F52" s="47">
        <v>4.7</v>
      </c>
      <c r="G52" s="47">
        <v>4.8</v>
      </c>
      <c r="H52" s="47">
        <v>7.2</v>
      </c>
      <c r="I52" s="47">
        <v>4</v>
      </c>
      <c r="J52" s="47">
        <v>3.6</v>
      </c>
      <c r="K52" s="47">
        <v>4.2</v>
      </c>
      <c r="L52" s="47">
        <v>1</v>
      </c>
      <c r="M52" s="47">
        <v>7.2</v>
      </c>
    </row>
    <row r="53" spans="1:13" x14ac:dyDescent="0.2">
      <c r="A53" s="47">
        <v>7</v>
      </c>
      <c r="B53" s="47">
        <v>0</v>
      </c>
      <c r="C53" s="47">
        <v>8.1999999999999993</v>
      </c>
      <c r="D53" s="47">
        <v>2.7</v>
      </c>
      <c r="E53" s="47">
        <v>2.7</v>
      </c>
      <c r="F53" s="47">
        <v>7.9</v>
      </c>
      <c r="G53" s="47">
        <v>3.1</v>
      </c>
      <c r="H53" s="47">
        <v>5.3</v>
      </c>
      <c r="I53" s="47">
        <v>4.5</v>
      </c>
      <c r="J53" s="47">
        <v>4.3</v>
      </c>
      <c r="K53" s="47">
        <v>7.4</v>
      </c>
      <c r="L53" s="47">
        <v>1</v>
      </c>
      <c r="M53" s="47">
        <v>8.1999999999999993</v>
      </c>
    </row>
    <row r="54" spans="1:13" x14ac:dyDescent="0.2">
      <c r="A54" s="47">
        <v>8</v>
      </c>
      <c r="B54" s="47">
        <v>1</v>
      </c>
      <c r="C54" s="47">
        <v>9.4</v>
      </c>
      <c r="D54" s="47">
        <v>2.5</v>
      </c>
      <c r="E54" s="47">
        <v>3.2</v>
      </c>
      <c r="F54" s="47">
        <v>7.3</v>
      </c>
      <c r="G54" s="47">
        <v>4.5999999999999996</v>
      </c>
      <c r="H54" s="47">
        <v>6.3</v>
      </c>
      <c r="I54" s="47">
        <v>4.7</v>
      </c>
      <c r="J54" s="47">
        <v>4.5999999999999996</v>
      </c>
      <c r="K54" s="47">
        <v>6.1</v>
      </c>
      <c r="L54" s="47">
        <v>1</v>
      </c>
      <c r="M54" s="47">
        <v>9</v>
      </c>
    </row>
    <row r="55" spans="1:13" x14ac:dyDescent="0.2">
      <c r="A55" s="47">
        <v>11</v>
      </c>
      <c r="B55" s="47">
        <v>1</v>
      </c>
      <c r="C55" s="47">
        <v>6.9</v>
      </c>
      <c r="D55" s="47">
        <v>3.4</v>
      </c>
      <c r="E55" s="47">
        <v>3.3</v>
      </c>
      <c r="F55" s="47">
        <v>6.4</v>
      </c>
      <c r="G55" s="47">
        <v>4.7</v>
      </c>
      <c r="H55" s="47">
        <v>5.2</v>
      </c>
      <c r="I55" s="47">
        <v>3.2</v>
      </c>
      <c r="J55" s="47">
        <v>2.7</v>
      </c>
      <c r="K55" s="47">
        <v>4.4000000000000004</v>
      </c>
      <c r="L55" s="47">
        <v>1</v>
      </c>
      <c r="M55" s="47">
        <v>7.2</v>
      </c>
    </row>
    <row r="56" spans="1:13" x14ac:dyDescent="0.2">
      <c r="A56" s="47">
        <v>14</v>
      </c>
      <c r="B56" s="47">
        <v>0</v>
      </c>
      <c r="C56" s="47">
        <v>8</v>
      </c>
      <c r="D56" s="47">
        <v>3.3</v>
      </c>
      <c r="E56" s="47">
        <v>3.2</v>
      </c>
      <c r="F56" s="47">
        <v>4.5999999999999996</v>
      </c>
      <c r="G56" s="47">
        <v>4.7</v>
      </c>
      <c r="H56" s="47">
        <v>8.6999999999999993</v>
      </c>
      <c r="I56" s="47">
        <v>4.9000000000000004</v>
      </c>
      <c r="J56" s="47">
        <v>6.6</v>
      </c>
      <c r="K56" s="47">
        <v>5.8</v>
      </c>
      <c r="L56" s="47">
        <v>1</v>
      </c>
      <c r="M56" s="47">
        <v>8.1</v>
      </c>
    </row>
    <row r="57" spans="1:13" x14ac:dyDescent="0.2">
      <c r="A57" s="47">
        <v>11</v>
      </c>
      <c r="B57" s="47">
        <v>0</v>
      </c>
      <c r="C57" s="47">
        <v>9.3000000000000007</v>
      </c>
      <c r="D57" s="47">
        <v>3.8</v>
      </c>
      <c r="E57" s="47">
        <v>3.7</v>
      </c>
      <c r="F57" s="47">
        <v>6.4</v>
      </c>
      <c r="G57" s="47">
        <v>5.5</v>
      </c>
      <c r="H57" s="47">
        <v>7.4</v>
      </c>
      <c r="I57" s="47">
        <v>4.0999999999999996</v>
      </c>
      <c r="J57" s="47">
        <v>3.2</v>
      </c>
      <c r="K57" s="47">
        <v>5.7</v>
      </c>
      <c r="L57" s="47">
        <v>1</v>
      </c>
      <c r="M57" s="47">
        <v>8.9</v>
      </c>
    </row>
    <row r="58" spans="1:13" x14ac:dyDescent="0.2">
      <c r="A58" s="47">
        <v>14</v>
      </c>
      <c r="B58" s="47">
        <v>1</v>
      </c>
      <c r="C58" s="47">
        <v>7.4</v>
      </c>
      <c r="D58" s="47">
        <v>5.0999999999999996</v>
      </c>
      <c r="E58" s="47">
        <v>4.5</v>
      </c>
      <c r="F58" s="47">
        <v>7.2</v>
      </c>
      <c r="G58" s="47">
        <v>6.9</v>
      </c>
      <c r="H58" s="47">
        <v>9.6</v>
      </c>
      <c r="I58" s="47">
        <v>5.7</v>
      </c>
      <c r="J58" s="47">
        <v>6.5</v>
      </c>
      <c r="K58" s="47">
        <v>7.7</v>
      </c>
      <c r="L58" s="47">
        <v>1</v>
      </c>
      <c r="M58" s="47">
        <v>8.8000000000000007</v>
      </c>
    </row>
    <row r="59" spans="1:13" x14ac:dyDescent="0.2">
      <c r="A59" s="47">
        <v>1</v>
      </c>
      <c r="B59" s="47">
        <v>0</v>
      </c>
      <c r="C59" s="47">
        <v>7.6</v>
      </c>
      <c r="D59" s="47">
        <v>3.6</v>
      </c>
      <c r="E59" s="47">
        <v>5.6</v>
      </c>
      <c r="F59" s="47">
        <v>6.6</v>
      </c>
      <c r="G59" s="47">
        <v>5.4</v>
      </c>
      <c r="H59" s="47">
        <v>4.4000000000000004</v>
      </c>
      <c r="I59" s="47">
        <v>4.5999999999999996</v>
      </c>
      <c r="J59" s="47">
        <v>3.9</v>
      </c>
      <c r="K59" s="47">
        <v>5.8</v>
      </c>
      <c r="L59" s="47">
        <v>1</v>
      </c>
      <c r="M59" s="47">
        <v>7.5</v>
      </c>
    </row>
    <row r="60" spans="1:13" x14ac:dyDescent="0.2">
      <c r="A60" s="47">
        <v>1</v>
      </c>
      <c r="B60" s="47">
        <v>0</v>
      </c>
      <c r="C60" s="47">
        <v>10</v>
      </c>
      <c r="D60" s="47">
        <v>4.3</v>
      </c>
      <c r="E60" s="47">
        <v>4.2</v>
      </c>
      <c r="F60" s="47">
        <v>5.4</v>
      </c>
      <c r="G60" s="47">
        <v>4.5</v>
      </c>
      <c r="H60" s="47">
        <v>3.8</v>
      </c>
      <c r="I60" s="47">
        <v>3.7</v>
      </c>
      <c r="J60" s="47">
        <v>4</v>
      </c>
      <c r="K60" s="47">
        <v>3.7</v>
      </c>
      <c r="L60" s="47">
        <v>0</v>
      </c>
      <c r="M60" s="47">
        <v>7</v>
      </c>
    </row>
    <row r="61" spans="1:13" x14ac:dyDescent="0.2">
      <c r="A61" s="47">
        <v>6</v>
      </c>
      <c r="B61" s="47">
        <v>0</v>
      </c>
      <c r="C61" s="47">
        <v>9.9</v>
      </c>
      <c r="D61" s="47">
        <v>2.8</v>
      </c>
      <c r="E61" s="47">
        <v>2.6</v>
      </c>
      <c r="F61" s="47">
        <v>5.8</v>
      </c>
      <c r="G61" s="47">
        <v>3.5</v>
      </c>
      <c r="H61" s="47">
        <v>5.4</v>
      </c>
      <c r="I61" s="47">
        <v>5.6</v>
      </c>
      <c r="J61" s="47">
        <v>4.9000000000000004</v>
      </c>
      <c r="K61" s="47">
        <v>6.9</v>
      </c>
      <c r="L61" s="47">
        <v>1</v>
      </c>
      <c r="M61" s="47">
        <v>8.5</v>
      </c>
    </row>
    <row r="62" spans="1:13" x14ac:dyDescent="0.2">
      <c r="A62" s="47">
        <v>5</v>
      </c>
      <c r="B62" s="47">
        <v>0</v>
      </c>
      <c r="C62" s="47">
        <v>8.6999999999999993</v>
      </c>
      <c r="D62" s="47">
        <v>3.2</v>
      </c>
      <c r="E62" s="47">
        <v>2.8</v>
      </c>
      <c r="F62" s="47">
        <v>7.8</v>
      </c>
      <c r="G62" s="47">
        <v>3.8</v>
      </c>
      <c r="H62" s="47">
        <v>4.9000000000000004</v>
      </c>
      <c r="I62" s="47">
        <v>5.4</v>
      </c>
      <c r="J62" s="47">
        <v>3.9</v>
      </c>
      <c r="K62" s="47">
        <v>6.1</v>
      </c>
      <c r="L62" s="47">
        <v>0</v>
      </c>
      <c r="M62" s="47">
        <v>7.2</v>
      </c>
    </row>
    <row r="63" spans="1:13" x14ac:dyDescent="0.2">
      <c r="A63" s="47">
        <v>13</v>
      </c>
      <c r="B63" s="47">
        <v>1</v>
      </c>
      <c r="C63" s="47">
        <v>8.4</v>
      </c>
      <c r="D63" s="47">
        <v>3.8</v>
      </c>
      <c r="E63" s="47">
        <v>4.5</v>
      </c>
      <c r="F63" s="47">
        <v>4.7</v>
      </c>
      <c r="G63" s="47">
        <v>5.9</v>
      </c>
      <c r="H63" s="47">
        <v>6.7</v>
      </c>
      <c r="I63" s="47">
        <v>2.7</v>
      </c>
      <c r="J63" s="47">
        <v>5</v>
      </c>
      <c r="K63" s="47">
        <v>5</v>
      </c>
      <c r="L63" s="47">
        <v>1</v>
      </c>
      <c r="M63" s="47">
        <v>8.8000000000000007</v>
      </c>
    </row>
    <row r="64" spans="1:13" x14ac:dyDescent="0.2">
      <c r="A64" s="47">
        <v>2</v>
      </c>
      <c r="B64" s="47">
        <v>1</v>
      </c>
      <c r="C64" s="47">
        <v>8.8000000000000007</v>
      </c>
      <c r="D64" s="47">
        <v>3.9</v>
      </c>
      <c r="E64" s="47">
        <v>4.3</v>
      </c>
      <c r="F64" s="47">
        <v>4.7</v>
      </c>
      <c r="G64" s="47">
        <v>4.8</v>
      </c>
      <c r="H64" s="47">
        <v>5.8</v>
      </c>
      <c r="I64" s="47">
        <v>4.4000000000000004</v>
      </c>
      <c r="J64" s="47">
        <v>3.7</v>
      </c>
      <c r="K64" s="47">
        <v>5.0999999999999996</v>
      </c>
      <c r="L64" s="47">
        <v>0</v>
      </c>
      <c r="M64" s="47">
        <v>8</v>
      </c>
    </row>
    <row r="65" spans="1:13" x14ac:dyDescent="0.2">
      <c r="A65" s="47">
        <v>11</v>
      </c>
      <c r="B65" s="47">
        <v>0</v>
      </c>
      <c r="C65" s="47">
        <v>7.7</v>
      </c>
      <c r="D65" s="47">
        <v>2.2000000000000002</v>
      </c>
      <c r="E65" s="47">
        <v>2.4</v>
      </c>
      <c r="F65" s="47">
        <v>4.7</v>
      </c>
      <c r="G65" s="47">
        <v>3.4</v>
      </c>
      <c r="H65" s="47">
        <v>6.2</v>
      </c>
      <c r="I65" s="47">
        <v>3.3</v>
      </c>
      <c r="J65" s="47">
        <v>3.1</v>
      </c>
      <c r="K65" s="47">
        <v>4.5</v>
      </c>
      <c r="L65" s="47">
        <v>0</v>
      </c>
      <c r="M65" s="47">
        <v>8.1</v>
      </c>
    </row>
    <row r="66" spans="1:13" x14ac:dyDescent="0.2">
      <c r="A66" s="47">
        <v>7</v>
      </c>
      <c r="B66" s="47">
        <v>0</v>
      </c>
      <c r="C66" s="47">
        <v>6.6</v>
      </c>
      <c r="D66" s="47">
        <v>3.6</v>
      </c>
      <c r="E66" s="47">
        <v>4.9000000000000004</v>
      </c>
      <c r="F66" s="47">
        <v>4.7</v>
      </c>
      <c r="G66" s="47">
        <v>4.8</v>
      </c>
      <c r="H66" s="47">
        <v>7.2</v>
      </c>
      <c r="I66" s="47">
        <v>3.5</v>
      </c>
      <c r="J66" s="47">
        <v>3.6</v>
      </c>
      <c r="K66" s="47">
        <v>4.0999999999999996</v>
      </c>
      <c r="L66" s="47">
        <v>0</v>
      </c>
      <c r="M66" s="47">
        <v>7.1</v>
      </c>
    </row>
    <row r="67" spans="1:13" x14ac:dyDescent="0.2">
      <c r="A67" s="47">
        <v>12</v>
      </c>
      <c r="B67" s="47">
        <v>0</v>
      </c>
      <c r="C67" s="47">
        <v>5.7</v>
      </c>
      <c r="D67" s="47">
        <v>3.8</v>
      </c>
      <c r="E67" s="47">
        <v>5.4</v>
      </c>
      <c r="F67" s="47">
        <v>5.7</v>
      </c>
      <c r="G67" s="47">
        <v>6</v>
      </c>
      <c r="H67" s="47">
        <v>8.1999999999999993</v>
      </c>
      <c r="I67" s="47">
        <v>4.7</v>
      </c>
      <c r="J67" s="47">
        <v>7.3</v>
      </c>
      <c r="K67" s="47">
        <v>6.7</v>
      </c>
      <c r="L67" s="47">
        <v>0</v>
      </c>
      <c r="M67" s="47">
        <v>9</v>
      </c>
    </row>
    <row r="68" spans="1:13" x14ac:dyDescent="0.2">
      <c r="A68" s="47">
        <v>5</v>
      </c>
      <c r="B68" s="47">
        <v>0</v>
      </c>
      <c r="C68" s="47">
        <v>5.7</v>
      </c>
      <c r="D68" s="47">
        <v>4</v>
      </c>
      <c r="E68" s="47">
        <v>2.7</v>
      </c>
      <c r="F68" s="47">
        <v>5.5</v>
      </c>
      <c r="G68" s="47">
        <v>5.0999999999999996</v>
      </c>
      <c r="H68" s="47">
        <v>6.2</v>
      </c>
      <c r="I68" s="47">
        <v>5</v>
      </c>
      <c r="J68" s="47">
        <v>6.2</v>
      </c>
      <c r="K68" s="47">
        <v>5.5</v>
      </c>
      <c r="L68" s="47">
        <v>0</v>
      </c>
      <c r="M68" s="47">
        <v>6.2</v>
      </c>
    </row>
    <row r="69" spans="1:13" x14ac:dyDescent="0.2">
      <c r="A69" s="47">
        <v>7</v>
      </c>
      <c r="B69" s="47">
        <v>1</v>
      </c>
      <c r="C69" s="47">
        <v>5.5</v>
      </c>
      <c r="D69" s="47">
        <v>3.7</v>
      </c>
      <c r="E69" s="47">
        <v>4.3</v>
      </c>
      <c r="F69" s="47">
        <v>5.3</v>
      </c>
      <c r="G69" s="47">
        <v>4.9000000000000004</v>
      </c>
      <c r="H69" s="47">
        <v>6</v>
      </c>
      <c r="I69" s="47">
        <v>4.5</v>
      </c>
      <c r="J69" s="47">
        <v>5.9</v>
      </c>
      <c r="K69" s="47">
        <v>5.4</v>
      </c>
      <c r="L69" s="47">
        <v>0</v>
      </c>
      <c r="M69" s="47">
        <v>8.1999999999999993</v>
      </c>
    </row>
    <row r="70" spans="1:13" x14ac:dyDescent="0.2">
      <c r="A70" s="47">
        <v>5</v>
      </c>
      <c r="B70" s="47">
        <v>0</v>
      </c>
      <c r="C70" s="47">
        <v>7.5</v>
      </c>
      <c r="D70" s="47">
        <v>3.5</v>
      </c>
      <c r="E70" s="47">
        <v>2.9</v>
      </c>
      <c r="F70" s="47">
        <v>4.0999999999999996</v>
      </c>
      <c r="G70" s="47">
        <v>4.5</v>
      </c>
      <c r="H70" s="47">
        <v>7.6</v>
      </c>
      <c r="I70" s="47">
        <v>4</v>
      </c>
      <c r="J70" s="47">
        <v>5.4</v>
      </c>
      <c r="K70" s="47">
        <v>3.5</v>
      </c>
      <c r="L70" s="47">
        <v>0</v>
      </c>
      <c r="M70" s="47">
        <v>5.8</v>
      </c>
    </row>
    <row r="71" spans="1:13" x14ac:dyDescent="0.2">
      <c r="A71" s="47">
        <v>9</v>
      </c>
      <c r="B71" s="47">
        <v>0</v>
      </c>
      <c r="C71" s="47">
        <v>6.4</v>
      </c>
      <c r="D71" s="47">
        <v>3.6</v>
      </c>
      <c r="E71" s="47">
        <v>3.9</v>
      </c>
      <c r="F71" s="47">
        <v>3.9</v>
      </c>
      <c r="G71" s="47">
        <v>5.3</v>
      </c>
      <c r="H71" s="47">
        <v>7.1</v>
      </c>
      <c r="I71" s="47">
        <v>4.7</v>
      </c>
      <c r="J71" s="47">
        <v>6.6</v>
      </c>
      <c r="K71" s="47">
        <v>5.3</v>
      </c>
      <c r="L71" s="47">
        <v>0</v>
      </c>
      <c r="M71" s="47">
        <v>8</v>
      </c>
    </row>
    <row r="72" spans="1:13" x14ac:dyDescent="0.2">
      <c r="A72" s="47">
        <v>13</v>
      </c>
      <c r="B72" s="47">
        <v>0</v>
      </c>
      <c r="C72" s="47">
        <v>9.1</v>
      </c>
      <c r="D72" s="47">
        <v>4.5</v>
      </c>
      <c r="E72" s="47">
        <v>6.3</v>
      </c>
      <c r="F72" s="47">
        <v>5.3</v>
      </c>
      <c r="G72" s="47">
        <v>7.1</v>
      </c>
      <c r="H72" s="47">
        <v>8.4</v>
      </c>
      <c r="I72" s="47">
        <v>5.4</v>
      </c>
      <c r="J72" s="47">
        <v>6.1</v>
      </c>
      <c r="K72" s="47">
        <v>5.9</v>
      </c>
      <c r="L72" s="47">
        <v>1</v>
      </c>
      <c r="M72" s="47">
        <v>7.7</v>
      </c>
    </row>
    <row r="73" spans="1:13" x14ac:dyDescent="0.2">
      <c r="A73" s="47">
        <v>8</v>
      </c>
      <c r="B73" s="47">
        <v>1</v>
      </c>
      <c r="C73" s="47">
        <v>6.7</v>
      </c>
      <c r="D73" s="47">
        <v>3.2</v>
      </c>
      <c r="E73" s="47">
        <v>4.8</v>
      </c>
      <c r="F73" s="47">
        <v>6.3</v>
      </c>
      <c r="G73" s="47">
        <v>4.5</v>
      </c>
      <c r="H73" s="47">
        <v>5</v>
      </c>
      <c r="I73" s="47">
        <v>2.9</v>
      </c>
      <c r="J73" s="47">
        <v>2.6</v>
      </c>
      <c r="K73" s="47">
        <v>3.7</v>
      </c>
      <c r="L73" s="47">
        <v>0</v>
      </c>
      <c r="M73" s="47">
        <v>7</v>
      </c>
    </row>
    <row r="74" spans="1:13" x14ac:dyDescent="0.2">
      <c r="A74" s="47">
        <v>13</v>
      </c>
      <c r="B74" s="47">
        <v>0</v>
      </c>
      <c r="C74" s="47">
        <v>6.5</v>
      </c>
      <c r="D74" s="47">
        <v>4.3</v>
      </c>
      <c r="E74" s="47">
        <v>6.5</v>
      </c>
      <c r="F74" s="47">
        <v>6.3</v>
      </c>
      <c r="G74" s="47">
        <v>6</v>
      </c>
      <c r="H74" s="47">
        <v>8.6999999999999993</v>
      </c>
      <c r="I74" s="47">
        <v>4.5999999999999996</v>
      </c>
      <c r="J74" s="47">
        <v>5.6</v>
      </c>
      <c r="K74" s="47">
        <v>6.6</v>
      </c>
      <c r="L74" s="47">
        <v>0</v>
      </c>
      <c r="M74" s="47">
        <v>7.9</v>
      </c>
    </row>
    <row r="75" spans="1:13" x14ac:dyDescent="0.2">
      <c r="A75" s="47">
        <v>14</v>
      </c>
      <c r="B75" s="47">
        <v>1</v>
      </c>
      <c r="C75" s="47">
        <v>9.9</v>
      </c>
      <c r="D75" s="47">
        <v>3.7</v>
      </c>
      <c r="E75" s="47">
        <v>5.6</v>
      </c>
      <c r="F75" s="47">
        <v>7</v>
      </c>
      <c r="G75" s="47">
        <v>6.7</v>
      </c>
      <c r="H75" s="47">
        <v>6.8</v>
      </c>
      <c r="I75" s="47">
        <v>4.0999999999999996</v>
      </c>
      <c r="J75" s="47">
        <v>3.4</v>
      </c>
      <c r="K75" s="47">
        <v>7.6</v>
      </c>
      <c r="L75" s="47">
        <v>1</v>
      </c>
      <c r="M75" s="47">
        <v>9.8000000000000007</v>
      </c>
    </row>
    <row r="76" spans="1:13" x14ac:dyDescent="0.2">
      <c r="A76" s="47">
        <v>10</v>
      </c>
      <c r="B76" s="47">
        <v>1</v>
      </c>
      <c r="C76" s="47">
        <v>8.5</v>
      </c>
      <c r="D76" s="47">
        <v>3.9</v>
      </c>
      <c r="E76" s="47">
        <v>5</v>
      </c>
      <c r="F76" s="47">
        <v>4.9000000000000004</v>
      </c>
      <c r="G76" s="47">
        <v>6</v>
      </c>
      <c r="H76" s="47">
        <v>6.8</v>
      </c>
      <c r="I76" s="47">
        <v>4.4000000000000004</v>
      </c>
      <c r="J76" s="47">
        <v>5.0999999999999996</v>
      </c>
      <c r="K76" s="47">
        <v>5.5</v>
      </c>
      <c r="L76" s="47">
        <v>1</v>
      </c>
      <c r="M76" s="47">
        <v>8.4</v>
      </c>
    </row>
    <row r="77" spans="1:13" x14ac:dyDescent="0.2">
      <c r="A77" s="47">
        <v>7</v>
      </c>
      <c r="B77" s="47">
        <v>0</v>
      </c>
      <c r="C77" s="47">
        <v>9.9</v>
      </c>
      <c r="D77" s="47">
        <v>3</v>
      </c>
      <c r="E77" s="47">
        <v>5.4</v>
      </c>
      <c r="F77" s="47">
        <v>5.9</v>
      </c>
      <c r="G77" s="47">
        <v>4.8</v>
      </c>
      <c r="H77" s="47">
        <v>4.9000000000000004</v>
      </c>
      <c r="I77" s="47">
        <v>3.1</v>
      </c>
      <c r="J77" s="47">
        <v>4.3</v>
      </c>
      <c r="K77" s="47">
        <v>5</v>
      </c>
      <c r="L77" s="47">
        <v>0</v>
      </c>
      <c r="M77" s="47">
        <v>8.9</v>
      </c>
    </row>
    <row r="78" spans="1:13" x14ac:dyDescent="0.2">
      <c r="A78" s="47">
        <v>3</v>
      </c>
      <c r="B78" s="47">
        <v>1</v>
      </c>
      <c r="C78" s="47">
        <v>7.6</v>
      </c>
      <c r="D78" s="47">
        <v>3.6</v>
      </c>
      <c r="E78" s="47">
        <v>4.7</v>
      </c>
      <c r="F78" s="47">
        <v>4.5999999999999996</v>
      </c>
      <c r="G78" s="47">
        <v>5</v>
      </c>
      <c r="H78" s="47">
        <v>7.4</v>
      </c>
      <c r="I78" s="47">
        <v>4.5</v>
      </c>
      <c r="J78" s="47">
        <v>5.8</v>
      </c>
      <c r="K78" s="47">
        <v>4.5999999999999996</v>
      </c>
      <c r="L78" s="47">
        <v>0</v>
      </c>
      <c r="M78" s="47">
        <v>7.5</v>
      </c>
    </row>
    <row r="79" spans="1:13" x14ac:dyDescent="0.2">
      <c r="A79" s="47">
        <v>5</v>
      </c>
      <c r="B79" s="47">
        <v>1</v>
      </c>
      <c r="C79" s="47">
        <v>9.4</v>
      </c>
      <c r="D79" s="47">
        <v>3.8</v>
      </c>
      <c r="E79" s="47">
        <v>4.7</v>
      </c>
      <c r="F79" s="47">
        <v>6.5</v>
      </c>
      <c r="G79" s="47">
        <v>4.9000000000000004</v>
      </c>
      <c r="H79" s="47">
        <v>8.5</v>
      </c>
      <c r="I79" s="47">
        <v>4.3</v>
      </c>
      <c r="J79" s="47">
        <v>4.5</v>
      </c>
      <c r="K79" s="47">
        <v>6.2</v>
      </c>
      <c r="L79" s="47">
        <v>1</v>
      </c>
      <c r="M79" s="47">
        <v>8</v>
      </c>
    </row>
    <row r="80" spans="1:13" x14ac:dyDescent="0.2">
      <c r="A80" s="47">
        <v>10</v>
      </c>
      <c r="B80" s="47">
        <v>1</v>
      </c>
      <c r="C80" s="47">
        <v>9.3000000000000007</v>
      </c>
      <c r="D80" s="47">
        <v>3.5</v>
      </c>
      <c r="E80" s="47">
        <v>5.5</v>
      </c>
      <c r="F80" s="47">
        <v>7.5</v>
      </c>
      <c r="G80" s="47">
        <v>5.9</v>
      </c>
      <c r="H80" s="47">
        <v>4.5999999999999996</v>
      </c>
      <c r="I80" s="47">
        <v>5.2</v>
      </c>
      <c r="J80" s="47">
        <v>4.0999999999999996</v>
      </c>
      <c r="K80" s="47">
        <v>7.6</v>
      </c>
      <c r="L80" s="47">
        <v>1</v>
      </c>
      <c r="M80" s="47">
        <v>8.1</v>
      </c>
    </row>
    <row r="81" spans="1:13" x14ac:dyDescent="0.2">
      <c r="A81" s="47">
        <v>10</v>
      </c>
      <c r="B81" s="47">
        <v>0</v>
      </c>
      <c r="C81" s="47">
        <v>7.1</v>
      </c>
      <c r="D81" s="47">
        <v>3.4</v>
      </c>
      <c r="E81" s="47">
        <v>4</v>
      </c>
      <c r="F81" s="47">
        <v>5</v>
      </c>
      <c r="G81" s="47">
        <v>5.9</v>
      </c>
      <c r="H81" s="47">
        <v>7.8</v>
      </c>
      <c r="I81" s="47">
        <v>2.6</v>
      </c>
      <c r="J81" s="47">
        <v>3.1</v>
      </c>
      <c r="K81" s="47">
        <v>4.0999999999999996</v>
      </c>
      <c r="L81" s="47">
        <v>0</v>
      </c>
      <c r="M81" s="47">
        <v>7.6</v>
      </c>
    </row>
    <row r="82" spans="1:13" x14ac:dyDescent="0.2">
      <c r="A82" s="47">
        <v>8</v>
      </c>
      <c r="B82" s="47">
        <v>0</v>
      </c>
      <c r="C82" s="47">
        <v>9.9</v>
      </c>
      <c r="D82" s="47">
        <v>3</v>
      </c>
      <c r="E82" s="47">
        <v>4</v>
      </c>
      <c r="F82" s="47">
        <v>5.9</v>
      </c>
      <c r="G82" s="47">
        <v>4.8</v>
      </c>
      <c r="H82" s="47">
        <v>4.9000000000000004</v>
      </c>
      <c r="I82" s="47">
        <v>3.2</v>
      </c>
      <c r="J82" s="47">
        <v>4.3</v>
      </c>
      <c r="K82" s="47">
        <v>4.8</v>
      </c>
      <c r="L82" s="47">
        <v>1</v>
      </c>
      <c r="M82" s="47">
        <v>8.8000000000000007</v>
      </c>
    </row>
    <row r="83" spans="1:13" x14ac:dyDescent="0.2">
      <c r="A83" s="47">
        <v>2</v>
      </c>
      <c r="B83" s="47">
        <v>0</v>
      </c>
      <c r="C83" s="47">
        <v>8.6999999999999993</v>
      </c>
      <c r="D83" s="47">
        <v>3.2</v>
      </c>
      <c r="E83" s="47">
        <v>2.4</v>
      </c>
      <c r="F83" s="47">
        <v>6.8</v>
      </c>
      <c r="G83" s="47">
        <v>4.5999999999999996</v>
      </c>
      <c r="H83" s="47">
        <v>6.8</v>
      </c>
      <c r="I83" s="47">
        <v>4.3</v>
      </c>
      <c r="J83" s="47">
        <v>3.7</v>
      </c>
      <c r="K83" s="47">
        <v>4.9000000000000004</v>
      </c>
      <c r="L83" s="47">
        <v>1</v>
      </c>
      <c r="M83" s="47">
        <v>8</v>
      </c>
    </row>
    <row r="84" spans="1:13" x14ac:dyDescent="0.2">
      <c r="A84" s="47">
        <v>6</v>
      </c>
      <c r="B84" s="47">
        <v>1</v>
      </c>
      <c r="C84" s="47">
        <v>8.6</v>
      </c>
      <c r="D84" s="47">
        <v>2.9</v>
      </c>
      <c r="E84" s="47">
        <v>2.9</v>
      </c>
      <c r="F84" s="47">
        <v>5.6</v>
      </c>
      <c r="G84" s="47">
        <v>4</v>
      </c>
      <c r="H84" s="47">
        <v>6.3</v>
      </c>
      <c r="I84" s="47">
        <v>2.7</v>
      </c>
      <c r="J84" s="47">
        <v>3</v>
      </c>
      <c r="K84" s="47">
        <v>3.9</v>
      </c>
      <c r="L84" s="47">
        <v>0</v>
      </c>
      <c r="M84" s="47">
        <v>8.5</v>
      </c>
    </row>
    <row r="85" spans="1:13" x14ac:dyDescent="0.2">
      <c r="A85" s="47">
        <v>5</v>
      </c>
      <c r="B85" s="47">
        <v>0</v>
      </c>
      <c r="C85" s="47">
        <v>6.4</v>
      </c>
      <c r="D85" s="47">
        <v>3.2</v>
      </c>
      <c r="E85" s="47">
        <v>2.2000000000000002</v>
      </c>
      <c r="F85" s="47">
        <v>2.9</v>
      </c>
      <c r="G85" s="47">
        <v>5</v>
      </c>
      <c r="H85" s="47">
        <v>8.4</v>
      </c>
      <c r="I85" s="47">
        <v>2</v>
      </c>
      <c r="J85" s="47">
        <v>3.7</v>
      </c>
      <c r="K85" s="47">
        <v>3.6</v>
      </c>
      <c r="L85" s="47">
        <v>0</v>
      </c>
      <c r="M85" s="47">
        <v>6.5</v>
      </c>
    </row>
    <row r="86" spans="1:13" x14ac:dyDescent="0.2">
      <c r="A86" s="47">
        <v>4</v>
      </c>
      <c r="B86" s="47">
        <v>1</v>
      </c>
      <c r="C86" s="47">
        <v>7.7</v>
      </c>
      <c r="D86" s="47">
        <v>2.6</v>
      </c>
      <c r="E86" s="47">
        <v>1.9</v>
      </c>
      <c r="F86" s="47">
        <v>7.2</v>
      </c>
      <c r="G86" s="47">
        <v>4.3</v>
      </c>
      <c r="H86" s="47">
        <v>5.9</v>
      </c>
      <c r="I86" s="47">
        <v>4.7</v>
      </c>
      <c r="J86" s="47">
        <v>3.9</v>
      </c>
      <c r="K86" s="47">
        <v>6.6</v>
      </c>
      <c r="L86" s="47">
        <v>1</v>
      </c>
      <c r="M86" s="47">
        <v>7.7</v>
      </c>
    </row>
    <row r="87" spans="1:13" x14ac:dyDescent="0.2">
      <c r="A87" s="47">
        <v>13</v>
      </c>
      <c r="B87" s="47">
        <v>0</v>
      </c>
      <c r="C87" s="47">
        <v>7.5</v>
      </c>
      <c r="D87" s="47">
        <v>3.5</v>
      </c>
      <c r="E87" s="47">
        <v>3.5</v>
      </c>
      <c r="F87" s="47">
        <v>4.0999999999999996</v>
      </c>
      <c r="G87" s="47">
        <v>4.5</v>
      </c>
      <c r="H87" s="47">
        <v>7.6</v>
      </c>
      <c r="I87" s="47">
        <v>3.4</v>
      </c>
      <c r="J87" s="47">
        <v>5.4</v>
      </c>
      <c r="K87" s="47">
        <v>4.5</v>
      </c>
      <c r="L87" s="47">
        <v>0</v>
      </c>
      <c r="M87" s="47">
        <v>7.2</v>
      </c>
    </row>
    <row r="88" spans="1:13" x14ac:dyDescent="0.2">
      <c r="A88" s="47">
        <v>4</v>
      </c>
      <c r="B88" s="47">
        <v>0</v>
      </c>
      <c r="C88" s="47">
        <v>5</v>
      </c>
      <c r="D88" s="47">
        <v>3.6</v>
      </c>
      <c r="E88" s="47">
        <v>3.5</v>
      </c>
      <c r="F88" s="47">
        <v>4.2</v>
      </c>
      <c r="G88" s="47">
        <v>4.9000000000000004</v>
      </c>
      <c r="H88" s="47">
        <v>8.1999999999999993</v>
      </c>
      <c r="I88" s="47">
        <v>2.4</v>
      </c>
      <c r="J88" s="47">
        <v>4.8</v>
      </c>
      <c r="K88" s="47">
        <v>3</v>
      </c>
      <c r="L88" s="47">
        <v>0</v>
      </c>
      <c r="M88" s="47">
        <v>6</v>
      </c>
    </row>
    <row r="89" spans="1:13" x14ac:dyDescent="0.2">
      <c r="A89" s="47">
        <v>11</v>
      </c>
      <c r="B89" s="47">
        <v>1</v>
      </c>
      <c r="C89" s="47">
        <v>7.7</v>
      </c>
      <c r="D89" s="47">
        <v>2.6</v>
      </c>
      <c r="E89" s="47">
        <v>3.5</v>
      </c>
      <c r="F89" s="47">
        <v>7.2</v>
      </c>
      <c r="G89" s="47">
        <v>4.3</v>
      </c>
      <c r="H89" s="47">
        <v>5.9</v>
      </c>
      <c r="I89" s="47">
        <v>5.0999999999999996</v>
      </c>
      <c r="J89" s="47">
        <v>3.9</v>
      </c>
      <c r="K89" s="47">
        <v>6.7</v>
      </c>
      <c r="L89" s="47">
        <v>1</v>
      </c>
      <c r="M89" s="47">
        <v>8.1999999999999993</v>
      </c>
    </row>
    <row r="90" spans="1:13" x14ac:dyDescent="0.2">
      <c r="A90" s="47">
        <v>8</v>
      </c>
      <c r="B90" s="47">
        <v>1</v>
      </c>
      <c r="C90" s="47">
        <v>9.1</v>
      </c>
      <c r="D90" s="47">
        <v>3.6</v>
      </c>
      <c r="E90" s="47">
        <v>4.2</v>
      </c>
      <c r="F90" s="47">
        <v>6.2</v>
      </c>
      <c r="G90" s="47">
        <v>4.5999999999999996</v>
      </c>
      <c r="H90" s="47">
        <v>8.3000000000000007</v>
      </c>
      <c r="I90" s="47">
        <v>4.5999999999999996</v>
      </c>
      <c r="J90" s="47">
        <v>4.3</v>
      </c>
      <c r="K90" s="47">
        <v>5.4</v>
      </c>
      <c r="L90" s="47">
        <v>0</v>
      </c>
      <c r="M90" s="47">
        <v>7.4</v>
      </c>
    </row>
    <row r="91" spans="1:13" x14ac:dyDescent="0.2">
      <c r="A91" s="47">
        <v>14</v>
      </c>
      <c r="B91" s="47">
        <v>1</v>
      </c>
      <c r="C91" s="47">
        <v>5.5</v>
      </c>
      <c r="D91" s="47">
        <v>5.5</v>
      </c>
      <c r="E91" s="47">
        <v>5.6</v>
      </c>
      <c r="F91" s="47">
        <v>5.7</v>
      </c>
      <c r="G91" s="47">
        <v>8.1999999999999993</v>
      </c>
      <c r="H91" s="47">
        <v>6.3</v>
      </c>
      <c r="I91" s="47">
        <v>5.5</v>
      </c>
      <c r="J91" s="47">
        <v>6.7</v>
      </c>
      <c r="K91" s="47">
        <v>7</v>
      </c>
      <c r="L91" s="47">
        <v>1</v>
      </c>
      <c r="M91" s="47">
        <v>9.3000000000000007</v>
      </c>
    </row>
    <row r="92" spans="1:13" x14ac:dyDescent="0.2">
      <c r="A92" s="47">
        <v>15</v>
      </c>
      <c r="B92" s="47">
        <v>0</v>
      </c>
      <c r="C92" s="47">
        <v>9.1</v>
      </c>
      <c r="D92" s="47">
        <v>3.7</v>
      </c>
      <c r="E92" s="47">
        <v>4.4000000000000004</v>
      </c>
      <c r="F92" s="47">
        <v>6.3</v>
      </c>
      <c r="G92" s="47">
        <v>5.4</v>
      </c>
      <c r="H92" s="47">
        <v>7.3</v>
      </c>
      <c r="I92" s="47">
        <v>4.4000000000000004</v>
      </c>
      <c r="J92" s="47">
        <v>3</v>
      </c>
      <c r="K92" s="47">
        <v>4.0999999999999996</v>
      </c>
      <c r="L92" s="47">
        <v>1</v>
      </c>
      <c r="M92" s="47">
        <v>7.9</v>
      </c>
    </row>
    <row r="93" spans="1:13" x14ac:dyDescent="0.2">
      <c r="A93" s="47">
        <v>7</v>
      </c>
      <c r="B93" s="47">
        <v>0</v>
      </c>
      <c r="C93" s="47">
        <v>7.1</v>
      </c>
      <c r="D93" s="47">
        <v>4.2</v>
      </c>
      <c r="E93" s="47">
        <v>2.1</v>
      </c>
      <c r="F93" s="47">
        <v>3.3</v>
      </c>
      <c r="G93" s="47">
        <v>4.5</v>
      </c>
      <c r="H93" s="47">
        <v>9.9</v>
      </c>
      <c r="I93" s="47">
        <v>2</v>
      </c>
      <c r="J93" s="47">
        <v>4</v>
      </c>
      <c r="K93" s="47">
        <v>2.6</v>
      </c>
      <c r="L93" s="47">
        <v>0</v>
      </c>
      <c r="M93" s="47">
        <v>6.5</v>
      </c>
    </row>
    <row r="94" spans="1:13" x14ac:dyDescent="0.2">
      <c r="A94" s="47">
        <v>14</v>
      </c>
      <c r="B94" s="47">
        <v>1</v>
      </c>
      <c r="C94" s="47">
        <v>9.1999999999999993</v>
      </c>
      <c r="D94" s="47">
        <v>3.9</v>
      </c>
      <c r="E94" s="47">
        <v>4.2</v>
      </c>
      <c r="F94" s="47">
        <v>8.4</v>
      </c>
      <c r="G94" s="47">
        <v>4.8</v>
      </c>
      <c r="H94" s="47">
        <v>7.1</v>
      </c>
      <c r="I94" s="47">
        <v>4.4000000000000004</v>
      </c>
      <c r="J94" s="47">
        <v>2.6</v>
      </c>
      <c r="K94" s="47">
        <v>5.3</v>
      </c>
      <c r="L94" s="47">
        <v>1</v>
      </c>
      <c r="M94" s="47">
        <v>8.6</v>
      </c>
    </row>
    <row r="95" spans="1:13" x14ac:dyDescent="0.2">
      <c r="A95" s="47">
        <v>11</v>
      </c>
      <c r="B95" s="47">
        <v>1</v>
      </c>
      <c r="C95" s="47">
        <v>9.3000000000000007</v>
      </c>
      <c r="D95" s="47">
        <v>3.5</v>
      </c>
      <c r="E95" s="47">
        <v>4.5999999999999996</v>
      </c>
      <c r="F95" s="47">
        <v>7.5</v>
      </c>
      <c r="G95" s="47">
        <v>5.9</v>
      </c>
      <c r="H95" s="47">
        <v>4.5999999999999996</v>
      </c>
      <c r="I95" s="47">
        <v>4.8</v>
      </c>
      <c r="J95" s="47">
        <v>4.0999999999999996</v>
      </c>
      <c r="K95" s="47">
        <v>7</v>
      </c>
      <c r="L95" s="47">
        <v>1</v>
      </c>
      <c r="M95" s="47">
        <v>8.9</v>
      </c>
    </row>
    <row r="96" spans="1:13" x14ac:dyDescent="0.2">
      <c r="A96" s="47">
        <v>8</v>
      </c>
      <c r="B96" s="47">
        <v>0</v>
      </c>
      <c r="C96" s="47">
        <v>9.3000000000000007</v>
      </c>
      <c r="D96" s="47">
        <v>3.8</v>
      </c>
      <c r="E96" s="47">
        <v>4.7</v>
      </c>
      <c r="F96" s="47">
        <v>6.4</v>
      </c>
      <c r="G96" s="47">
        <v>5.5</v>
      </c>
      <c r="H96" s="47">
        <v>7.4</v>
      </c>
      <c r="I96" s="47">
        <v>3.6</v>
      </c>
      <c r="J96" s="47">
        <v>3.2</v>
      </c>
      <c r="K96" s="47">
        <v>4.5999999999999996</v>
      </c>
      <c r="L96" s="47">
        <v>1</v>
      </c>
      <c r="M96" s="47">
        <v>8.4</v>
      </c>
    </row>
    <row r="97" spans="1:13" x14ac:dyDescent="0.2">
      <c r="A97" s="47">
        <v>12</v>
      </c>
      <c r="B97" s="47">
        <v>1</v>
      </c>
      <c r="C97" s="47">
        <v>8.6</v>
      </c>
      <c r="D97" s="47">
        <v>4.8</v>
      </c>
      <c r="E97" s="47">
        <v>2.2999999999999998</v>
      </c>
      <c r="F97" s="47">
        <v>6</v>
      </c>
      <c r="G97" s="47">
        <v>5.7</v>
      </c>
      <c r="H97" s="47">
        <v>6.7</v>
      </c>
      <c r="I97" s="47">
        <v>4.9000000000000004</v>
      </c>
      <c r="J97" s="47">
        <v>3.6</v>
      </c>
      <c r="K97" s="47">
        <v>5.3</v>
      </c>
      <c r="L97" s="47">
        <v>1</v>
      </c>
      <c r="M97" s="47">
        <v>8.1</v>
      </c>
    </row>
    <row r="98" spans="1:13" x14ac:dyDescent="0.2">
      <c r="A98" s="47">
        <v>10</v>
      </c>
      <c r="B98" s="47">
        <v>1</v>
      </c>
      <c r="C98" s="47">
        <v>7.4</v>
      </c>
      <c r="D98" s="47">
        <v>3.4</v>
      </c>
      <c r="E98" s="47">
        <v>4.0999999999999996</v>
      </c>
      <c r="F98" s="47">
        <v>4.4000000000000004</v>
      </c>
      <c r="G98" s="47">
        <v>4.8</v>
      </c>
      <c r="H98" s="47">
        <v>7.2</v>
      </c>
      <c r="I98" s="47">
        <v>4.2</v>
      </c>
      <c r="J98" s="47">
        <v>5.6</v>
      </c>
      <c r="K98" s="47">
        <v>5</v>
      </c>
      <c r="L98" s="47">
        <v>0</v>
      </c>
      <c r="M98" s="47">
        <v>7.2</v>
      </c>
    </row>
    <row r="99" spans="1:13" x14ac:dyDescent="0.2">
      <c r="A99" s="47">
        <v>11</v>
      </c>
      <c r="B99" s="47">
        <v>1</v>
      </c>
      <c r="C99" s="47">
        <v>8.6999999999999993</v>
      </c>
      <c r="D99" s="47">
        <v>3.2</v>
      </c>
      <c r="E99" s="47">
        <v>3.1</v>
      </c>
      <c r="F99" s="47">
        <v>6.1</v>
      </c>
      <c r="G99" s="47">
        <v>2.9</v>
      </c>
      <c r="H99" s="47">
        <v>5.6</v>
      </c>
      <c r="I99" s="47">
        <v>3.1</v>
      </c>
      <c r="J99" s="47">
        <v>2.9</v>
      </c>
      <c r="K99" s="47">
        <v>3.2</v>
      </c>
      <c r="L99" s="47">
        <v>1</v>
      </c>
      <c r="M99" s="47">
        <v>7.7</v>
      </c>
    </row>
    <row r="100" spans="1:13" x14ac:dyDescent="0.2">
      <c r="A100" s="47">
        <v>1</v>
      </c>
      <c r="B100" s="47">
        <v>1</v>
      </c>
      <c r="C100" s="47">
        <v>7.8</v>
      </c>
      <c r="D100" s="47">
        <v>4.9000000000000004</v>
      </c>
      <c r="E100" s="47">
        <v>5.2</v>
      </c>
      <c r="F100" s="47">
        <v>5.3</v>
      </c>
      <c r="G100" s="47">
        <v>7.1</v>
      </c>
      <c r="H100" s="47">
        <v>7.9</v>
      </c>
      <c r="I100" s="47">
        <v>4.3</v>
      </c>
      <c r="J100" s="47">
        <v>4.9000000000000004</v>
      </c>
      <c r="K100" s="47">
        <v>5.3</v>
      </c>
      <c r="L100" s="47">
        <v>1</v>
      </c>
      <c r="M100" s="47">
        <v>7.4</v>
      </c>
    </row>
    <row r="101" spans="1:13" x14ac:dyDescent="0.2">
      <c r="A101" s="47">
        <v>6</v>
      </c>
      <c r="B101" s="47">
        <v>0</v>
      </c>
      <c r="C101" s="47">
        <v>7.9</v>
      </c>
      <c r="D101" s="47">
        <v>3</v>
      </c>
      <c r="E101" s="47">
        <v>5.9</v>
      </c>
      <c r="F101" s="47">
        <v>4.2</v>
      </c>
      <c r="G101" s="47">
        <v>4.8</v>
      </c>
      <c r="H101" s="47">
        <v>9.6999999999999993</v>
      </c>
      <c r="I101" s="47">
        <v>3.4</v>
      </c>
      <c r="J101" s="47">
        <v>5.4</v>
      </c>
      <c r="K101" s="47">
        <v>5.0999999999999996</v>
      </c>
      <c r="L101" s="47">
        <v>1</v>
      </c>
      <c r="M101" s="47">
        <v>7</v>
      </c>
    </row>
    <row r="102" spans="1:13" x14ac:dyDescent="0.2">
      <c r="A102" s="47">
        <v>8</v>
      </c>
      <c r="B102" s="47">
        <v>0</v>
      </c>
      <c r="C102" s="47">
        <v>7.6</v>
      </c>
      <c r="D102" s="47">
        <v>3.6</v>
      </c>
      <c r="E102" s="47">
        <v>3.4</v>
      </c>
      <c r="F102" s="47">
        <v>4.2</v>
      </c>
      <c r="G102" s="47">
        <v>4.5999999999999996</v>
      </c>
      <c r="H102" s="47">
        <v>7.7</v>
      </c>
      <c r="I102" s="47">
        <v>3.1</v>
      </c>
      <c r="J102" s="47">
        <v>5.5</v>
      </c>
      <c r="K102" s="47">
        <v>4.9000000000000004</v>
      </c>
      <c r="L102" s="47">
        <v>0</v>
      </c>
      <c r="M102" s="47">
        <v>6.1</v>
      </c>
    </row>
    <row r="103" spans="1:13" x14ac:dyDescent="0.2">
      <c r="A103" s="47">
        <v>14</v>
      </c>
      <c r="B103" s="47">
        <v>1</v>
      </c>
      <c r="C103" s="47">
        <v>9.1999999999999993</v>
      </c>
      <c r="D103" s="47">
        <v>5</v>
      </c>
      <c r="E103" s="47">
        <v>5.2</v>
      </c>
      <c r="F103" s="47">
        <v>6.5</v>
      </c>
      <c r="G103" s="47">
        <v>6.2</v>
      </c>
      <c r="H103" s="47">
        <v>7.3</v>
      </c>
      <c r="I103" s="47">
        <v>5.0999999999999996</v>
      </c>
      <c r="J103" s="47">
        <v>4.5999999999999996</v>
      </c>
      <c r="K103" s="47">
        <v>5.2</v>
      </c>
      <c r="L103" s="47">
        <v>1</v>
      </c>
      <c r="M103" s="47">
        <v>7.1</v>
      </c>
    </row>
    <row r="104" spans="1:13" x14ac:dyDescent="0.2">
      <c r="A104" s="47">
        <v>14</v>
      </c>
      <c r="B104" s="47">
        <v>1</v>
      </c>
      <c r="C104" s="47">
        <v>7.7</v>
      </c>
      <c r="D104" s="47">
        <v>4.7</v>
      </c>
      <c r="E104" s="47">
        <v>5.2</v>
      </c>
      <c r="F104" s="47">
        <v>5.2</v>
      </c>
      <c r="G104" s="47">
        <v>7</v>
      </c>
      <c r="H104" s="47">
        <v>7.7</v>
      </c>
      <c r="I104" s="47">
        <v>4</v>
      </c>
      <c r="J104" s="47">
        <v>4.7</v>
      </c>
      <c r="K104" s="47">
        <v>4.7</v>
      </c>
      <c r="L104" s="47">
        <v>1</v>
      </c>
      <c r="M104" s="47">
        <v>7.6</v>
      </c>
    </row>
    <row r="105" spans="1:13" x14ac:dyDescent="0.2">
      <c r="A105" s="47">
        <v>12</v>
      </c>
      <c r="B105" s="47">
        <v>1</v>
      </c>
      <c r="C105" s="47">
        <v>9.5</v>
      </c>
      <c r="D105" s="47">
        <v>5.6</v>
      </c>
      <c r="E105" s="47">
        <v>5.6</v>
      </c>
      <c r="F105" s="47">
        <v>6.9</v>
      </c>
      <c r="G105" s="47">
        <v>6.6</v>
      </c>
      <c r="H105" s="47">
        <v>7.6</v>
      </c>
      <c r="I105" s="47">
        <v>5.6</v>
      </c>
      <c r="J105" s="47">
        <v>4.5</v>
      </c>
      <c r="K105" s="47">
        <v>5.5</v>
      </c>
      <c r="L105" s="47">
        <v>1</v>
      </c>
      <c r="M105" s="47">
        <v>9</v>
      </c>
    </row>
    <row r="106" spans="1:13" x14ac:dyDescent="0.2">
      <c r="A106" s="47">
        <v>15</v>
      </c>
      <c r="B106" s="47">
        <v>0</v>
      </c>
      <c r="C106" s="47">
        <v>6.5</v>
      </c>
      <c r="D106" s="47">
        <v>4.3</v>
      </c>
      <c r="E106" s="47">
        <v>4.7</v>
      </c>
      <c r="F106" s="47">
        <v>6.3</v>
      </c>
      <c r="G106" s="47">
        <v>6</v>
      </c>
      <c r="H106" s="47">
        <v>8.6999999999999993</v>
      </c>
      <c r="I106" s="47">
        <v>5</v>
      </c>
      <c r="J106" s="47">
        <v>5.6</v>
      </c>
      <c r="K106" s="47">
        <v>6.8</v>
      </c>
      <c r="L106" s="47">
        <v>1</v>
      </c>
      <c r="M106" s="47">
        <v>8.9</v>
      </c>
    </row>
    <row r="107" spans="1:13" x14ac:dyDescent="0.2">
      <c r="A107" s="47">
        <v>13</v>
      </c>
      <c r="B107" s="47">
        <v>0</v>
      </c>
      <c r="C107" s="47">
        <v>8.3000000000000007</v>
      </c>
      <c r="D107" s="47">
        <v>3.4</v>
      </c>
      <c r="E107" s="47">
        <v>3.4</v>
      </c>
      <c r="F107" s="47">
        <v>4.5999999999999996</v>
      </c>
      <c r="G107" s="47">
        <v>5.2</v>
      </c>
      <c r="H107" s="47">
        <v>9.1</v>
      </c>
      <c r="I107" s="47">
        <v>4.2</v>
      </c>
      <c r="J107" s="47">
        <v>5.8</v>
      </c>
      <c r="K107" s="47">
        <v>5.9</v>
      </c>
      <c r="L107" s="47">
        <v>1</v>
      </c>
      <c r="M107" s="47">
        <v>7.5</v>
      </c>
    </row>
    <row r="108" spans="1:13" x14ac:dyDescent="0.2">
      <c r="A108" s="47">
        <v>15</v>
      </c>
      <c r="B108" s="47">
        <v>1</v>
      </c>
      <c r="C108" s="47">
        <v>9.6</v>
      </c>
      <c r="D108" s="47">
        <v>4.0999999999999996</v>
      </c>
      <c r="E108" s="47">
        <v>4.8</v>
      </c>
      <c r="F108" s="47">
        <v>7.7</v>
      </c>
      <c r="G108" s="47">
        <v>5.5</v>
      </c>
      <c r="H108" s="47">
        <v>7.7</v>
      </c>
      <c r="I108" s="47">
        <v>4.4000000000000004</v>
      </c>
      <c r="J108" s="47">
        <v>4.5999999999999996</v>
      </c>
      <c r="K108" s="47">
        <v>6.5</v>
      </c>
      <c r="L108" s="47">
        <v>1</v>
      </c>
      <c r="M108" s="47">
        <v>9.3000000000000007</v>
      </c>
    </row>
    <row r="109" spans="1:13" x14ac:dyDescent="0.2">
      <c r="A109" s="47">
        <v>1</v>
      </c>
      <c r="B109" s="47">
        <v>0</v>
      </c>
      <c r="C109" s="47">
        <v>5.9</v>
      </c>
      <c r="D109" s="47">
        <v>4</v>
      </c>
      <c r="E109" s="47">
        <v>6</v>
      </c>
      <c r="F109" s="47">
        <v>5.9</v>
      </c>
      <c r="G109" s="47">
        <v>6.2</v>
      </c>
      <c r="H109" s="47">
        <v>8.4</v>
      </c>
      <c r="I109" s="47">
        <v>5.8</v>
      </c>
      <c r="J109" s="47">
        <v>7.5</v>
      </c>
      <c r="K109" s="47">
        <v>8.6999999999999993</v>
      </c>
      <c r="L109" s="47">
        <v>1</v>
      </c>
      <c r="M109" s="47">
        <v>8</v>
      </c>
    </row>
    <row r="110" spans="1:13" x14ac:dyDescent="0.2">
      <c r="A110" s="47">
        <v>7</v>
      </c>
      <c r="B110" s="47">
        <v>1</v>
      </c>
      <c r="C110" s="47">
        <v>8.6999999999999993</v>
      </c>
      <c r="D110" s="47">
        <v>3.7</v>
      </c>
      <c r="E110" s="47">
        <v>4.5999999999999996</v>
      </c>
      <c r="F110" s="47">
        <v>7.4</v>
      </c>
      <c r="G110" s="47">
        <v>4.8</v>
      </c>
      <c r="H110" s="47">
        <v>3.8</v>
      </c>
      <c r="I110" s="47">
        <v>4.5999999999999996</v>
      </c>
      <c r="J110" s="47">
        <v>3.5</v>
      </c>
      <c r="K110" s="47">
        <v>5.5</v>
      </c>
      <c r="L110" s="47">
        <v>1</v>
      </c>
      <c r="M110" s="47">
        <v>7.6</v>
      </c>
    </row>
    <row r="111" spans="1:13" x14ac:dyDescent="0.2">
      <c r="A111" s="47">
        <v>2</v>
      </c>
      <c r="B111" s="47">
        <v>0</v>
      </c>
      <c r="C111" s="47">
        <v>6.7</v>
      </c>
      <c r="D111" s="47">
        <v>3.2</v>
      </c>
      <c r="E111" s="47">
        <v>2.2999999999999998</v>
      </c>
      <c r="F111" s="47">
        <v>6.3</v>
      </c>
      <c r="G111" s="47">
        <v>4.5</v>
      </c>
      <c r="H111" s="47">
        <v>5</v>
      </c>
      <c r="I111" s="47">
        <v>3.8</v>
      </c>
      <c r="J111" s="47">
        <v>2.6</v>
      </c>
      <c r="K111" s="47">
        <v>5.5</v>
      </c>
      <c r="L111" s="47">
        <v>0</v>
      </c>
      <c r="M111" s="47">
        <v>7.1</v>
      </c>
    </row>
    <row r="112" spans="1:13" x14ac:dyDescent="0.2">
      <c r="A112" s="47">
        <v>7</v>
      </c>
      <c r="B112" s="47">
        <v>1</v>
      </c>
      <c r="C112" s="47">
        <v>9.6999999999999993</v>
      </c>
      <c r="D112" s="47">
        <v>5</v>
      </c>
      <c r="E112" s="47">
        <v>3.4</v>
      </c>
      <c r="F112" s="47">
        <v>7.5</v>
      </c>
      <c r="G112" s="47">
        <v>6.1</v>
      </c>
      <c r="H112" s="47">
        <v>6.7</v>
      </c>
      <c r="I112" s="47">
        <v>3.7</v>
      </c>
      <c r="J112" s="47">
        <v>3.4</v>
      </c>
      <c r="K112" s="47">
        <v>7.1</v>
      </c>
      <c r="L112" s="47">
        <v>1</v>
      </c>
      <c r="M112" s="47">
        <v>8.1</v>
      </c>
    </row>
    <row r="113" spans="1:13" x14ac:dyDescent="0.2">
      <c r="A113" s="47">
        <v>12</v>
      </c>
      <c r="B113" s="47">
        <v>1</v>
      </c>
      <c r="C113" s="47">
        <v>8.8000000000000007</v>
      </c>
      <c r="D113" s="47">
        <v>3.5</v>
      </c>
      <c r="E113" s="47">
        <v>3.3</v>
      </c>
      <c r="F113" s="47">
        <v>8.1</v>
      </c>
      <c r="G113" s="47">
        <v>4.5</v>
      </c>
      <c r="H113" s="47">
        <v>6.7</v>
      </c>
      <c r="I113" s="47">
        <v>4</v>
      </c>
      <c r="J113" s="47">
        <v>2.2999999999999998</v>
      </c>
      <c r="K113" s="47">
        <v>6.6</v>
      </c>
      <c r="L113" s="47">
        <v>0</v>
      </c>
      <c r="M113" s="47">
        <v>7.9</v>
      </c>
    </row>
    <row r="114" spans="1:13" x14ac:dyDescent="0.2">
      <c r="A114" s="47">
        <v>7</v>
      </c>
      <c r="B114" s="47">
        <v>0</v>
      </c>
      <c r="C114" s="47">
        <v>8.1999999999999993</v>
      </c>
      <c r="D114" s="47">
        <v>3.6</v>
      </c>
      <c r="E114" s="47">
        <v>4.5</v>
      </c>
      <c r="F114" s="47">
        <v>4.9000000000000004</v>
      </c>
      <c r="G114" s="47">
        <v>5</v>
      </c>
      <c r="H114" s="47">
        <v>9</v>
      </c>
      <c r="I114" s="47">
        <v>4.5</v>
      </c>
      <c r="J114" s="47">
        <v>6.9</v>
      </c>
      <c r="K114" s="47">
        <v>5.2</v>
      </c>
      <c r="L114" s="47">
        <v>1</v>
      </c>
      <c r="M114" s="47">
        <v>7.2</v>
      </c>
    </row>
    <row r="115" spans="1:13" x14ac:dyDescent="0.2">
      <c r="A115" s="47">
        <v>14</v>
      </c>
      <c r="B115" s="47">
        <v>1</v>
      </c>
      <c r="C115" s="47">
        <v>8.9</v>
      </c>
      <c r="D115" s="47">
        <v>4.3</v>
      </c>
      <c r="E115" s="47">
        <v>6.3</v>
      </c>
      <c r="F115" s="47">
        <v>5.0999999999999996</v>
      </c>
      <c r="G115" s="47">
        <v>6.9</v>
      </c>
      <c r="H115" s="47">
        <v>8.1999999999999993</v>
      </c>
      <c r="I115" s="47">
        <v>4.2</v>
      </c>
      <c r="J115" s="47">
        <v>5.9</v>
      </c>
      <c r="K115" s="47">
        <v>5.6</v>
      </c>
      <c r="L115" s="47">
        <v>1</v>
      </c>
      <c r="M115" s="47">
        <v>7.7</v>
      </c>
    </row>
    <row r="116" spans="1:13" x14ac:dyDescent="0.2">
      <c r="A116" s="47">
        <v>14</v>
      </c>
      <c r="B116" s="47">
        <v>1</v>
      </c>
      <c r="C116" s="47">
        <v>8.4</v>
      </c>
      <c r="D116" s="47">
        <v>3.8</v>
      </c>
      <c r="E116" s="47">
        <v>3.2</v>
      </c>
      <c r="F116" s="47">
        <v>4.7</v>
      </c>
      <c r="G116" s="47">
        <v>5.9</v>
      </c>
      <c r="H116" s="47">
        <v>6.7</v>
      </c>
      <c r="I116" s="47">
        <v>4</v>
      </c>
      <c r="J116" s="47">
        <v>5</v>
      </c>
      <c r="K116" s="47">
        <v>4.9000000000000004</v>
      </c>
      <c r="L116" s="47">
        <v>1</v>
      </c>
      <c r="M116" s="47">
        <v>7.9</v>
      </c>
    </row>
    <row r="117" spans="1:13" x14ac:dyDescent="0.2">
      <c r="A117" s="47">
        <v>11</v>
      </c>
      <c r="B117" s="47">
        <v>1</v>
      </c>
      <c r="C117" s="47">
        <v>7.7</v>
      </c>
      <c r="D117" s="47">
        <v>4.7</v>
      </c>
      <c r="E117" s="47">
        <v>4.3</v>
      </c>
      <c r="F117" s="47">
        <v>5.2</v>
      </c>
      <c r="G117" s="47">
        <v>7</v>
      </c>
      <c r="H117" s="47">
        <v>7.7</v>
      </c>
      <c r="I117" s="47">
        <v>5.0999999999999996</v>
      </c>
      <c r="J117" s="47">
        <v>4.7</v>
      </c>
      <c r="K117" s="47">
        <v>5.4</v>
      </c>
      <c r="L117" s="47">
        <v>0</v>
      </c>
      <c r="M117" s="47">
        <v>6.9</v>
      </c>
    </row>
    <row r="118" spans="1:13" x14ac:dyDescent="0.2">
      <c r="A118" s="47">
        <v>10</v>
      </c>
      <c r="B118" s="47">
        <v>1</v>
      </c>
      <c r="C118" s="47">
        <v>9.1999999999999993</v>
      </c>
      <c r="D118" s="47">
        <v>5</v>
      </c>
      <c r="E118" s="47">
        <v>4.9000000000000004</v>
      </c>
      <c r="F118" s="47">
        <v>6.5</v>
      </c>
      <c r="G118" s="47">
        <v>6.2</v>
      </c>
      <c r="H118" s="47">
        <v>7.3</v>
      </c>
      <c r="I118" s="47">
        <v>4.2</v>
      </c>
      <c r="J118" s="47">
        <v>4.5999999999999996</v>
      </c>
      <c r="K118" s="47">
        <v>7.7</v>
      </c>
      <c r="L118" s="47">
        <v>1</v>
      </c>
      <c r="M118" s="47">
        <v>9.5</v>
      </c>
    </row>
    <row r="119" spans="1:13" x14ac:dyDescent="0.2">
      <c r="A119" s="47">
        <v>5</v>
      </c>
      <c r="B119" s="47">
        <v>0</v>
      </c>
      <c r="C119" s="47">
        <v>7.3</v>
      </c>
      <c r="D119" s="47">
        <v>3.6</v>
      </c>
      <c r="E119" s="47">
        <v>5.4</v>
      </c>
      <c r="F119" s="47">
        <v>5.2</v>
      </c>
      <c r="G119" s="47">
        <v>6.1</v>
      </c>
      <c r="H119" s="47">
        <v>8</v>
      </c>
      <c r="I119" s="47">
        <v>2.8</v>
      </c>
      <c r="J119" s="47">
        <v>3.3</v>
      </c>
      <c r="K119" s="47">
        <v>4.0999999999999996</v>
      </c>
      <c r="L119" s="47">
        <v>0</v>
      </c>
      <c r="M119" s="47">
        <v>7.5</v>
      </c>
    </row>
    <row r="120" spans="1:13" x14ac:dyDescent="0.2">
      <c r="A120" s="47">
        <v>11</v>
      </c>
      <c r="B120" s="47">
        <v>1</v>
      </c>
      <c r="C120" s="47">
        <v>9</v>
      </c>
      <c r="D120" s="47">
        <v>4.0999999999999996</v>
      </c>
      <c r="E120" s="47">
        <v>3</v>
      </c>
      <c r="F120" s="47">
        <v>4.8</v>
      </c>
      <c r="G120" s="47">
        <v>5</v>
      </c>
      <c r="H120" s="47">
        <v>6</v>
      </c>
      <c r="I120" s="47">
        <v>3.3</v>
      </c>
      <c r="J120" s="47">
        <v>3.9</v>
      </c>
      <c r="K120" s="47">
        <v>4.2</v>
      </c>
      <c r="L120" s="47">
        <v>1</v>
      </c>
      <c r="M120" s="47">
        <v>8</v>
      </c>
    </row>
    <row r="121" spans="1:13" x14ac:dyDescent="0.2">
      <c r="A121" s="47">
        <v>6</v>
      </c>
      <c r="B121" s="47">
        <v>0</v>
      </c>
      <c r="C121" s="47">
        <v>8.1</v>
      </c>
      <c r="D121" s="47">
        <v>2.5</v>
      </c>
      <c r="E121" s="47">
        <v>4.0999999999999996</v>
      </c>
      <c r="F121" s="47">
        <v>5.0999999999999996</v>
      </c>
      <c r="G121" s="47">
        <v>3.8</v>
      </c>
      <c r="H121" s="47">
        <v>6.6</v>
      </c>
      <c r="I121" s="47">
        <v>2.6</v>
      </c>
      <c r="J121" s="47">
        <v>3.5</v>
      </c>
      <c r="K121" s="47">
        <v>3.9</v>
      </c>
      <c r="L121" s="47">
        <v>0</v>
      </c>
      <c r="M121" s="47">
        <v>7.1</v>
      </c>
    </row>
    <row r="122" spans="1:13" x14ac:dyDescent="0.2">
      <c r="A122" s="47">
        <v>9</v>
      </c>
      <c r="B122" s="47">
        <v>1</v>
      </c>
      <c r="C122" s="47">
        <v>7.4</v>
      </c>
      <c r="D122" s="47">
        <v>5.0999999999999996</v>
      </c>
      <c r="E122" s="47">
        <v>5</v>
      </c>
      <c r="F122" s="47">
        <v>7.2</v>
      </c>
      <c r="G122" s="47">
        <v>6.9</v>
      </c>
      <c r="H122" s="47">
        <v>9.6</v>
      </c>
      <c r="I122" s="47">
        <v>5.7</v>
      </c>
      <c r="J122" s="47">
        <v>6.5</v>
      </c>
      <c r="K122" s="47">
        <v>7</v>
      </c>
      <c r="L122" s="47">
        <v>1</v>
      </c>
      <c r="M122" s="47">
        <v>8.8000000000000007</v>
      </c>
    </row>
    <row r="123" spans="1:13" x14ac:dyDescent="0.2">
      <c r="A123" s="47">
        <v>9</v>
      </c>
      <c r="B123" s="47">
        <v>0</v>
      </c>
      <c r="C123" s="47">
        <v>7.9</v>
      </c>
      <c r="D123" s="47">
        <v>3</v>
      </c>
      <c r="E123" s="47">
        <v>4.3</v>
      </c>
      <c r="F123" s="47">
        <v>4.2</v>
      </c>
      <c r="G123" s="47">
        <v>4.8</v>
      </c>
      <c r="H123" s="47">
        <v>9.6999999999999993</v>
      </c>
      <c r="I123" s="47">
        <v>4.8</v>
      </c>
      <c r="J123" s="47">
        <v>5.4</v>
      </c>
      <c r="K123" s="47">
        <v>6.2</v>
      </c>
      <c r="L123" s="47">
        <v>0</v>
      </c>
      <c r="M123" s="47">
        <v>8</v>
      </c>
    </row>
    <row r="124" spans="1:13" x14ac:dyDescent="0.2">
      <c r="A124" s="47">
        <v>10</v>
      </c>
      <c r="B124" s="47">
        <v>0</v>
      </c>
      <c r="C124" s="47">
        <v>7.7</v>
      </c>
      <c r="D124" s="47">
        <v>2.2000000000000002</v>
      </c>
      <c r="E124" s="47">
        <v>2.4</v>
      </c>
      <c r="F124" s="47">
        <v>4.7</v>
      </c>
      <c r="G124" s="47">
        <v>3.4</v>
      </c>
      <c r="H124" s="47">
        <v>6.2</v>
      </c>
      <c r="I124" s="47">
        <v>3.2</v>
      </c>
      <c r="J124" s="47">
        <v>3.1</v>
      </c>
      <c r="K124" s="47">
        <v>3.4</v>
      </c>
      <c r="L124" s="47">
        <v>0</v>
      </c>
      <c r="M124" s="47">
        <v>7.7</v>
      </c>
    </row>
    <row r="125" spans="1:13" x14ac:dyDescent="0.2">
      <c r="A125" s="47">
        <v>5</v>
      </c>
      <c r="B125" s="47">
        <v>1</v>
      </c>
      <c r="C125" s="47">
        <v>9.4</v>
      </c>
      <c r="D125" s="47">
        <v>2.5</v>
      </c>
      <c r="E125" s="47">
        <v>3.2</v>
      </c>
      <c r="F125" s="47">
        <v>7.3</v>
      </c>
      <c r="G125" s="47">
        <v>4.5999999999999996</v>
      </c>
      <c r="H125" s="47">
        <v>6.3</v>
      </c>
      <c r="I125" s="47">
        <v>5.8</v>
      </c>
      <c r="J125" s="47">
        <v>4.5999999999999996</v>
      </c>
      <c r="K125" s="47">
        <v>7</v>
      </c>
      <c r="L125" s="47">
        <v>1</v>
      </c>
      <c r="M125" s="47">
        <v>8.1999999999999993</v>
      </c>
    </row>
    <row r="126" spans="1:13" x14ac:dyDescent="0.2">
      <c r="A126" s="47">
        <v>7</v>
      </c>
      <c r="B126" s="47">
        <v>0</v>
      </c>
      <c r="C126" s="47">
        <v>7.2</v>
      </c>
      <c r="D126" s="47">
        <v>4.3</v>
      </c>
      <c r="E126" s="47">
        <v>3.9</v>
      </c>
      <c r="F126" s="47">
        <v>3.4</v>
      </c>
      <c r="G126" s="47">
        <v>4.7</v>
      </c>
      <c r="H126" s="47">
        <v>10</v>
      </c>
      <c r="I126" s="47">
        <v>3.2</v>
      </c>
      <c r="J126" s="47">
        <v>4.0999999999999996</v>
      </c>
      <c r="K126" s="47">
        <v>4.2</v>
      </c>
      <c r="L126" s="47">
        <v>0</v>
      </c>
      <c r="M126" s="47">
        <v>6.5</v>
      </c>
    </row>
    <row r="127" spans="1:13" x14ac:dyDescent="0.2">
      <c r="A127" s="47">
        <v>15</v>
      </c>
      <c r="B127" s="47">
        <v>1</v>
      </c>
      <c r="C127" s="47">
        <v>8.3000000000000007</v>
      </c>
      <c r="D127" s="47">
        <v>3.7</v>
      </c>
      <c r="E127" s="47">
        <v>5.3</v>
      </c>
      <c r="F127" s="47">
        <v>6.1</v>
      </c>
      <c r="G127" s="47">
        <v>6.1</v>
      </c>
      <c r="H127" s="47">
        <v>5.3</v>
      </c>
      <c r="I127" s="47">
        <v>4.0999999999999996</v>
      </c>
      <c r="J127" s="47">
        <v>2.9</v>
      </c>
      <c r="K127" s="47">
        <v>4</v>
      </c>
      <c r="L127" s="47">
        <v>1</v>
      </c>
      <c r="M127" s="47">
        <v>8.1</v>
      </c>
    </row>
    <row r="128" spans="1:13" x14ac:dyDescent="0.2">
      <c r="A128" s="47">
        <v>12</v>
      </c>
      <c r="B128" s="47">
        <v>0</v>
      </c>
      <c r="C128" s="47">
        <v>7.9</v>
      </c>
      <c r="D128" s="47">
        <v>3.9</v>
      </c>
      <c r="E128" s="47">
        <v>4.9000000000000004</v>
      </c>
      <c r="F128" s="47">
        <v>6.9</v>
      </c>
      <c r="G128" s="47">
        <v>5.8</v>
      </c>
      <c r="H128" s="47">
        <v>4.7</v>
      </c>
      <c r="I128" s="47">
        <v>4.5999999999999996</v>
      </c>
      <c r="J128" s="47">
        <v>4.2</v>
      </c>
      <c r="K128" s="47">
        <v>6.6</v>
      </c>
      <c r="L128" s="47">
        <v>0</v>
      </c>
      <c r="M128" s="47">
        <v>8.1</v>
      </c>
    </row>
    <row r="129" spans="1:13" x14ac:dyDescent="0.2">
      <c r="A129" s="47">
        <v>7</v>
      </c>
      <c r="B129" s="47">
        <v>0</v>
      </c>
      <c r="C129" s="47">
        <v>7.3</v>
      </c>
      <c r="D129" s="47">
        <v>3.6</v>
      </c>
      <c r="E129" s="47">
        <v>3.6</v>
      </c>
      <c r="F129" s="47">
        <v>5.2</v>
      </c>
      <c r="G129" s="47">
        <v>6.1</v>
      </c>
      <c r="H129" s="47">
        <v>8</v>
      </c>
      <c r="I129" s="47">
        <v>3.3</v>
      </c>
      <c r="J129" s="47">
        <v>3.3</v>
      </c>
      <c r="K129" s="47">
        <v>4</v>
      </c>
      <c r="L129" s="47">
        <v>0</v>
      </c>
      <c r="M129" s="47">
        <v>6.9</v>
      </c>
    </row>
    <row r="130" spans="1:13" x14ac:dyDescent="0.2">
      <c r="A130" s="47">
        <v>11</v>
      </c>
      <c r="B130" s="47">
        <v>1</v>
      </c>
      <c r="C130" s="47">
        <v>9.6</v>
      </c>
      <c r="D130" s="47">
        <v>5.7</v>
      </c>
      <c r="E130" s="47">
        <v>5.6</v>
      </c>
      <c r="F130" s="47">
        <v>8.1999999999999993</v>
      </c>
      <c r="G130" s="47">
        <v>7.8</v>
      </c>
      <c r="H130" s="47">
        <v>4.5</v>
      </c>
      <c r="I130" s="47">
        <v>4.4000000000000004</v>
      </c>
      <c r="J130" s="47">
        <v>3</v>
      </c>
      <c r="K130" s="47">
        <v>6.2</v>
      </c>
      <c r="L130" s="47">
        <v>1</v>
      </c>
      <c r="M130" s="47">
        <v>9.3000000000000007</v>
      </c>
    </row>
    <row r="131" spans="1:13" x14ac:dyDescent="0.2">
      <c r="A131" s="47">
        <v>4</v>
      </c>
      <c r="B131" s="47">
        <v>0</v>
      </c>
      <c r="C131" s="47">
        <v>8.3000000000000007</v>
      </c>
      <c r="D131" s="47">
        <v>2.8</v>
      </c>
      <c r="E131" s="47">
        <v>3</v>
      </c>
      <c r="F131" s="47">
        <v>5.7</v>
      </c>
      <c r="G131" s="47">
        <v>2.5</v>
      </c>
      <c r="H131" s="47">
        <v>5.2</v>
      </c>
      <c r="I131" s="47">
        <v>1.2</v>
      </c>
      <c r="J131" s="47">
        <v>2.5</v>
      </c>
      <c r="K131" s="47">
        <v>2.6</v>
      </c>
      <c r="L131" s="47">
        <v>0</v>
      </c>
      <c r="M131" s="47">
        <v>6.2</v>
      </c>
    </row>
    <row r="132" spans="1:13" x14ac:dyDescent="0.2">
      <c r="A132" s="47">
        <v>9</v>
      </c>
      <c r="B132" s="47">
        <v>1</v>
      </c>
      <c r="C132" s="47">
        <v>8.6</v>
      </c>
      <c r="D132" s="47">
        <v>3.6</v>
      </c>
      <c r="E132" s="47">
        <v>2.9</v>
      </c>
      <c r="F132" s="47">
        <v>7.3</v>
      </c>
      <c r="G132" s="47">
        <v>4.7</v>
      </c>
      <c r="H132" s="47">
        <v>3.7</v>
      </c>
      <c r="I132" s="47">
        <v>5</v>
      </c>
      <c r="J132" s="47">
        <v>3.4</v>
      </c>
      <c r="K132" s="47">
        <v>6.1</v>
      </c>
      <c r="L132" s="47">
        <v>0</v>
      </c>
      <c r="M132" s="47">
        <v>8</v>
      </c>
    </row>
    <row r="133" spans="1:13" x14ac:dyDescent="0.2">
      <c r="A133" s="47">
        <v>9</v>
      </c>
      <c r="B133" s="47">
        <v>0</v>
      </c>
      <c r="C133" s="47">
        <v>8</v>
      </c>
      <c r="D133" s="47">
        <v>2.5</v>
      </c>
      <c r="E133" s="47">
        <v>3.4</v>
      </c>
      <c r="F133" s="47">
        <v>7.7</v>
      </c>
      <c r="G133" s="47">
        <v>3</v>
      </c>
      <c r="H133" s="47">
        <v>5.2</v>
      </c>
      <c r="I133" s="47">
        <v>4.5999999999999996</v>
      </c>
      <c r="J133" s="47">
        <v>4.2</v>
      </c>
      <c r="K133" s="47">
        <v>6.9</v>
      </c>
      <c r="L133" s="47">
        <v>0</v>
      </c>
      <c r="M133" s="47">
        <v>7.1</v>
      </c>
    </row>
    <row r="134" spans="1:13" x14ac:dyDescent="0.2">
      <c r="A134" s="47">
        <v>2</v>
      </c>
      <c r="B134" s="47">
        <v>0</v>
      </c>
      <c r="C134" s="47">
        <v>6.4</v>
      </c>
      <c r="D134" s="47">
        <v>3.2</v>
      </c>
      <c r="E134" s="47">
        <v>2.2000000000000002</v>
      </c>
      <c r="F134" s="47">
        <v>2.9</v>
      </c>
      <c r="G134" s="47">
        <v>5</v>
      </c>
      <c r="H134" s="47">
        <v>8.4</v>
      </c>
      <c r="I134" s="47">
        <v>2.4</v>
      </c>
      <c r="J134" s="47">
        <v>3.7</v>
      </c>
      <c r="K134" s="47">
        <v>3.6</v>
      </c>
      <c r="L134" s="47">
        <v>0</v>
      </c>
      <c r="M134" s="47">
        <v>6.5</v>
      </c>
    </row>
    <row r="135" spans="1:13" x14ac:dyDescent="0.2">
      <c r="A135" s="47">
        <v>10</v>
      </c>
      <c r="B135" s="47">
        <v>0</v>
      </c>
      <c r="C135" s="47">
        <v>6.6</v>
      </c>
      <c r="D135" s="47">
        <v>3.8</v>
      </c>
      <c r="E135" s="47">
        <v>3.2</v>
      </c>
      <c r="F135" s="47">
        <v>5.3</v>
      </c>
      <c r="G135" s="47">
        <v>6.6</v>
      </c>
      <c r="H135" s="47">
        <v>8.1999999999999993</v>
      </c>
      <c r="I135" s="47">
        <v>4.3</v>
      </c>
      <c r="J135" s="47">
        <v>4.0999999999999996</v>
      </c>
      <c r="K135" s="47">
        <v>6.3</v>
      </c>
      <c r="L135" s="47">
        <v>0</v>
      </c>
      <c r="M135" s="47">
        <v>7.1</v>
      </c>
    </row>
    <row r="136" spans="1:13" x14ac:dyDescent="0.2">
      <c r="A136" s="47">
        <v>14</v>
      </c>
      <c r="B136" s="47">
        <v>1</v>
      </c>
      <c r="C136" s="47">
        <v>7.6</v>
      </c>
      <c r="D136" s="47">
        <v>2.5</v>
      </c>
      <c r="E136" s="47">
        <v>3.2</v>
      </c>
      <c r="F136" s="47">
        <v>7.1</v>
      </c>
      <c r="G136" s="47">
        <v>4.2</v>
      </c>
      <c r="H136" s="47">
        <v>5.8</v>
      </c>
      <c r="I136" s="47">
        <v>3.6</v>
      </c>
      <c r="J136" s="47">
        <v>3.8</v>
      </c>
      <c r="K136" s="47">
        <v>6</v>
      </c>
      <c r="L136" s="47">
        <v>1</v>
      </c>
      <c r="M136" s="47">
        <v>8.1999999999999993</v>
      </c>
    </row>
    <row r="137" spans="1:13" x14ac:dyDescent="0.2">
      <c r="A137" s="47">
        <v>1</v>
      </c>
      <c r="B137" s="47">
        <v>1</v>
      </c>
      <c r="C137" s="47">
        <v>9.4</v>
      </c>
      <c r="D137" s="47">
        <v>4.0999999999999996</v>
      </c>
      <c r="E137" s="47">
        <v>3.4</v>
      </c>
      <c r="F137" s="47">
        <v>7.8</v>
      </c>
      <c r="G137" s="47">
        <v>4.7</v>
      </c>
      <c r="H137" s="47">
        <v>7.6</v>
      </c>
      <c r="I137" s="47">
        <v>5.0999999999999996</v>
      </c>
      <c r="J137" s="47">
        <v>3.7</v>
      </c>
      <c r="K137" s="47">
        <v>5.6</v>
      </c>
      <c r="L137" s="47">
        <v>1</v>
      </c>
      <c r="M137" s="47">
        <v>7</v>
      </c>
    </row>
    <row r="138" spans="1:13" x14ac:dyDescent="0.2">
      <c r="A138" s="47">
        <v>4</v>
      </c>
      <c r="B138" s="47">
        <v>0</v>
      </c>
      <c r="C138" s="47">
        <v>8.3000000000000007</v>
      </c>
      <c r="D138" s="47">
        <v>2.8</v>
      </c>
      <c r="E138" s="47">
        <v>3</v>
      </c>
      <c r="F138" s="47">
        <v>5.7</v>
      </c>
      <c r="G138" s="47">
        <v>2.5</v>
      </c>
      <c r="H138" s="47">
        <v>5.2</v>
      </c>
      <c r="I138" s="47">
        <v>1.8</v>
      </c>
      <c r="J138" s="47">
        <v>2.5</v>
      </c>
      <c r="K138" s="47">
        <v>3.1</v>
      </c>
      <c r="L138" s="47">
        <v>0</v>
      </c>
      <c r="M138" s="47">
        <v>6.7</v>
      </c>
    </row>
    <row r="139" spans="1:13" x14ac:dyDescent="0.2">
      <c r="A139" s="47">
        <v>13</v>
      </c>
      <c r="B139" s="47">
        <v>1</v>
      </c>
      <c r="C139" s="47">
        <v>7.8</v>
      </c>
      <c r="D139" s="47">
        <v>4.9000000000000004</v>
      </c>
      <c r="E139" s="47">
        <v>5.8</v>
      </c>
      <c r="F139" s="47">
        <v>5.3</v>
      </c>
      <c r="G139" s="47">
        <v>7.1</v>
      </c>
      <c r="H139" s="47">
        <v>7.9</v>
      </c>
      <c r="I139" s="47">
        <v>4.0999999999999996</v>
      </c>
      <c r="J139" s="47">
        <v>4.9000000000000004</v>
      </c>
      <c r="K139" s="47">
        <v>5.7</v>
      </c>
      <c r="L139" s="47">
        <v>0</v>
      </c>
      <c r="M139" s="47">
        <v>7.5</v>
      </c>
    </row>
    <row r="140" spans="1:13" x14ac:dyDescent="0.2">
      <c r="A140" s="47">
        <v>13</v>
      </c>
      <c r="B140" s="47">
        <v>0</v>
      </c>
      <c r="C140" s="47">
        <v>7.1</v>
      </c>
      <c r="D140" s="47">
        <v>4.2</v>
      </c>
      <c r="E140" s="47">
        <v>2.8</v>
      </c>
      <c r="F140" s="47">
        <v>3.3</v>
      </c>
      <c r="G140" s="47">
        <v>4.5</v>
      </c>
      <c r="H140" s="47">
        <v>9.9</v>
      </c>
      <c r="I140" s="47">
        <v>2.8</v>
      </c>
      <c r="J140" s="47">
        <v>4</v>
      </c>
      <c r="K140" s="47">
        <v>3.3</v>
      </c>
      <c r="L140" s="47">
        <v>0</v>
      </c>
      <c r="M140" s="47">
        <v>7.4</v>
      </c>
    </row>
    <row r="141" spans="1:13" x14ac:dyDescent="0.2">
      <c r="A141" s="47">
        <v>15</v>
      </c>
      <c r="B141" s="47">
        <v>1</v>
      </c>
      <c r="C141" s="47">
        <v>7.6</v>
      </c>
      <c r="D141" s="47">
        <v>3.6</v>
      </c>
      <c r="E141" s="47">
        <v>2.2000000000000002</v>
      </c>
      <c r="F141" s="47">
        <v>4.5999999999999996</v>
      </c>
      <c r="G141" s="47">
        <v>5</v>
      </c>
      <c r="H141" s="47">
        <v>7.4</v>
      </c>
      <c r="I141" s="47">
        <v>4.4000000000000004</v>
      </c>
      <c r="J141" s="47">
        <v>5.8</v>
      </c>
      <c r="K141" s="47">
        <v>4.8</v>
      </c>
      <c r="L141" s="47">
        <v>0</v>
      </c>
      <c r="M141" s="47">
        <v>7.4</v>
      </c>
    </row>
    <row r="142" spans="1:13" x14ac:dyDescent="0.2">
      <c r="A142" s="47">
        <v>12</v>
      </c>
      <c r="B142" s="47">
        <v>0</v>
      </c>
      <c r="C142" s="47">
        <v>5.6</v>
      </c>
      <c r="D142" s="47">
        <v>3.4</v>
      </c>
      <c r="E142" s="47">
        <v>5.2</v>
      </c>
      <c r="F142" s="47">
        <v>5.7</v>
      </c>
      <c r="G142" s="47">
        <v>5.6</v>
      </c>
      <c r="H142" s="47">
        <v>9.1</v>
      </c>
      <c r="I142" s="47">
        <v>4.5</v>
      </c>
      <c r="J142" s="47">
        <v>6</v>
      </c>
      <c r="K142" s="47">
        <v>6.3</v>
      </c>
      <c r="L142" s="47">
        <v>0</v>
      </c>
      <c r="M142" s="47">
        <v>7.9</v>
      </c>
    </row>
    <row r="143" spans="1:13" x14ac:dyDescent="0.2">
      <c r="A143" s="47">
        <v>3</v>
      </c>
      <c r="B143" s="47">
        <v>0</v>
      </c>
      <c r="C143" s="47">
        <v>9.9</v>
      </c>
      <c r="D143" s="47">
        <v>2.8</v>
      </c>
      <c r="E143" s="47">
        <v>1.5</v>
      </c>
      <c r="F143" s="47">
        <v>5.8</v>
      </c>
      <c r="G143" s="47">
        <v>3.5</v>
      </c>
      <c r="H143" s="47">
        <v>5.4</v>
      </c>
      <c r="I143" s="47">
        <v>4</v>
      </c>
      <c r="J143" s="47">
        <v>4.9000000000000004</v>
      </c>
      <c r="K143" s="47">
        <v>5.8</v>
      </c>
      <c r="L143" s="47">
        <v>1</v>
      </c>
      <c r="M143" s="47">
        <v>8</v>
      </c>
    </row>
    <row r="144" spans="1:13" x14ac:dyDescent="0.2">
      <c r="A144" s="47">
        <v>3</v>
      </c>
      <c r="B144" s="47">
        <v>1</v>
      </c>
      <c r="C144" s="47">
        <v>9.1999999999999993</v>
      </c>
      <c r="D144" s="47">
        <v>3.4</v>
      </c>
      <c r="E144" s="47">
        <v>4.9000000000000004</v>
      </c>
      <c r="F144" s="47">
        <v>7.4</v>
      </c>
      <c r="G144" s="47">
        <v>5.8</v>
      </c>
      <c r="H144" s="47">
        <v>4.5</v>
      </c>
      <c r="I144" s="47">
        <v>4.2</v>
      </c>
      <c r="J144" s="47">
        <v>4</v>
      </c>
      <c r="K144" s="47">
        <v>6.9</v>
      </c>
      <c r="L144" s="47">
        <v>1</v>
      </c>
      <c r="M144" s="47">
        <v>8</v>
      </c>
    </row>
    <row r="145" spans="1:13" x14ac:dyDescent="0.2">
      <c r="A145" s="47">
        <v>7</v>
      </c>
      <c r="B145" s="47">
        <v>0</v>
      </c>
      <c r="C145" s="47">
        <v>9.1</v>
      </c>
      <c r="D145" s="47">
        <v>3.8</v>
      </c>
      <c r="E145" s="47">
        <v>3.1</v>
      </c>
      <c r="F145" s="47">
        <v>7.5</v>
      </c>
      <c r="G145" s="47">
        <v>4.5</v>
      </c>
      <c r="H145" s="47">
        <v>7.3</v>
      </c>
      <c r="I145" s="47">
        <v>4.5</v>
      </c>
      <c r="J145" s="47">
        <v>3.4</v>
      </c>
      <c r="K145" s="47">
        <v>5.0999999999999996</v>
      </c>
      <c r="L145" s="47">
        <v>0</v>
      </c>
      <c r="M145" s="47">
        <v>8.4</v>
      </c>
    </row>
    <row r="146" spans="1:13" x14ac:dyDescent="0.2">
      <c r="A146" s="47">
        <v>7</v>
      </c>
      <c r="B146" s="47">
        <v>0</v>
      </c>
      <c r="C146" s="47">
        <v>9.9</v>
      </c>
      <c r="D146" s="47">
        <v>4.2</v>
      </c>
      <c r="E146" s="47">
        <v>3.4</v>
      </c>
      <c r="F146" s="47">
        <v>5.4</v>
      </c>
      <c r="G146" s="47">
        <v>4.5</v>
      </c>
      <c r="H146" s="47">
        <v>3.8</v>
      </c>
      <c r="I146" s="47">
        <v>3.8</v>
      </c>
      <c r="J146" s="47">
        <v>4</v>
      </c>
      <c r="K146" s="47">
        <v>5.4</v>
      </c>
      <c r="L146" s="47">
        <v>1</v>
      </c>
      <c r="M146" s="47">
        <v>8.8000000000000007</v>
      </c>
    </row>
    <row r="147" spans="1:13" x14ac:dyDescent="0.2">
      <c r="A147" s="47">
        <v>14</v>
      </c>
      <c r="B147" s="47">
        <v>1</v>
      </c>
      <c r="C147" s="47">
        <v>9.9</v>
      </c>
      <c r="D147" s="47">
        <v>4.2</v>
      </c>
      <c r="E147" s="47">
        <v>3.2</v>
      </c>
      <c r="F147" s="47">
        <v>5.4</v>
      </c>
      <c r="G147" s="47">
        <v>4.5</v>
      </c>
      <c r="H147" s="47">
        <v>3.8</v>
      </c>
      <c r="I147" s="47">
        <v>4.0999999999999996</v>
      </c>
      <c r="J147" s="47">
        <v>4</v>
      </c>
      <c r="K147" s="47">
        <v>4.0999999999999996</v>
      </c>
      <c r="L147" s="47">
        <v>1</v>
      </c>
      <c r="M147" s="47">
        <v>7.9</v>
      </c>
    </row>
    <row r="148" spans="1:13" x14ac:dyDescent="0.2">
      <c r="A148" s="47">
        <v>5</v>
      </c>
      <c r="B148" s="47">
        <v>0</v>
      </c>
      <c r="C148" s="47">
        <v>6.6</v>
      </c>
      <c r="D148" s="47">
        <v>3.8</v>
      </c>
      <c r="E148" s="47">
        <v>4.5</v>
      </c>
      <c r="F148" s="47">
        <v>5.3</v>
      </c>
      <c r="G148" s="47">
        <v>6.6</v>
      </c>
      <c r="H148" s="47">
        <v>8.1999999999999993</v>
      </c>
      <c r="I148" s="47">
        <v>4.5999999999999996</v>
      </c>
      <c r="J148" s="47">
        <v>4.0999999999999996</v>
      </c>
      <c r="K148" s="47">
        <v>4.7</v>
      </c>
      <c r="L148" s="47">
        <v>0</v>
      </c>
      <c r="M148" s="47">
        <v>6</v>
      </c>
    </row>
    <row r="149" spans="1:13" x14ac:dyDescent="0.2">
      <c r="A149" s="47">
        <v>15</v>
      </c>
      <c r="B149" s="47">
        <v>0</v>
      </c>
      <c r="C149" s="47">
        <v>9.1</v>
      </c>
      <c r="D149" s="47">
        <v>3.7</v>
      </c>
      <c r="E149" s="47">
        <v>4.0999999999999996</v>
      </c>
      <c r="F149" s="47">
        <v>6.3</v>
      </c>
      <c r="G149" s="47">
        <v>5.4</v>
      </c>
      <c r="H149" s="47">
        <v>7.3</v>
      </c>
      <c r="I149" s="47">
        <v>3.7</v>
      </c>
      <c r="J149" s="47">
        <v>3</v>
      </c>
      <c r="K149" s="47">
        <v>4.7</v>
      </c>
      <c r="L149" s="47">
        <v>0</v>
      </c>
      <c r="M149" s="47">
        <v>8.1999999999999993</v>
      </c>
    </row>
    <row r="150" spans="1:13" x14ac:dyDescent="0.2">
      <c r="A150" s="47">
        <v>7</v>
      </c>
      <c r="B150" s="47">
        <v>1</v>
      </c>
      <c r="C150" s="47">
        <v>5.0999999999999996</v>
      </c>
      <c r="D150" s="47">
        <v>5.0999999999999996</v>
      </c>
      <c r="E150" s="47">
        <v>5.8</v>
      </c>
      <c r="F150" s="47">
        <v>5.4</v>
      </c>
      <c r="G150" s="47">
        <v>7.8</v>
      </c>
      <c r="H150" s="47">
        <v>5.9</v>
      </c>
      <c r="I150" s="47">
        <v>5.0999999999999996</v>
      </c>
      <c r="J150" s="47">
        <v>6.3</v>
      </c>
      <c r="K150" s="47">
        <v>6.2</v>
      </c>
      <c r="L150" s="47">
        <v>1</v>
      </c>
      <c r="M150" s="47">
        <v>8.4</v>
      </c>
    </row>
    <row r="151" spans="1:13" x14ac:dyDescent="0.2">
      <c r="A151" s="47">
        <v>13</v>
      </c>
      <c r="B151" s="47">
        <v>0</v>
      </c>
      <c r="C151" s="47">
        <v>6</v>
      </c>
      <c r="D151" s="47">
        <v>4.0999999999999996</v>
      </c>
      <c r="E151" s="47">
        <v>4.8</v>
      </c>
      <c r="F151" s="47">
        <v>5.3</v>
      </c>
      <c r="G151" s="47">
        <v>5.3</v>
      </c>
      <c r="H151" s="47">
        <v>8</v>
      </c>
      <c r="I151" s="47">
        <v>4.3</v>
      </c>
      <c r="J151" s="47">
        <v>5.3</v>
      </c>
      <c r="K151" s="47">
        <v>5.8</v>
      </c>
      <c r="L151" s="47">
        <v>0</v>
      </c>
      <c r="M151" s="47">
        <v>7.4</v>
      </c>
    </row>
    <row r="152" spans="1:13" x14ac:dyDescent="0.2">
      <c r="A152" s="47">
        <v>8</v>
      </c>
      <c r="B152" s="47">
        <v>0</v>
      </c>
      <c r="C152" s="47">
        <v>8.9</v>
      </c>
      <c r="D152" s="47">
        <v>4.3</v>
      </c>
      <c r="E152" s="47">
        <v>4.3</v>
      </c>
      <c r="F152" s="47">
        <v>5.0999999999999996</v>
      </c>
      <c r="G152" s="47">
        <v>6.9</v>
      </c>
      <c r="H152" s="47">
        <v>8.1999999999999993</v>
      </c>
      <c r="I152" s="47">
        <v>5</v>
      </c>
      <c r="J152" s="47">
        <v>5.9</v>
      </c>
      <c r="K152" s="47">
        <v>5.7</v>
      </c>
      <c r="L152" s="47">
        <v>0</v>
      </c>
      <c r="M152" s="47">
        <v>8</v>
      </c>
    </row>
    <row r="153" spans="1:13" x14ac:dyDescent="0.2">
      <c r="A153" s="47">
        <v>5</v>
      </c>
      <c r="B153" s="47">
        <v>0</v>
      </c>
      <c r="C153" s="47">
        <v>6.2</v>
      </c>
      <c r="D153" s="47">
        <v>3.3</v>
      </c>
      <c r="E153" s="47">
        <v>4</v>
      </c>
      <c r="F153" s="47">
        <v>3.6</v>
      </c>
      <c r="G153" s="47">
        <v>5.0999999999999996</v>
      </c>
      <c r="H153" s="47">
        <v>6.9</v>
      </c>
      <c r="I153" s="47">
        <v>4</v>
      </c>
      <c r="J153" s="47">
        <v>6.3</v>
      </c>
      <c r="K153" s="47">
        <v>5.4</v>
      </c>
      <c r="L153" s="47">
        <v>0</v>
      </c>
      <c r="M153" s="47">
        <v>6.6</v>
      </c>
    </row>
    <row r="154" spans="1:13" x14ac:dyDescent="0.2">
      <c r="A154" s="47">
        <v>9</v>
      </c>
      <c r="B154" s="47">
        <v>0</v>
      </c>
      <c r="C154" s="47">
        <v>7.2</v>
      </c>
      <c r="D154" s="47">
        <v>4.3</v>
      </c>
      <c r="E154" s="47">
        <v>3.6</v>
      </c>
      <c r="F154" s="47">
        <v>3.4</v>
      </c>
      <c r="G154" s="47">
        <v>4.7</v>
      </c>
      <c r="H154" s="47">
        <v>10</v>
      </c>
      <c r="I154" s="47">
        <v>3</v>
      </c>
      <c r="J154" s="47">
        <v>4.0999999999999996</v>
      </c>
      <c r="K154" s="47">
        <v>3.8</v>
      </c>
      <c r="L154" s="47">
        <v>0</v>
      </c>
      <c r="M154" s="47">
        <v>7.6</v>
      </c>
    </row>
    <row r="155" spans="1:13" x14ac:dyDescent="0.2">
      <c r="A155" s="47">
        <v>6</v>
      </c>
      <c r="B155" s="47">
        <v>1</v>
      </c>
      <c r="C155" s="47">
        <v>8.8000000000000007</v>
      </c>
      <c r="D155" s="47">
        <v>3.5</v>
      </c>
      <c r="E155" s="47">
        <v>2.8</v>
      </c>
      <c r="F155" s="47">
        <v>8.1</v>
      </c>
      <c r="G155" s="47">
        <v>4.5</v>
      </c>
      <c r="H155" s="47">
        <v>6.7</v>
      </c>
      <c r="I155" s="47">
        <v>4.0999999999999996</v>
      </c>
      <c r="J155" s="47">
        <v>2.2999999999999998</v>
      </c>
      <c r="K155" s="47">
        <v>5.4</v>
      </c>
      <c r="L155" s="47">
        <v>0</v>
      </c>
      <c r="M155" s="47">
        <v>7.5</v>
      </c>
    </row>
    <row r="156" spans="1:13" x14ac:dyDescent="0.2">
      <c r="A156" s="47">
        <v>3</v>
      </c>
      <c r="B156" s="47">
        <v>0</v>
      </c>
      <c r="C156" s="47">
        <v>6.3</v>
      </c>
      <c r="D156" s="47">
        <v>5.0999999999999996</v>
      </c>
      <c r="E156" s="47">
        <v>3.7</v>
      </c>
      <c r="F156" s="47">
        <v>4.0999999999999996</v>
      </c>
      <c r="G156" s="47">
        <v>6.6</v>
      </c>
      <c r="H156" s="47">
        <v>8.4</v>
      </c>
      <c r="I156" s="47">
        <v>4.4000000000000004</v>
      </c>
      <c r="J156" s="47">
        <v>5.0999999999999996</v>
      </c>
      <c r="K156" s="47">
        <v>5.3</v>
      </c>
      <c r="L156" s="47">
        <v>0</v>
      </c>
      <c r="M156" s="47">
        <v>7.1</v>
      </c>
    </row>
    <row r="157" spans="1:13" x14ac:dyDescent="0.2">
      <c r="A157" s="47">
        <v>2</v>
      </c>
      <c r="B157" s="47">
        <v>0</v>
      </c>
      <c r="C157" s="47">
        <v>9.6999999999999993</v>
      </c>
      <c r="D157" s="47">
        <v>2.8</v>
      </c>
      <c r="E157" s="47">
        <v>3.7</v>
      </c>
      <c r="F157" s="47">
        <v>5.7</v>
      </c>
      <c r="G157" s="47">
        <v>4.7</v>
      </c>
      <c r="H157" s="47">
        <v>4.8</v>
      </c>
      <c r="I157" s="47">
        <v>4</v>
      </c>
      <c r="J157" s="47">
        <v>4.0999999999999996</v>
      </c>
      <c r="K157" s="47">
        <v>5.8</v>
      </c>
      <c r="L157" s="47">
        <v>0</v>
      </c>
      <c r="M157" s="47">
        <v>7.9</v>
      </c>
    </row>
    <row r="158" spans="1:13" x14ac:dyDescent="0.2">
      <c r="A158" s="47">
        <v>1</v>
      </c>
      <c r="B158" s="47">
        <v>0</v>
      </c>
      <c r="C158" s="47">
        <v>5</v>
      </c>
      <c r="D158" s="47">
        <v>3.6</v>
      </c>
      <c r="E158" s="47">
        <v>4.0999999999999996</v>
      </c>
      <c r="F158" s="47">
        <v>4.2</v>
      </c>
      <c r="G158" s="47">
        <v>4.9000000000000004</v>
      </c>
      <c r="H158" s="47">
        <v>8.1999999999999993</v>
      </c>
      <c r="I158" s="47">
        <v>3.7</v>
      </c>
      <c r="J158" s="47">
        <v>4.8</v>
      </c>
      <c r="K158" s="47">
        <v>4.4000000000000004</v>
      </c>
      <c r="L158" s="47">
        <v>0</v>
      </c>
      <c r="M158" s="47">
        <v>7.6</v>
      </c>
    </row>
    <row r="159" spans="1:13" x14ac:dyDescent="0.2">
      <c r="A159" s="47">
        <v>10</v>
      </c>
      <c r="B159" s="47">
        <v>1</v>
      </c>
      <c r="C159" s="47">
        <v>7.4</v>
      </c>
      <c r="D159" s="47">
        <v>3.4</v>
      </c>
      <c r="E159" s="47">
        <v>5.8</v>
      </c>
      <c r="F159" s="47">
        <v>4.4000000000000004</v>
      </c>
      <c r="G159" s="47">
        <v>4.8</v>
      </c>
      <c r="H159" s="47">
        <v>7.2</v>
      </c>
      <c r="I159" s="47">
        <v>4</v>
      </c>
      <c r="J159" s="47">
        <v>5.6</v>
      </c>
      <c r="K159" s="47">
        <v>4.3</v>
      </c>
      <c r="L159" s="47">
        <v>0</v>
      </c>
      <c r="M159" s="47">
        <v>7.1</v>
      </c>
    </row>
    <row r="160" spans="1:13" x14ac:dyDescent="0.2">
      <c r="A160" s="47">
        <v>5</v>
      </c>
      <c r="B160" s="47">
        <v>1</v>
      </c>
      <c r="C160" s="47">
        <v>5.5</v>
      </c>
      <c r="D160" s="47">
        <v>3.7</v>
      </c>
      <c r="E160" s="47">
        <v>4.5</v>
      </c>
      <c r="F160" s="47">
        <v>5.3</v>
      </c>
      <c r="G160" s="47">
        <v>4.9000000000000004</v>
      </c>
      <c r="H160" s="47">
        <v>6</v>
      </c>
      <c r="I160" s="47">
        <v>4.3</v>
      </c>
      <c r="J160" s="47">
        <v>5.9</v>
      </c>
      <c r="K160" s="47">
        <v>5.7</v>
      </c>
      <c r="L160" s="47">
        <v>0</v>
      </c>
      <c r="M160" s="47">
        <v>7.6</v>
      </c>
    </row>
    <row r="161" spans="1:13" x14ac:dyDescent="0.2">
      <c r="A161" s="47">
        <v>13</v>
      </c>
      <c r="B161" s="47">
        <v>1</v>
      </c>
      <c r="C161" s="47">
        <v>9.1</v>
      </c>
      <c r="D161" s="47">
        <v>3.6</v>
      </c>
      <c r="E161" s="47">
        <v>3</v>
      </c>
      <c r="F161" s="47">
        <v>6.2</v>
      </c>
      <c r="G161" s="47">
        <v>4.5999999999999996</v>
      </c>
      <c r="H161" s="47">
        <v>8.3000000000000007</v>
      </c>
      <c r="I161" s="47">
        <v>4.5999999999999996</v>
      </c>
      <c r="J161" s="47">
        <v>4.3</v>
      </c>
      <c r="K161" s="47">
        <v>4.8</v>
      </c>
      <c r="L161" s="47">
        <v>1</v>
      </c>
      <c r="M161" s="47">
        <v>8.1999999999999993</v>
      </c>
    </row>
    <row r="162" spans="1:13" x14ac:dyDescent="0.2">
      <c r="A162" s="47">
        <v>5</v>
      </c>
      <c r="B162" s="47">
        <v>0</v>
      </c>
      <c r="C162" s="47">
        <v>6.7</v>
      </c>
      <c r="D162" s="47">
        <v>3.7</v>
      </c>
      <c r="E162" s="47">
        <v>5.0999999999999996</v>
      </c>
      <c r="F162" s="47">
        <v>5.0999999999999996</v>
      </c>
      <c r="G162" s="47">
        <v>4.9000000000000004</v>
      </c>
      <c r="H162" s="47">
        <v>9.1999999999999993</v>
      </c>
      <c r="I162" s="47">
        <v>3.7</v>
      </c>
      <c r="J162" s="47">
        <v>4.5</v>
      </c>
      <c r="K162" s="47">
        <v>4.9000000000000004</v>
      </c>
      <c r="L162" s="47">
        <v>0</v>
      </c>
      <c r="M162" s="47">
        <v>6.9</v>
      </c>
    </row>
    <row r="163" spans="1:13" x14ac:dyDescent="0.2">
      <c r="A163" s="47">
        <v>11</v>
      </c>
      <c r="B163" s="47">
        <v>1</v>
      </c>
      <c r="C163" s="47">
        <v>6.3</v>
      </c>
      <c r="D163" s="47">
        <v>4.5</v>
      </c>
      <c r="E163" s="47">
        <v>4.9000000000000004</v>
      </c>
      <c r="F163" s="47">
        <v>6.8</v>
      </c>
      <c r="G163" s="47">
        <v>5.9</v>
      </c>
      <c r="H163" s="47">
        <v>8.8000000000000007</v>
      </c>
      <c r="I163" s="47">
        <v>6.4</v>
      </c>
      <c r="J163" s="47">
        <v>6.2</v>
      </c>
      <c r="K163" s="47">
        <v>6.4</v>
      </c>
      <c r="L163" s="47">
        <v>1</v>
      </c>
      <c r="M163" s="47">
        <v>8.1</v>
      </c>
    </row>
    <row r="164" spans="1:13" x14ac:dyDescent="0.2">
      <c r="A164" s="47">
        <v>13</v>
      </c>
      <c r="B164" s="47">
        <v>1</v>
      </c>
      <c r="C164" s="47">
        <v>8.3000000000000007</v>
      </c>
      <c r="D164" s="47">
        <v>3.7</v>
      </c>
      <c r="E164" s="47">
        <v>5.7</v>
      </c>
      <c r="F164" s="47">
        <v>6.1</v>
      </c>
      <c r="G164" s="47">
        <v>6.1</v>
      </c>
      <c r="H164" s="47">
        <v>5.3</v>
      </c>
      <c r="I164" s="47">
        <v>3.6</v>
      </c>
      <c r="J164" s="47">
        <v>2.9</v>
      </c>
      <c r="K164" s="47">
        <v>4.9000000000000004</v>
      </c>
      <c r="L164" s="47">
        <v>1</v>
      </c>
      <c r="M164" s="47">
        <v>7.6</v>
      </c>
    </row>
    <row r="165" spans="1:13" x14ac:dyDescent="0.2">
      <c r="A165" s="47">
        <v>12</v>
      </c>
      <c r="B165" s="47">
        <v>1</v>
      </c>
      <c r="C165" s="47">
        <v>8.1999999999999993</v>
      </c>
      <c r="D165" s="47">
        <v>3.6</v>
      </c>
      <c r="E165" s="47">
        <v>4.7</v>
      </c>
      <c r="F165" s="47">
        <v>6</v>
      </c>
      <c r="G165" s="47">
        <v>6</v>
      </c>
      <c r="H165" s="47">
        <v>5.2</v>
      </c>
      <c r="I165" s="47">
        <v>4.7</v>
      </c>
      <c r="J165" s="47">
        <v>2.8</v>
      </c>
      <c r="K165" s="47">
        <v>4</v>
      </c>
      <c r="L165" s="47">
        <v>1</v>
      </c>
      <c r="M165" s="47">
        <v>8.4</v>
      </c>
    </row>
    <row r="166" spans="1:13" x14ac:dyDescent="0.2">
      <c r="A166" s="47">
        <v>11</v>
      </c>
      <c r="B166" s="47">
        <v>1</v>
      </c>
      <c r="C166" s="47">
        <v>8.1999999999999993</v>
      </c>
      <c r="D166" s="47">
        <v>3.6</v>
      </c>
      <c r="E166" s="47">
        <v>5.8</v>
      </c>
      <c r="F166" s="47">
        <v>6</v>
      </c>
      <c r="G166" s="47">
        <v>6</v>
      </c>
      <c r="H166" s="47">
        <v>5.2</v>
      </c>
      <c r="I166" s="47">
        <v>4</v>
      </c>
      <c r="J166" s="47">
        <v>2.8</v>
      </c>
      <c r="K166" s="47">
        <v>4</v>
      </c>
      <c r="L166" s="47">
        <v>0</v>
      </c>
      <c r="M166" s="47">
        <v>7.4</v>
      </c>
    </row>
    <row r="167" spans="1:13" x14ac:dyDescent="0.2">
      <c r="A167" s="47">
        <v>10</v>
      </c>
      <c r="B167" s="47">
        <v>1</v>
      </c>
      <c r="C167" s="47">
        <v>9</v>
      </c>
      <c r="D167" s="47">
        <v>4.0999999999999996</v>
      </c>
      <c r="E167" s="47">
        <v>3.3</v>
      </c>
      <c r="F167" s="47">
        <v>4.8</v>
      </c>
      <c r="G167" s="47">
        <v>5</v>
      </c>
      <c r="H167" s="47">
        <v>6</v>
      </c>
      <c r="I167" s="47">
        <v>4.3</v>
      </c>
      <c r="J167" s="47">
        <v>3.9</v>
      </c>
      <c r="K167" s="47">
        <v>4.4000000000000004</v>
      </c>
      <c r="L167" s="47">
        <v>0</v>
      </c>
      <c r="M167" s="47">
        <v>7.9</v>
      </c>
    </row>
    <row r="168" spans="1:13" x14ac:dyDescent="0.2">
      <c r="A168" s="47">
        <v>1</v>
      </c>
      <c r="B168" s="47">
        <v>0</v>
      </c>
      <c r="C168" s="47">
        <v>7.1</v>
      </c>
      <c r="D168" s="47">
        <v>3.4</v>
      </c>
      <c r="E168" s="47">
        <v>3.8</v>
      </c>
      <c r="F168" s="47">
        <v>5</v>
      </c>
      <c r="G168" s="47">
        <v>5.9</v>
      </c>
      <c r="H168" s="47">
        <v>7.8</v>
      </c>
      <c r="I168" s="47">
        <v>3.6</v>
      </c>
      <c r="J168" s="47">
        <v>3.1</v>
      </c>
      <c r="K168" s="47">
        <v>3.7</v>
      </c>
      <c r="L168" s="47">
        <v>0</v>
      </c>
      <c r="M168" s="47">
        <v>7.2</v>
      </c>
    </row>
    <row r="169" spans="1:13" x14ac:dyDescent="0.2">
      <c r="A169" s="47">
        <v>10</v>
      </c>
      <c r="B169" s="47">
        <v>0</v>
      </c>
      <c r="C169" s="47">
        <v>6.9</v>
      </c>
      <c r="D169" s="47">
        <v>3.7</v>
      </c>
      <c r="E169" s="47">
        <v>3.3</v>
      </c>
      <c r="F169" s="47">
        <v>2.2999999999999998</v>
      </c>
      <c r="G169" s="47">
        <v>5.4</v>
      </c>
      <c r="H169" s="47">
        <v>8.9</v>
      </c>
      <c r="I169" s="47">
        <v>2.7</v>
      </c>
      <c r="J169" s="47">
        <v>4.2</v>
      </c>
      <c r="K169" s="47">
        <v>3.4</v>
      </c>
      <c r="L169" s="47">
        <v>0</v>
      </c>
      <c r="M169" s="47">
        <v>7.6</v>
      </c>
    </row>
    <row r="170" spans="1:13" x14ac:dyDescent="0.2">
      <c r="A170" s="47">
        <v>12</v>
      </c>
      <c r="B170" s="47">
        <v>1</v>
      </c>
      <c r="C170" s="47">
        <v>8.6</v>
      </c>
      <c r="D170" s="47">
        <v>2.9</v>
      </c>
      <c r="E170" s="47">
        <v>2.8</v>
      </c>
      <c r="F170" s="47">
        <v>5.6</v>
      </c>
      <c r="G170" s="47">
        <v>4</v>
      </c>
      <c r="H170" s="47">
        <v>6.3</v>
      </c>
      <c r="I170" s="47">
        <v>4</v>
      </c>
      <c r="J170" s="47">
        <v>3</v>
      </c>
      <c r="K170" s="47">
        <v>4</v>
      </c>
      <c r="L170" s="47">
        <v>0</v>
      </c>
      <c r="M170" s="47">
        <v>6.7</v>
      </c>
    </row>
    <row r="171" spans="1:13" x14ac:dyDescent="0.2">
      <c r="A171" s="47">
        <v>9</v>
      </c>
      <c r="B171" s="47">
        <v>0</v>
      </c>
      <c r="C171" s="47">
        <v>6.7</v>
      </c>
      <c r="D171" s="47">
        <v>4</v>
      </c>
      <c r="E171" s="47">
        <v>4.2</v>
      </c>
      <c r="F171" s="47">
        <v>5.4</v>
      </c>
      <c r="G171" s="47">
        <v>6.8</v>
      </c>
      <c r="H171" s="47">
        <v>8.4</v>
      </c>
      <c r="I171" s="47">
        <v>3.8</v>
      </c>
      <c r="J171" s="47">
        <v>4.3</v>
      </c>
      <c r="K171" s="47">
        <v>4.3</v>
      </c>
      <c r="L171" s="47">
        <v>1</v>
      </c>
      <c r="M171" s="47">
        <v>7.4</v>
      </c>
    </row>
    <row r="172" spans="1:13" x14ac:dyDescent="0.2">
      <c r="A172" s="47">
        <v>8</v>
      </c>
      <c r="B172" s="47">
        <v>0</v>
      </c>
      <c r="C172" s="47">
        <v>7</v>
      </c>
      <c r="D172" s="47">
        <v>3.3</v>
      </c>
      <c r="E172" s="47">
        <v>4</v>
      </c>
      <c r="F172" s="47">
        <v>4.8</v>
      </c>
      <c r="G172" s="47">
        <v>4.2</v>
      </c>
      <c r="H172" s="47">
        <v>9</v>
      </c>
      <c r="I172" s="47">
        <v>3.3</v>
      </c>
      <c r="J172" s="47">
        <v>5.2</v>
      </c>
      <c r="K172" s="47">
        <v>5.6</v>
      </c>
      <c r="L172" s="47">
        <v>1</v>
      </c>
      <c r="M172" s="47">
        <v>6.2</v>
      </c>
    </row>
    <row r="173" spans="1:13" x14ac:dyDescent="0.2">
      <c r="A173" s="47">
        <v>1</v>
      </c>
      <c r="B173" s="47">
        <v>0</v>
      </c>
      <c r="C173" s="47">
        <v>9.6999999999999993</v>
      </c>
      <c r="D173" s="47">
        <v>2.6</v>
      </c>
      <c r="E173" s="47">
        <v>2.1</v>
      </c>
      <c r="F173" s="47">
        <v>5.6</v>
      </c>
      <c r="G173" s="47">
        <v>3.3</v>
      </c>
      <c r="H173" s="47">
        <v>5.2</v>
      </c>
      <c r="I173" s="47">
        <v>4.5</v>
      </c>
      <c r="J173" s="47">
        <v>4.7</v>
      </c>
      <c r="K173" s="47">
        <v>5.8</v>
      </c>
      <c r="L173" s="47">
        <v>1</v>
      </c>
      <c r="M173" s="47">
        <v>7.5</v>
      </c>
    </row>
    <row r="174" spans="1:13" x14ac:dyDescent="0.2">
      <c r="A174" s="47">
        <v>4</v>
      </c>
      <c r="B174" s="47">
        <v>1</v>
      </c>
      <c r="C174" s="47">
        <v>9.9</v>
      </c>
      <c r="D174" s="47">
        <v>3.7</v>
      </c>
      <c r="E174" s="47">
        <v>4.5999999999999996</v>
      </c>
      <c r="F174" s="47">
        <v>7</v>
      </c>
      <c r="G174" s="47">
        <v>6.7</v>
      </c>
      <c r="H174" s="47">
        <v>6.8</v>
      </c>
      <c r="I174" s="47">
        <v>5</v>
      </c>
      <c r="J174" s="47">
        <v>3.4</v>
      </c>
      <c r="K174" s="47">
        <v>5.3</v>
      </c>
      <c r="L174" s="47">
        <v>1</v>
      </c>
      <c r="M174" s="47">
        <v>7.4</v>
      </c>
    </row>
    <row r="175" spans="1:13" x14ac:dyDescent="0.2">
      <c r="A175" s="47">
        <v>1</v>
      </c>
      <c r="B175" s="47">
        <v>1</v>
      </c>
      <c r="C175" s="47">
        <v>8.6</v>
      </c>
      <c r="D175" s="47">
        <v>4.8</v>
      </c>
      <c r="E175" s="47">
        <v>3.3</v>
      </c>
      <c r="F175" s="47">
        <v>6</v>
      </c>
      <c r="G175" s="47">
        <v>5.7</v>
      </c>
      <c r="H175" s="47">
        <v>6.7</v>
      </c>
      <c r="I175" s="47">
        <v>4.8</v>
      </c>
      <c r="J175" s="47">
        <v>3.6</v>
      </c>
      <c r="K175" s="47">
        <v>4.2</v>
      </c>
      <c r="L175" s="47">
        <v>0</v>
      </c>
      <c r="M175" s="47">
        <v>7.9</v>
      </c>
    </row>
    <row r="176" spans="1:13" x14ac:dyDescent="0.2">
      <c r="A176" s="47">
        <v>8</v>
      </c>
      <c r="B176" s="47">
        <v>0</v>
      </c>
      <c r="C176" s="47">
        <v>6.3</v>
      </c>
      <c r="D176" s="47">
        <v>5.0999999999999996</v>
      </c>
      <c r="E176" s="47">
        <v>5.5</v>
      </c>
      <c r="F176" s="47">
        <v>4.0999999999999996</v>
      </c>
      <c r="G176" s="47">
        <v>6.6</v>
      </c>
      <c r="H176" s="47">
        <v>8.4</v>
      </c>
      <c r="I176" s="47">
        <v>2.8</v>
      </c>
      <c r="J176" s="47">
        <v>5.0999999999999996</v>
      </c>
      <c r="K176" s="47">
        <v>4.7</v>
      </c>
      <c r="L176" s="47">
        <v>0</v>
      </c>
      <c r="M176" s="47">
        <v>6.5</v>
      </c>
    </row>
    <row r="177" spans="1:13" x14ac:dyDescent="0.2">
      <c r="A177" s="47">
        <v>11</v>
      </c>
      <c r="B177" s="47">
        <v>1</v>
      </c>
      <c r="C177" s="47">
        <v>9.9</v>
      </c>
      <c r="D177" s="47">
        <v>3.7</v>
      </c>
      <c r="E177" s="47">
        <v>6.1</v>
      </c>
      <c r="F177" s="47">
        <v>7</v>
      </c>
      <c r="G177" s="47">
        <v>6.7</v>
      </c>
      <c r="H177" s="47">
        <v>6.8</v>
      </c>
      <c r="I177" s="47">
        <v>4.3</v>
      </c>
      <c r="J177" s="47">
        <v>3.4</v>
      </c>
      <c r="K177" s="47">
        <v>4.2</v>
      </c>
      <c r="L177" s="47">
        <v>1</v>
      </c>
      <c r="M177" s="47">
        <v>8.6</v>
      </c>
    </row>
    <row r="178" spans="1:13" x14ac:dyDescent="0.2">
      <c r="A178" s="47">
        <v>7</v>
      </c>
      <c r="B178" s="47">
        <v>1</v>
      </c>
      <c r="C178" s="47">
        <v>9.3000000000000007</v>
      </c>
      <c r="D178" s="47">
        <v>2.4</v>
      </c>
      <c r="E178" s="47">
        <v>2.6</v>
      </c>
      <c r="F178" s="47">
        <v>7.2</v>
      </c>
      <c r="G178" s="47">
        <v>4.5</v>
      </c>
      <c r="H178" s="47">
        <v>6.2</v>
      </c>
      <c r="I178" s="47">
        <v>4</v>
      </c>
      <c r="J178" s="47">
        <v>4.4000000000000004</v>
      </c>
      <c r="K178" s="47">
        <v>5.8</v>
      </c>
      <c r="L178" s="47">
        <v>1</v>
      </c>
      <c r="M178" s="47">
        <v>8.6</v>
      </c>
    </row>
    <row r="179" spans="1:13" x14ac:dyDescent="0.2">
      <c r="A179" s="47">
        <v>12</v>
      </c>
      <c r="B179" s="47">
        <v>1</v>
      </c>
      <c r="C179" s="47">
        <v>9.6999999999999993</v>
      </c>
      <c r="D179" s="47">
        <v>5</v>
      </c>
      <c r="E179" s="47">
        <v>5.2</v>
      </c>
      <c r="F179" s="47">
        <v>7.5</v>
      </c>
      <c r="G179" s="47">
        <v>6.1</v>
      </c>
      <c r="H179" s="47">
        <v>6.7</v>
      </c>
      <c r="I179" s="47">
        <v>4.9000000000000004</v>
      </c>
      <c r="J179" s="47">
        <v>3.4</v>
      </c>
      <c r="K179" s="47">
        <v>5.8</v>
      </c>
      <c r="L179" s="47">
        <v>1</v>
      </c>
      <c r="M179" s="47">
        <v>8</v>
      </c>
    </row>
    <row r="180" spans="1:13" x14ac:dyDescent="0.2">
      <c r="A180" s="47">
        <v>14</v>
      </c>
      <c r="B180" s="47">
        <v>0</v>
      </c>
      <c r="C180" s="47">
        <v>9.6999999999999993</v>
      </c>
      <c r="D180" s="47">
        <v>2.6</v>
      </c>
      <c r="E180" s="47">
        <v>2.4</v>
      </c>
      <c r="F180" s="47">
        <v>5.6</v>
      </c>
      <c r="G180" s="47">
        <v>3.3</v>
      </c>
      <c r="H180" s="47">
        <v>5.2</v>
      </c>
      <c r="I180" s="47">
        <v>4.5999999999999996</v>
      </c>
      <c r="J180" s="47">
        <v>4.7</v>
      </c>
      <c r="K180" s="47">
        <v>5.3</v>
      </c>
      <c r="L180" s="47">
        <v>0</v>
      </c>
      <c r="M180" s="47">
        <v>8.1</v>
      </c>
    </row>
    <row r="181" spans="1:13" x14ac:dyDescent="0.2">
      <c r="A181" s="47">
        <v>5</v>
      </c>
      <c r="B181" s="47">
        <v>1</v>
      </c>
      <c r="C181" s="47">
        <v>9.6</v>
      </c>
      <c r="D181" s="47">
        <v>5.7</v>
      </c>
      <c r="E181" s="47">
        <v>6.9</v>
      </c>
      <c r="F181" s="47">
        <v>8.3000000000000007</v>
      </c>
      <c r="G181" s="47">
        <v>7.8</v>
      </c>
      <c r="H181" s="47">
        <v>4.5</v>
      </c>
      <c r="I181" s="47">
        <v>4</v>
      </c>
      <c r="J181" s="47">
        <v>3</v>
      </c>
      <c r="K181" s="47">
        <v>6.1</v>
      </c>
      <c r="L181" s="47">
        <v>1</v>
      </c>
      <c r="M181" s="47">
        <v>8.1999999999999993</v>
      </c>
    </row>
    <row r="182" spans="1:13" x14ac:dyDescent="0.2">
      <c r="A182" s="47">
        <v>10</v>
      </c>
      <c r="B182" s="47">
        <v>1</v>
      </c>
      <c r="C182" s="47">
        <v>7.6</v>
      </c>
      <c r="D182" s="47">
        <v>2.5</v>
      </c>
      <c r="E182" s="47">
        <v>3.8</v>
      </c>
      <c r="F182" s="47">
        <v>7.1</v>
      </c>
      <c r="G182" s="47">
        <v>4.2</v>
      </c>
      <c r="H182" s="47">
        <v>5.8</v>
      </c>
      <c r="I182" s="47">
        <v>4.4000000000000004</v>
      </c>
      <c r="J182" s="47">
        <v>3.8</v>
      </c>
      <c r="K182" s="47">
        <v>6.3</v>
      </c>
      <c r="L182" s="47">
        <v>1</v>
      </c>
      <c r="M182" s="47">
        <v>7.2</v>
      </c>
    </row>
    <row r="183" spans="1:13" x14ac:dyDescent="0.2">
      <c r="A183" s="47">
        <v>7</v>
      </c>
      <c r="B183" s="47">
        <v>0</v>
      </c>
      <c r="C183" s="47">
        <v>9.4</v>
      </c>
      <c r="D183" s="47">
        <v>4.0999999999999996</v>
      </c>
      <c r="E183" s="47">
        <v>4.8</v>
      </c>
      <c r="F183" s="47">
        <v>7.8</v>
      </c>
      <c r="G183" s="47">
        <v>4.7</v>
      </c>
      <c r="H183" s="47">
        <v>7.6</v>
      </c>
      <c r="I183" s="47">
        <v>4.7</v>
      </c>
      <c r="J183" s="47">
        <v>3.7</v>
      </c>
      <c r="K183" s="47">
        <v>6.4</v>
      </c>
      <c r="L183" s="47">
        <v>1</v>
      </c>
      <c r="M183" s="47">
        <v>8.4</v>
      </c>
    </row>
    <row r="184" spans="1:13" x14ac:dyDescent="0.2">
      <c r="A184" s="47">
        <v>15</v>
      </c>
      <c r="B184" s="47">
        <v>1</v>
      </c>
      <c r="C184" s="47">
        <v>9.6</v>
      </c>
      <c r="D184" s="47">
        <v>5.7</v>
      </c>
      <c r="E184" s="47">
        <v>5.0999999999999996</v>
      </c>
      <c r="F184" s="47">
        <v>8.1999999999999993</v>
      </c>
      <c r="G184" s="47">
        <v>7.8</v>
      </c>
      <c r="H184" s="47">
        <v>4.5</v>
      </c>
      <c r="I184" s="47">
        <v>4.5999999999999996</v>
      </c>
      <c r="J184" s="47">
        <v>3</v>
      </c>
      <c r="K184" s="47">
        <v>6.7</v>
      </c>
      <c r="L184" s="47">
        <v>1</v>
      </c>
      <c r="M184" s="47">
        <v>9.4</v>
      </c>
    </row>
    <row r="185" spans="1:13" x14ac:dyDescent="0.2">
      <c r="A185" s="47">
        <v>14</v>
      </c>
      <c r="B185" s="47">
        <v>1</v>
      </c>
      <c r="C185" s="47">
        <v>9.3000000000000007</v>
      </c>
      <c r="D185" s="47">
        <v>5.0999999999999996</v>
      </c>
      <c r="E185" s="47">
        <v>5.6</v>
      </c>
      <c r="F185" s="47">
        <v>6.6</v>
      </c>
      <c r="G185" s="47">
        <v>6.3</v>
      </c>
      <c r="H185" s="47">
        <v>7.4</v>
      </c>
      <c r="I185" s="47">
        <v>4.4000000000000004</v>
      </c>
      <c r="J185" s="47">
        <v>4.5999999999999996</v>
      </c>
      <c r="K185" s="47">
        <v>5.8</v>
      </c>
      <c r="L185" s="47">
        <v>1</v>
      </c>
      <c r="M185" s="47">
        <v>9.4</v>
      </c>
    </row>
    <row r="186" spans="1:13" x14ac:dyDescent="0.2">
      <c r="A186" s="47">
        <v>4</v>
      </c>
      <c r="B186" s="47">
        <v>0</v>
      </c>
      <c r="C186" s="47">
        <v>9.6999999999999993</v>
      </c>
      <c r="D186" s="47">
        <v>2.8</v>
      </c>
      <c r="E186" s="47">
        <v>3.8</v>
      </c>
      <c r="F186" s="47">
        <v>5.7</v>
      </c>
      <c r="G186" s="47">
        <v>4.7</v>
      </c>
      <c r="H186" s="47">
        <v>4.8</v>
      </c>
      <c r="I186" s="47">
        <v>4.7</v>
      </c>
      <c r="J186" s="47">
        <v>4.0999999999999996</v>
      </c>
      <c r="K186" s="47">
        <v>5.0999999999999996</v>
      </c>
      <c r="L186" s="47">
        <v>0</v>
      </c>
      <c r="M186" s="47">
        <v>7.5</v>
      </c>
    </row>
    <row r="187" spans="1:13" x14ac:dyDescent="0.2">
      <c r="A187" s="47">
        <v>1</v>
      </c>
      <c r="B187" s="47">
        <v>1</v>
      </c>
      <c r="C187" s="47">
        <v>9.1</v>
      </c>
      <c r="D187" s="47">
        <v>3.8</v>
      </c>
      <c r="E187" s="47">
        <v>3</v>
      </c>
      <c r="F187" s="47">
        <v>7.5</v>
      </c>
      <c r="G187" s="47">
        <v>4.5</v>
      </c>
      <c r="H187" s="47">
        <v>7.3</v>
      </c>
      <c r="I187" s="47">
        <v>6</v>
      </c>
      <c r="J187" s="47">
        <v>3.4</v>
      </c>
      <c r="K187" s="47">
        <v>6.3</v>
      </c>
      <c r="L187" s="47">
        <v>0</v>
      </c>
      <c r="M187" s="47">
        <v>6.6</v>
      </c>
    </row>
    <row r="188" spans="1:13" x14ac:dyDescent="0.2">
      <c r="A188" s="47">
        <v>2</v>
      </c>
      <c r="B188" s="47">
        <v>0</v>
      </c>
      <c r="C188" s="47">
        <v>6.5</v>
      </c>
      <c r="D188" s="47">
        <v>2.8</v>
      </c>
      <c r="E188" s="47">
        <v>2.5</v>
      </c>
      <c r="F188" s="47">
        <v>4.3</v>
      </c>
      <c r="G188" s="47">
        <v>3.7</v>
      </c>
      <c r="H188" s="47">
        <v>8.5</v>
      </c>
      <c r="I188" s="47">
        <v>4.3</v>
      </c>
      <c r="J188" s="47">
        <v>4.7</v>
      </c>
      <c r="K188" s="47">
        <v>3.3</v>
      </c>
      <c r="L188" s="47">
        <v>0</v>
      </c>
      <c r="M188" s="47">
        <v>4.3</v>
      </c>
    </row>
    <row r="189" spans="1:13" x14ac:dyDescent="0.2">
      <c r="A189" s="47">
        <v>2</v>
      </c>
      <c r="B189" s="47">
        <v>0</v>
      </c>
      <c r="C189" s="47">
        <v>6.6</v>
      </c>
      <c r="D189" s="47">
        <v>3.6</v>
      </c>
      <c r="E189" s="47">
        <v>1.7</v>
      </c>
      <c r="F189" s="47">
        <v>4.7</v>
      </c>
      <c r="G189" s="47">
        <v>4.8</v>
      </c>
      <c r="H189" s="47">
        <v>7.2</v>
      </c>
      <c r="I189" s="47">
        <v>3.2</v>
      </c>
      <c r="J189" s="47">
        <v>3.6</v>
      </c>
      <c r="K189" s="47">
        <v>4</v>
      </c>
      <c r="L189" s="47">
        <v>1</v>
      </c>
      <c r="M189" s="47">
        <v>6.6</v>
      </c>
    </row>
    <row r="190" spans="1:13" x14ac:dyDescent="0.2">
      <c r="A190" s="47">
        <v>13</v>
      </c>
      <c r="B190" s="47">
        <v>0</v>
      </c>
      <c r="C190" s="47">
        <v>5.8</v>
      </c>
      <c r="D190" s="47">
        <v>3.6</v>
      </c>
      <c r="E190" s="47">
        <v>5.0999999999999996</v>
      </c>
      <c r="F190" s="47">
        <v>5.9</v>
      </c>
      <c r="G190" s="47">
        <v>5.8</v>
      </c>
      <c r="H190" s="47">
        <v>9.3000000000000007</v>
      </c>
      <c r="I190" s="47">
        <v>5.9</v>
      </c>
      <c r="J190" s="47">
        <v>6.1</v>
      </c>
      <c r="K190" s="47">
        <v>6.6</v>
      </c>
      <c r="L190" s="47">
        <v>0</v>
      </c>
      <c r="M190" s="47">
        <v>7.4</v>
      </c>
    </row>
    <row r="191" spans="1:13" x14ac:dyDescent="0.2">
      <c r="A191" s="47">
        <v>11</v>
      </c>
      <c r="B191" s="47">
        <v>1</v>
      </c>
      <c r="C191" s="47">
        <v>8.6999999999999993</v>
      </c>
      <c r="D191" s="47">
        <v>3.7</v>
      </c>
      <c r="E191" s="47">
        <v>4.2</v>
      </c>
      <c r="F191" s="47">
        <v>7.4</v>
      </c>
      <c r="G191" s="47">
        <v>4.8</v>
      </c>
      <c r="H191" s="47">
        <v>3.8</v>
      </c>
      <c r="I191" s="47">
        <v>5.5</v>
      </c>
      <c r="J191" s="47">
        <v>3.5</v>
      </c>
      <c r="K191" s="47">
        <v>5.6</v>
      </c>
      <c r="L191" s="47">
        <v>0</v>
      </c>
      <c r="M191" s="47">
        <v>7.1</v>
      </c>
    </row>
    <row r="192" spans="1:13" x14ac:dyDescent="0.2">
      <c r="A192" s="47">
        <v>2</v>
      </c>
      <c r="B192" s="47">
        <v>1</v>
      </c>
      <c r="C192" s="47">
        <v>8.8000000000000007</v>
      </c>
      <c r="D192" s="47">
        <v>3.9</v>
      </c>
      <c r="E192" s="47">
        <v>3.4</v>
      </c>
      <c r="F192" s="47">
        <v>4.7</v>
      </c>
      <c r="G192" s="47">
        <v>4.8</v>
      </c>
      <c r="H192" s="47">
        <v>5.8</v>
      </c>
      <c r="I192" s="47">
        <v>3.8</v>
      </c>
      <c r="J192" s="47">
        <v>3.7</v>
      </c>
      <c r="K192" s="47">
        <v>4.2</v>
      </c>
      <c r="L192" s="47">
        <v>1</v>
      </c>
      <c r="M192" s="47">
        <v>6.7</v>
      </c>
    </row>
    <row r="193" spans="1:13" x14ac:dyDescent="0.2">
      <c r="A193" s="47">
        <v>8</v>
      </c>
      <c r="B193" s="47">
        <v>0</v>
      </c>
      <c r="C193" s="47">
        <v>6.4</v>
      </c>
      <c r="D193" s="47">
        <v>4.5</v>
      </c>
      <c r="E193" s="47">
        <v>4</v>
      </c>
      <c r="F193" s="47">
        <v>5.7</v>
      </c>
      <c r="G193" s="47">
        <v>5.7</v>
      </c>
      <c r="H193" s="47">
        <v>8.4</v>
      </c>
      <c r="I193" s="47">
        <v>4</v>
      </c>
      <c r="J193" s="47">
        <v>5.8</v>
      </c>
      <c r="K193" s="47">
        <v>5.8</v>
      </c>
      <c r="L193" s="47">
        <v>0</v>
      </c>
      <c r="M193" s="47">
        <v>6.7</v>
      </c>
    </row>
    <row r="194" spans="1:13" x14ac:dyDescent="0.2">
      <c r="A194" s="47">
        <v>13</v>
      </c>
      <c r="B194" s="47">
        <v>0</v>
      </c>
      <c r="C194" s="47">
        <v>6.7</v>
      </c>
      <c r="D194" s="47">
        <v>3.6</v>
      </c>
      <c r="E194" s="47">
        <v>3.3</v>
      </c>
      <c r="F194" s="47">
        <v>4.7</v>
      </c>
      <c r="G194" s="47">
        <v>4.8</v>
      </c>
      <c r="H194" s="47">
        <v>7.2</v>
      </c>
      <c r="I194" s="47">
        <v>2.9</v>
      </c>
      <c r="J194" s="47">
        <v>3.6</v>
      </c>
      <c r="K194" s="47">
        <v>3.2</v>
      </c>
      <c r="L194" s="47">
        <v>0</v>
      </c>
      <c r="M194" s="47">
        <v>7.2</v>
      </c>
    </row>
    <row r="195" spans="1:13" x14ac:dyDescent="0.2">
      <c r="A195" s="47">
        <v>1</v>
      </c>
      <c r="B195" s="47">
        <v>0</v>
      </c>
      <c r="C195" s="47">
        <v>5.2</v>
      </c>
      <c r="D195" s="47">
        <v>3.8</v>
      </c>
      <c r="E195" s="47">
        <v>3.3</v>
      </c>
      <c r="F195" s="47">
        <v>4.3</v>
      </c>
      <c r="G195" s="47">
        <v>5</v>
      </c>
      <c r="H195" s="47">
        <v>8.4</v>
      </c>
      <c r="I195" s="47">
        <v>4.3</v>
      </c>
      <c r="J195" s="47">
        <v>4.9000000000000004</v>
      </c>
      <c r="K195" s="47">
        <v>4.7</v>
      </c>
      <c r="L195" s="47">
        <v>0</v>
      </c>
      <c r="M195" s="47">
        <v>7.1</v>
      </c>
    </row>
    <row r="196" spans="1:13" x14ac:dyDescent="0.2">
      <c r="A196" s="47">
        <v>3</v>
      </c>
      <c r="B196" s="47">
        <v>0</v>
      </c>
      <c r="C196" s="47">
        <v>6.4</v>
      </c>
      <c r="D196" s="47">
        <v>3.3</v>
      </c>
      <c r="E196" s="47">
        <v>5.3</v>
      </c>
      <c r="F196" s="47">
        <v>4.7</v>
      </c>
      <c r="G196" s="47">
        <v>4.5</v>
      </c>
      <c r="H196" s="47">
        <v>8.8000000000000007</v>
      </c>
      <c r="I196" s="47">
        <v>3.6</v>
      </c>
      <c r="J196" s="47">
        <v>4.0999999999999996</v>
      </c>
      <c r="K196" s="47">
        <v>4</v>
      </c>
      <c r="L196" s="47">
        <v>0</v>
      </c>
      <c r="M196" s="47">
        <v>6</v>
      </c>
    </row>
    <row r="197" spans="1:13" x14ac:dyDescent="0.2">
      <c r="A197" s="47">
        <v>10</v>
      </c>
      <c r="B197" s="47">
        <v>0</v>
      </c>
      <c r="C197" s="47">
        <v>7.6</v>
      </c>
      <c r="D197" s="47">
        <v>3.6</v>
      </c>
      <c r="E197" s="47">
        <v>4.8</v>
      </c>
      <c r="F197" s="47">
        <v>6.6</v>
      </c>
      <c r="G197" s="47">
        <v>5.4</v>
      </c>
      <c r="H197" s="47">
        <v>4.4000000000000004</v>
      </c>
      <c r="I197" s="47">
        <v>4.4000000000000004</v>
      </c>
      <c r="J197" s="47">
        <v>3.9</v>
      </c>
      <c r="K197" s="47">
        <v>5.2</v>
      </c>
      <c r="L197" s="47">
        <v>0</v>
      </c>
      <c r="M197" s="47">
        <v>8.4</v>
      </c>
    </row>
    <row r="198" spans="1:13" x14ac:dyDescent="0.2">
      <c r="A198" s="47">
        <v>8</v>
      </c>
      <c r="B198" s="47">
        <v>0</v>
      </c>
      <c r="C198" s="47">
        <v>5.9</v>
      </c>
      <c r="D198" s="47">
        <v>4</v>
      </c>
      <c r="E198" s="47">
        <v>3.3</v>
      </c>
      <c r="F198" s="47">
        <v>5.9</v>
      </c>
      <c r="G198" s="47">
        <v>6.2</v>
      </c>
      <c r="H198" s="47">
        <v>8.4</v>
      </c>
      <c r="I198" s="47">
        <v>6</v>
      </c>
      <c r="J198" s="47">
        <v>7.5</v>
      </c>
      <c r="K198" s="47">
        <v>6</v>
      </c>
      <c r="L198" s="47">
        <v>1</v>
      </c>
      <c r="M198" s="47">
        <v>8.6</v>
      </c>
    </row>
    <row r="199" spans="1:13" x14ac:dyDescent="0.2">
      <c r="A199" s="47">
        <v>9</v>
      </c>
      <c r="B199" s="47">
        <v>1</v>
      </c>
      <c r="C199" s="47">
        <v>9.6999999999999993</v>
      </c>
      <c r="D199" s="47">
        <v>5</v>
      </c>
      <c r="E199" s="47">
        <v>5.3</v>
      </c>
      <c r="F199" s="47">
        <v>7.6</v>
      </c>
      <c r="G199" s="47">
        <v>6.1</v>
      </c>
      <c r="H199" s="47">
        <v>6.8</v>
      </c>
      <c r="I199" s="47">
        <v>4.4000000000000004</v>
      </c>
      <c r="J199" s="47">
        <v>3.5</v>
      </c>
      <c r="K199" s="47">
        <v>6.3</v>
      </c>
      <c r="L199" s="47">
        <v>1</v>
      </c>
      <c r="M199" s="47">
        <v>7.9</v>
      </c>
    </row>
    <row r="200" spans="1:13" x14ac:dyDescent="0.2">
      <c r="A200" s="47">
        <v>6</v>
      </c>
      <c r="B200" s="47">
        <v>1</v>
      </c>
      <c r="C200" s="47">
        <v>5.5</v>
      </c>
      <c r="D200" s="47">
        <v>5.5</v>
      </c>
      <c r="E200" s="47">
        <v>6.5</v>
      </c>
      <c r="F200" s="47">
        <v>5.7</v>
      </c>
      <c r="G200" s="47">
        <v>8.1999999999999993</v>
      </c>
      <c r="H200" s="47">
        <v>6.3</v>
      </c>
      <c r="I200" s="47">
        <v>5.9</v>
      </c>
      <c r="J200" s="47">
        <v>6.7</v>
      </c>
      <c r="K200" s="47">
        <v>6.6</v>
      </c>
      <c r="L200" s="47">
        <v>1</v>
      </c>
      <c r="M200" s="47">
        <v>7.6</v>
      </c>
    </row>
    <row r="201" spans="1:13" x14ac:dyDescent="0.2">
      <c r="A201" s="47">
        <v>4</v>
      </c>
      <c r="B201" s="47">
        <v>1</v>
      </c>
      <c r="C201" s="47">
        <v>9.6999999999999993</v>
      </c>
      <c r="D201" s="47">
        <v>5</v>
      </c>
      <c r="E201" s="47">
        <v>5.3</v>
      </c>
      <c r="F201" s="47">
        <v>7.6</v>
      </c>
      <c r="G201" s="47">
        <v>6.1</v>
      </c>
      <c r="H201" s="47">
        <v>6.8</v>
      </c>
      <c r="I201" s="47">
        <v>4.3</v>
      </c>
      <c r="J201" s="47">
        <v>3.5</v>
      </c>
      <c r="K201" s="47">
        <v>5.9</v>
      </c>
      <c r="L201" s="47">
        <v>1</v>
      </c>
      <c r="M201" s="47">
        <v>8.5</v>
      </c>
    </row>
  </sheetData>
  <mergeCells count="1">
    <mergeCell ref="O3:P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CAB45-17D5-458D-9546-4AC321ED0CE2}">
  <dimension ref="A1:V201"/>
  <sheetViews>
    <sheetView topLeftCell="F1" workbookViewId="0">
      <selection activeCell="O16" sqref="O16"/>
    </sheetView>
  </sheetViews>
  <sheetFormatPr defaultRowHeight="12.75" x14ac:dyDescent="0.2"/>
  <cols>
    <col min="2" max="2" width="12.85546875" bestFit="1" customWidth="1"/>
    <col min="4" max="4" width="12.7109375" bestFit="1" customWidth="1"/>
    <col min="6" max="6" width="13.28515625" bestFit="1" customWidth="1"/>
    <col min="7" max="7" width="13.85546875" bestFit="1" customWidth="1"/>
    <col min="8" max="8" width="17" bestFit="1" customWidth="1"/>
    <col min="9" max="9" width="10.7109375" bestFit="1" customWidth="1"/>
    <col min="10" max="10" width="14.140625" bestFit="1" customWidth="1"/>
    <col min="12" max="12" width="10.140625" bestFit="1" customWidth="1"/>
    <col min="14" max="14" width="18.7109375" bestFit="1" customWidth="1"/>
    <col min="15" max="15" width="11.42578125" bestFit="1" customWidth="1"/>
    <col min="16" max="16" width="13.7109375" bestFit="1" customWidth="1"/>
    <col min="19" max="19" width="13.5703125" bestFit="1" customWidth="1"/>
    <col min="20" max="20" width="10.7109375" bestFit="1" customWidth="1"/>
    <col min="21" max="21" width="12.140625" bestFit="1" customWidth="1"/>
    <col min="22" max="22" width="12.28515625" bestFit="1" customWidth="1"/>
  </cols>
  <sheetData>
    <row r="1" spans="1:22" x14ac:dyDescent="0.2">
      <c r="A1" s="44" t="s">
        <v>263</v>
      </c>
      <c r="B1" s="44" t="s">
        <v>49</v>
      </c>
      <c r="C1" s="44" t="s">
        <v>51</v>
      </c>
      <c r="D1" s="44" t="s">
        <v>54</v>
      </c>
      <c r="E1" s="44" t="s">
        <v>7</v>
      </c>
      <c r="F1" s="44" t="s">
        <v>57</v>
      </c>
      <c r="G1" s="44" t="s">
        <v>59</v>
      </c>
      <c r="H1" s="44" t="s">
        <v>264</v>
      </c>
      <c r="I1" s="44" t="s">
        <v>60</v>
      </c>
      <c r="J1" s="44" t="s">
        <v>269</v>
      </c>
      <c r="K1" s="44" t="s">
        <v>297</v>
      </c>
      <c r="L1" s="44" t="s">
        <v>275</v>
      </c>
      <c r="N1" s="68" t="s">
        <v>309</v>
      </c>
      <c r="O1" s="63"/>
      <c r="P1" s="63"/>
      <c r="Q1" s="63"/>
      <c r="R1" s="63"/>
      <c r="S1" s="63"/>
      <c r="T1" s="63"/>
      <c r="U1" s="63"/>
      <c r="V1" s="63"/>
    </row>
    <row r="2" spans="1:22" x14ac:dyDescent="0.2">
      <c r="A2" s="47">
        <v>3</v>
      </c>
      <c r="B2" s="47">
        <v>1</v>
      </c>
      <c r="C2" s="47">
        <v>8.5</v>
      </c>
      <c r="D2" s="47">
        <v>3.9</v>
      </c>
      <c r="E2" s="47">
        <v>4.8</v>
      </c>
      <c r="F2" s="47">
        <v>6</v>
      </c>
      <c r="G2" s="47">
        <v>6.8</v>
      </c>
      <c r="H2" s="47">
        <v>5</v>
      </c>
      <c r="I2" s="47">
        <v>5.0999999999999996</v>
      </c>
      <c r="J2" s="47">
        <v>5.9</v>
      </c>
      <c r="K2" s="47">
        <v>1</v>
      </c>
      <c r="L2" s="47">
        <v>8.4</v>
      </c>
      <c r="N2" s="63"/>
      <c r="O2" s="63"/>
      <c r="P2" s="63"/>
      <c r="Q2" s="63"/>
      <c r="R2" s="63"/>
      <c r="S2" s="63"/>
      <c r="T2" s="63"/>
      <c r="U2" s="63"/>
      <c r="V2" s="63"/>
    </row>
    <row r="3" spans="1:22" x14ac:dyDescent="0.2">
      <c r="A3" s="47">
        <v>13</v>
      </c>
      <c r="B3" s="47">
        <v>0</v>
      </c>
      <c r="C3" s="47">
        <v>8.1999999999999993</v>
      </c>
      <c r="D3" s="47">
        <v>2.7</v>
      </c>
      <c r="E3" s="47">
        <v>3.4</v>
      </c>
      <c r="F3" s="47">
        <v>3.1</v>
      </c>
      <c r="G3" s="47">
        <v>5.3</v>
      </c>
      <c r="H3" s="47">
        <v>3.9</v>
      </c>
      <c r="I3" s="47">
        <v>4.3</v>
      </c>
      <c r="J3" s="47">
        <v>7.2</v>
      </c>
      <c r="K3" s="47">
        <v>0</v>
      </c>
      <c r="L3" s="47">
        <v>7.5</v>
      </c>
      <c r="N3" s="73" t="s">
        <v>310</v>
      </c>
      <c r="O3" s="73"/>
      <c r="P3" s="63"/>
      <c r="Q3" s="63"/>
      <c r="R3" s="63"/>
      <c r="S3" s="63"/>
      <c r="T3" s="63"/>
      <c r="U3" s="63"/>
      <c r="V3" s="63"/>
    </row>
    <row r="4" spans="1:22" x14ac:dyDescent="0.2">
      <c r="A4" s="47">
        <v>12</v>
      </c>
      <c r="B4" s="47">
        <v>1</v>
      </c>
      <c r="C4" s="47">
        <v>9.1999999999999993</v>
      </c>
      <c r="D4" s="47">
        <v>3.4</v>
      </c>
      <c r="E4" s="47">
        <v>5.4</v>
      </c>
      <c r="F4" s="47">
        <v>5.8</v>
      </c>
      <c r="G4" s="47">
        <v>4.5</v>
      </c>
      <c r="H4" s="47">
        <v>5.4</v>
      </c>
      <c r="I4" s="47">
        <v>4</v>
      </c>
      <c r="J4" s="47">
        <v>5.6</v>
      </c>
      <c r="K4" s="47">
        <v>1</v>
      </c>
      <c r="L4" s="47">
        <v>9</v>
      </c>
      <c r="N4" s="53" t="s">
        <v>311</v>
      </c>
      <c r="O4" s="50">
        <v>0.74966140019573824</v>
      </c>
      <c r="P4" s="63"/>
      <c r="Q4" s="63"/>
      <c r="R4" s="63"/>
      <c r="S4" s="63"/>
      <c r="T4" s="63"/>
      <c r="U4" s="63"/>
      <c r="V4" s="63"/>
    </row>
    <row r="5" spans="1:22" x14ac:dyDescent="0.2">
      <c r="A5" s="47">
        <v>14</v>
      </c>
      <c r="B5" s="47">
        <v>0</v>
      </c>
      <c r="C5" s="47">
        <v>6.4</v>
      </c>
      <c r="D5" s="47">
        <v>3.3</v>
      </c>
      <c r="E5" s="47">
        <v>4.7</v>
      </c>
      <c r="F5" s="47">
        <v>4.5</v>
      </c>
      <c r="G5" s="47">
        <v>8.8000000000000007</v>
      </c>
      <c r="H5" s="47">
        <v>4.3</v>
      </c>
      <c r="I5" s="47">
        <v>4.0999999999999996</v>
      </c>
      <c r="J5" s="47">
        <v>3.7</v>
      </c>
      <c r="K5" s="47">
        <v>0</v>
      </c>
      <c r="L5" s="47">
        <v>7.2</v>
      </c>
      <c r="N5" s="53" t="s">
        <v>312</v>
      </c>
      <c r="O5" s="50">
        <v>0.56199221494343488</v>
      </c>
      <c r="P5" s="63"/>
      <c r="Q5" s="63"/>
      <c r="R5" s="63"/>
      <c r="S5" s="63"/>
      <c r="T5" s="63"/>
      <c r="U5" s="63"/>
      <c r="V5" s="63"/>
    </row>
    <row r="6" spans="1:22" x14ac:dyDescent="0.2">
      <c r="A6" s="47">
        <v>9</v>
      </c>
      <c r="B6" s="47">
        <v>1</v>
      </c>
      <c r="C6" s="47">
        <v>9</v>
      </c>
      <c r="D6" s="47">
        <v>3.4</v>
      </c>
      <c r="E6" s="47">
        <v>2.2000000000000002</v>
      </c>
      <c r="F6" s="47">
        <v>4.5</v>
      </c>
      <c r="G6" s="47">
        <v>6.8</v>
      </c>
      <c r="H6" s="47">
        <v>4.5</v>
      </c>
      <c r="I6" s="47">
        <v>3.5</v>
      </c>
      <c r="J6" s="47">
        <v>6.9</v>
      </c>
      <c r="K6" s="47">
        <v>0</v>
      </c>
      <c r="L6" s="47">
        <v>9</v>
      </c>
      <c r="N6" s="53" t="s">
        <v>313</v>
      </c>
      <c r="O6" s="50">
        <v>0.53636409986033795</v>
      </c>
      <c r="P6" s="63"/>
      <c r="Q6" s="63"/>
      <c r="R6" s="63"/>
      <c r="S6" s="63"/>
      <c r="T6" s="63"/>
      <c r="U6" s="63"/>
      <c r="V6" s="63"/>
    </row>
    <row r="7" spans="1:22" x14ac:dyDescent="0.2">
      <c r="A7" s="47">
        <v>8</v>
      </c>
      <c r="B7" s="47">
        <v>0</v>
      </c>
      <c r="C7" s="47">
        <v>6.5</v>
      </c>
      <c r="D7" s="47">
        <v>2.8</v>
      </c>
      <c r="E7" s="47">
        <v>4</v>
      </c>
      <c r="F7" s="47">
        <v>3.7</v>
      </c>
      <c r="G7" s="47">
        <v>8.5</v>
      </c>
      <c r="H7" s="47">
        <v>3.6</v>
      </c>
      <c r="I7" s="47">
        <v>4.7</v>
      </c>
      <c r="J7" s="47">
        <v>4.0999999999999996</v>
      </c>
      <c r="K7" s="47">
        <v>0</v>
      </c>
      <c r="L7" s="47">
        <v>6.1</v>
      </c>
      <c r="N7" s="53" t="s">
        <v>314</v>
      </c>
      <c r="O7" s="50">
        <v>0.60820929205172858</v>
      </c>
      <c r="P7" s="63"/>
      <c r="Q7" s="63"/>
      <c r="R7" s="63"/>
      <c r="S7" s="63"/>
      <c r="T7" s="63"/>
      <c r="U7" s="63"/>
      <c r="V7" s="63"/>
    </row>
    <row r="8" spans="1:22" ht="13.5" thickBot="1" x14ac:dyDescent="0.25">
      <c r="A8" s="47">
        <v>2</v>
      </c>
      <c r="B8" s="47">
        <v>0</v>
      </c>
      <c r="C8" s="47">
        <v>6.9</v>
      </c>
      <c r="D8" s="47">
        <v>3.7</v>
      </c>
      <c r="E8" s="47">
        <v>2.1</v>
      </c>
      <c r="F8" s="47">
        <v>5.4</v>
      </c>
      <c r="G8" s="47">
        <v>8.9</v>
      </c>
      <c r="H8" s="47">
        <v>2.1</v>
      </c>
      <c r="I8" s="47">
        <v>4.2</v>
      </c>
      <c r="J8" s="47">
        <v>2.6</v>
      </c>
      <c r="K8" s="47">
        <v>1</v>
      </c>
      <c r="L8" s="47">
        <v>7.2</v>
      </c>
      <c r="N8" s="51" t="s">
        <v>315</v>
      </c>
      <c r="O8" s="51">
        <v>200</v>
      </c>
      <c r="P8" s="63"/>
      <c r="Q8" s="63"/>
      <c r="R8" s="63"/>
      <c r="S8" s="63"/>
      <c r="T8" s="63"/>
      <c r="U8" s="63"/>
      <c r="V8" s="63"/>
    </row>
    <row r="9" spans="1:22" x14ac:dyDescent="0.2">
      <c r="A9" s="47">
        <v>9</v>
      </c>
      <c r="B9" s="47">
        <v>0</v>
      </c>
      <c r="C9" s="47">
        <v>6.2</v>
      </c>
      <c r="D9" s="47">
        <v>3.3</v>
      </c>
      <c r="E9" s="47">
        <v>4.5999999999999996</v>
      </c>
      <c r="F9" s="47">
        <v>5.0999999999999996</v>
      </c>
      <c r="G9" s="47">
        <v>6.9</v>
      </c>
      <c r="H9" s="47">
        <v>4.3</v>
      </c>
      <c r="I9" s="47">
        <v>6.3</v>
      </c>
      <c r="J9" s="47">
        <v>4.8</v>
      </c>
      <c r="K9" s="47">
        <v>0</v>
      </c>
      <c r="L9" s="47">
        <v>7.7</v>
      </c>
      <c r="N9" s="63"/>
      <c r="O9" s="63"/>
      <c r="P9" s="63"/>
      <c r="Q9" s="63"/>
      <c r="R9" s="63"/>
      <c r="S9" s="63"/>
      <c r="T9" s="63"/>
      <c r="U9" s="63"/>
      <c r="V9" s="63"/>
    </row>
    <row r="10" spans="1:22" x14ac:dyDescent="0.2">
      <c r="A10" s="47">
        <v>7</v>
      </c>
      <c r="B10" s="47">
        <v>0</v>
      </c>
      <c r="C10" s="47">
        <v>5.8</v>
      </c>
      <c r="D10" s="47">
        <v>3.6</v>
      </c>
      <c r="E10" s="47">
        <v>3.7</v>
      </c>
      <c r="F10" s="47">
        <v>5.8</v>
      </c>
      <c r="G10" s="47">
        <v>9.3000000000000007</v>
      </c>
      <c r="H10" s="47">
        <v>4.4000000000000004</v>
      </c>
      <c r="I10" s="47">
        <v>6.1</v>
      </c>
      <c r="J10" s="47">
        <v>6.7</v>
      </c>
      <c r="K10" s="47">
        <v>1</v>
      </c>
      <c r="L10" s="47">
        <v>8.1999999999999993</v>
      </c>
      <c r="N10" s="69" t="s">
        <v>316</v>
      </c>
      <c r="O10" s="63"/>
      <c r="P10" s="63"/>
      <c r="Q10" s="63"/>
      <c r="R10" s="63"/>
      <c r="S10" s="63"/>
      <c r="T10" s="63"/>
      <c r="U10" s="63"/>
      <c r="V10" s="63"/>
    </row>
    <row r="11" spans="1:22" x14ac:dyDescent="0.2">
      <c r="A11" s="47">
        <v>9</v>
      </c>
      <c r="B11" s="47">
        <v>0</v>
      </c>
      <c r="C11" s="47">
        <v>6.4</v>
      </c>
      <c r="D11" s="47">
        <v>4.5</v>
      </c>
      <c r="E11" s="47">
        <v>4.7</v>
      </c>
      <c r="F11" s="47">
        <v>5.7</v>
      </c>
      <c r="G11" s="47">
        <v>8.4</v>
      </c>
      <c r="H11" s="47">
        <v>4.0999999999999996</v>
      </c>
      <c r="I11" s="47">
        <v>5.8</v>
      </c>
      <c r="J11" s="47">
        <v>6.1</v>
      </c>
      <c r="K11" s="47">
        <v>0</v>
      </c>
      <c r="L11" s="47">
        <v>6.7</v>
      </c>
      <c r="N11" s="52"/>
      <c r="O11" s="59" t="s">
        <v>321</v>
      </c>
      <c r="P11" s="59" t="s">
        <v>322</v>
      </c>
      <c r="Q11" s="59" t="s">
        <v>323</v>
      </c>
      <c r="R11" s="59" t="s">
        <v>324</v>
      </c>
      <c r="S11" s="59" t="s">
        <v>325</v>
      </c>
      <c r="T11" s="63"/>
      <c r="U11" s="63"/>
      <c r="V11" s="63"/>
    </row>
    <row r="12" spans="1:22" x14ac:dyDescent="0.2">
      <c r="A12" s="47">
        <v>10</v>
      </c>
      <c r="B12" s="47">
        <v>1</v>
      </c>
      <c r="C12" s="47">
        <v>8.6999999999999993</v>
      </c>
      <c r="D12" s="47">
        <v>3.2</v>
      </c>
      <c r="E12" s="47">
        <v>2.7</v>
      </c>
      <c r="F12" s="47">
        <v>4.5999999999999996</v>
      </c>
      <c r="G12" s="47">
        <v>6.8</v>
      </c>
      <c r="H12" s="47">
        <v>3.8</v>
      </c>
      <c r="I12" s="47">
        <v>3.7</v>
      </c>
      <c r="J12" s="47">
        <v>4.8</v>
      </c>
      <c r="K12" s="47">
        <v>1</v>
      </c>
      <c r="L12" s="47">
        <v>8.4</v>
      </c>
      <c r="N12" s="53" t="s">
        <v>317</v>
      </c>
      <c r="O12" s="53">
        <v>11</v>
      </c>
      <c r="P12" s="53">
        <v>89.230313927643948</v>
      </c>
      <c r="Q12" s="53">
        <v>8.1118467206949045</v>
      </c>
      <c r="R12" s="53">
        <v>21.928737760121056</v>
      </c>
      <c r="S12" s="53">
        <v>2.5449310795720021E-28</v>
      </c>
      <c r="T12" s="63"/>
      <c r="U12" s="63"/>
      <c r="V12" s="63"/>
    </row>
    <row r="13" spans="1:22" x14ac:dyDescent="0.2">
      <c r="A13" s="47">
        <v>4</v>
      </c>
      <c r="B13" s="47">
        <v>0</v>
      </c>
      <c r="C13" s="47">
        <v>6.1</v>
      </c>
      <c r="D13" s="47">
        <v>4.9000000000000004</v>
      </c>
      <c r="E13" s="47">
        <v>4.4000000000000004</v>
      </c>
      <c r="F13" s="47">
        <v>6.4</v>
      </c>
      <c r="G13" s="47">
        <v>8.1999999999999993</v>
      </c>
      <c r="H13" s="47">
        <v>3</v>
      </c>
      <c r="I13" s="47">
        <v>4.9000000000000004</v>
      </c>
      <c r="J13" s="47">
        <v>3.9</v>
      </c>
      <c r="K13" s="47">
        <v>0</v>
      </c>
      <c r="L13" s="47">
        <v>6.6</v>
      </c>
      <c r="N13" s="53" t="s">
        <v>318</v>
      </c>
      <c r="O13" s="53">
        <v>188</v>
      </c>
      <c r="P13" s="53">
        <v>69.5446860723562</v>
      </c>
      <c r="Q13" s="53">
        <v>0.36991854293806486</v>
      </c>
      <c r="R13" s="53"/>
      <c r="S13" s="53"/>
      <c r="T13" s="63"/>
      <c r="U13" s="63"/>
      <c r="V13" s="63"/>
    </row>
    <row r="14" spans="1:22" x14ac:dyDescent="0.2">
      <c r="A14" s="47">
        <v>13</v>
      </c>
      <c r="B14" s="47">
        <v>1</v>
      </c>
      <c r="C14" s="47">
        <v>9.5</v>
      </c>
      <c r="D14" s="47">
        <v>5.6</v>
      </c>
      <c r="E14" s="47">
        <v>5</v>
      </c>
      <c r="F14" s="47">
        <v>6.6</v>
      </c>
      <c r="G14" s="47">
        <v>7.6</v>
      </c>
      <c r="H14" s="47">
        <v>5.0999999999999996</v>
      </c>
      <c r="I14" s="47">
        <v>4.5</v>
      </c>
      <c r="J14" s="47">
        <v>6.9</v>
      </c>
      <c r="K14" s="47">
        <v>1</v>
      </c>
      <c r="L14" s="47">
        <v>7.9</v>
      </c>
      <c r="N14" s="53" t="s">
        <v>319</v>
      </c>
      <c r="O14" s="53">
        <v>199</v>
      </c>
      <c r="P14" s="53">
        <v>158.77500000000015</v>
      </c>
      <c r="Q14" s="53"/>
      <c r="R14" s="53"/>
      <c r="S14" s="53"/>
      <c r="T14" s="63"/>
      <c r="U14" s="63"/>
      <c r="V14" s="63"/>
    </row>
    <row r="15" spans="1:22" x14ac:dyDescent="0.2">
      <c r="A15" s="47">
        <v>7</v>
      </c>
      <c r="B15" s="47">
        <v>1</v>
      </c>
      <c r="C15" s="47">
        <v>9.1999999999999993</v>
      </c>
      <c r="D15" s="47">
        <v>3.9</v>
      </c>
      <c r="E15" s="47">
        <v>2.4</v>
      </c>
      <c r="F15" s="47">
        <v>4.8</v>
      </c>
      <c r="G15" s="47">
        <v>7.1</v>
      </c>
      <c r="H15" s="47">
        <v>4.5</v>
      </c>
      <c r="I15" s="47">
        <v>2.6</v>
      </c>
      <c r="J15" s="47">
        <v>5.5</v>
      </c>
      <c r="K15" s="47">
        <v>0</v>
      </c>
      <c r="L15" s="47">
        <v>8.1999999999999993</v>
      </c>
      <c r="N15" s="63"/>
      <c r="O15" s="63"/>
      <c r="P15" s="63"/>
      <c r="Q15" s="63"/>
      <c r="R15" s="63"/>
      <c r="S15" s="63"/>
      <c r="T15" s="63"/>
      <c r="U15" s="63"/>
      <c r="V15" s="63"/>
    </row>
    <row r="16" spans="1:22" x14ac:dyDescent="0.2">
      <c r="A16" s="47">
        <v>15</v>
      </c>
      <c r="B16" s="47">
        <v>1</v>
      </c>
      <c r="C16" s="47">
        <v>6.3</v>
      </c>
      <c r="D16" s="47">
        <v>4.5</v>
      </c>
      <c r="E16" s="47">
        <v>4.5</v>
      </c>
      <c r="F16" s="47">
        <v>5.9</v>
      </c>
      <c r="G16" s="47">
        <v>8.8000000000000007</v>
      </c>
      <c r="H16" s="47">
        <v>4.8</v>
      </c>
      <c r="I16" s="47">
        <v>6.2</v>
      </c>
      <c r="J16" s="47">
        <v>6.9</v>
      </c>
      <c r="K16" s="47">
        <v>1</v>
      </c>
      <c r="L16" s="47">
        <v>7.6</v>
      </c>
      <c r="N16" s="52"/>
      <c r="O16" s="59" t="s">
        <v>326</v>
      </c>
      <c r="P16" s="59" t="s">
        <v>314</v>
      </c>
      <c r="Q16" s="59" t="s">
        <v>327</v>
      </c>
      <c r="R16" s="59" t="s">
        <v>328</v>
      </c>
      <c r="S16" s="59" t="s">
        <v>329</v>
      </c>
      <c r="T16" s="59" t="s">
        <v>330</v>
      </c>
      <c r="U16" s="59" t="s">
        <v>331</v>
      </c>
      <c r="V16" s="59" t="s">
        <v>332</v>
      </c>
    </row>
    <row r="17" spans="1:22" x14ac:dyDescent="0.2">
      <c r="A17" s="47">
        <v>1</v>
      </c>
      <c r="B17" s="47">
        <v>0</v>
      </c>
      <c r="C17" s="47">
        <v>8.6999999999999993</v>
      </c>
      <c r="D17" s="47">
        <v>3.2</v>
      </c>
      <c r="E17" s="47">
        <v>3.2</v>
      </c>
      <c r="F17" s="47">
        <v>3.8</v>
      </c>
      <c r="G17" s="47">
        <v>4.9000000000000004</v>
      </c>
      <c r="H17" s="47">
        <v>4.3</v>
      </c>
      <c r="I17" s="47">
        <v>3.9</v>
      </c>
      <c r="J17" s="47">
        <v>6.8</v>
      </c>
      <c r="K17" s="47">
        <v>0</v>
      </c>
      <c r="L17" s="47">
        <v>7.1</v>
      </c>
      <c r="N17" s="53" t="s">
        <v>320</v>
      </c>
      <c r="O17" s="53">
        <v>4.1829017224255312</v>
      </c>
      <c r="P17" s="53">
        <v>0.53636747392324091</v>
      </c>
      <c r="Q17" s="53">
        <v>7.7985745329220739</v>
      </c>
      <c r="R17" s="53">
        <v>4.1821035551410435E-13</v>
      </c>
      <c r="S17" s="53">
        <v>3.1248296172103514</v>
      </c>
      <c r="T17" s="53">
        <v>5.240973827640711</v>
      </c>
      <c r="U17" s="53">
        <v>3.1248296172103514</v>
      </c>
      <c r="V17" s="53">
        <v>5.240973827640711</v>
      </c>
    </row>
    <row r="18" spans="1:22" x14ac:dyDescent="0.2">
      <c r="A18" s="47">
        <v>4</v>
      </c>
      <c r="B18" s="47">
        <v>1</v>
      </c>
      <c r="C18" s="47">
        <v>5.7</v>
      </c>
      <c r="D18" s="47">
        <v>4</v>
      </c>
      <c r="E18" s="47">
        <v>3.3</v>
      </c>
      <c r="F18" s="47">
        <v>5.0999999999999996</v>
      </c>
      <c r="G18" s="47">
        <v>6.2</v>
      </c>
      <c r="H18" s="47">
        <v>4.2</v>
      </c>
      <c r="I18" s="47">
        <v>6.2</v>
      </c>
      <c r="J18" s="47">
        <v>6</v>
      </c>
      <c r="K18" s="47">
        <v>1</v>
      </c>
      <c r="L18" s="47">
        <v>7.2</v>
      </c>
      <c r="N18" s="53" t="s">
        <v>263</v>
      </c>
      <c r="O18" s="53">
        <v>5.5746155235238924E-2</v>
      </c>
      <c r="P18" s="53">
        <v>1.1140378160975729E-2</v>
      </c>
      <c r="Q18" s="53">
        <v>5.0039733328367015</v>
      </c>
      <c r="R18" s="53">
        <v>1.2852734878117937E-6</v>
      </c>
      <c r="S18" s="53">
        <v>3.3769946858062644E-2</v>
      </c>
      <c r="T18" s="53">
        <v>7.7722363612415205E-2</v>
      </c>
      <c r="U18" s="53">
        <v>3.3769946858062644E-2</v>
      </c>
      <c r="V18" s="53">
        <v>7.7722363612415205E-2</v>
      </c>
    </row>
    <row r="19" spans="1:22" x14ac:dyDescent="0.2">
      <c r="A19" s="47">
        <v>8</v>
      </c>
      <c r="B19" s="47">
        <v>0</v>
      </c>
      <c r="C19" s="47">
        <v>5.9</v>
      </c>
      <c r="D19" s="47">
        <v>4.0999999999999996</v>
      </c>
      <c r="E19" s="47">
        <v>3.5</v>
      </c>
      <c r="F19" s="47">
        <v>5.5</v>
      </c>
      <c r="G19" s="47">
        <v>8.4</v>
      </c>
      <c r="H19" s="47">
        <v>5.7</v>
      </c>
      <c r="I19" s="47">
        <v>5.8</v>
      </c>
      <c r="J19" s="47">
        <v>7.2</v>
      </c>
      <c r="K19" s="47">
        <v>0</v>
      </c>
      <c r="L19" s="47">
        <v>8.1999999999999993</v>
      </c>
      <c r="N19" s="57" t="s">
        <v>49</v>
      </c>
      <c r="O19" s="53">
        <v>5.5908077784126729E-2</v>
      </c>
      <c r="P19" s="53">
        <v>0.11280258513473145</v>
      </c>
      <c r="Q19" s="53">
        <v>0.49562762872278238</v>
      </c>
      <c r="R19" s="58">
        <v>0.62073601597311123</v>
      </c>
      <c r="S19" s="53">
        <v>-0.16661337351532404</v>
      </c>
      <c r="T19" s="53">
        <v>0.27842952908357749</v>
      </c>
      <c r="U19" s="53">
        <v>-0.16661337351532404</v>
      </c>
      <c r="V19" s="53">
        <v>0.27842952908357749</v>
      </c>
    </row>
    <row r="20" spans="1:22" x14ac:dyDescent="0.2">
      <c r="A20" s="47">
        <v>12</v>
      </c>
      <c r="B20" s="47">
        <v>0</v>
      </c>
      <c r="C20" s="47">
        <v>5.6</v>
      </c>
      <c r="D20" s="47">
        <v>3.4</v>
      </c>
      <c r="E20" s="47">
        <v>3.7</v>
      </c>
      <c r="F20" s="47">
        <v>5.6</v>
      </c>
      <c r="G20" s="47">
        <v>9.1</v>
      </c>
      <c r="H20" s="47">
        <v>5</v>
      </c>
      <c r="I20" s="47">
        <v>6</v>
      </c>
      <c r="J20" s="47">
        <v>6.4</v>
      </c>
      <c r="K20" s="47">
        <v>1</v>
      </c>
      <c r="L20" s="47">
        <v>7.9</v>
      </c>
      <c r="N20" s="53" t="s">
        <v>51</v>
      </c>
      <c r="O20" s="53">
        <v>0.19831173241984693</v>
      </c>
      <c r="P20" s="53">
        <v>4.3456013322133828E-2</v>
      </c>
      <c r="Q20" s="53">
        <v>4.5635049618976229</v>
      </c>
      <c r="R20" s="53">
        <v>9.0658785901134418E-6</v>
      </c>
      <c r="S20" s="53">
        <v>0.11258767617964853</v>
      </c>
      <c r="T20" s="53">
        <v>0.28403578866004531</v>
      </c>
      <c r="U20" s="53">
        <v>0.11258767617964853</v>
      </c>
      <c r="V20" s="53">
        <v>0.28403578866004531</v>
      </c>
    </row>
    <row r="21" spans="1:22" x14ac:dyDescent="0.2">
      <c r="A21" s="47">
        <v>13</v>
      </c>
      <c r="B21" s="47">
        <v>0</v>
      </c>
      <c r="C21" s="47">
        <v>9.1</v>
      </c>
      <c r="D21" s="47">
        <v>4.5</v>
      </c>
      <c r="E21" s="47">
        <v>5.3</v>
      </c>
      <c r="F21" s="47">
        <v>7.1</v>
      </c>
      <c r="G21" s="47">
        <v>8.4</v>
      </c>
      <c r="H21" s="47">
        <v>4.5</v>
      </c>
      <c r="I21" s="47">
        <v>6.1</v>
      </c>
      <c r="J21" s="47">
        <v>6</v>
      </c>
      <c r="K21" s="47">
        <v>1</v>
      </c>
      <c r="L21" s="47">
        <v>8.8000000000000007</v>
      </c>
      <c r="N21" s="53" t="s">
        <v>54</v>
      </c>
      <c r="O21" s="53">
        <v>-0.10960676595123935</v>
      </c>
      <c r="P21" s="53">
        <v>9.3140113523428686E-2</v>
      </c>
      <c r="Q21" s="53">
        <v>-1.1767944208449843</v>
      </c>
      <c r="R21" s="53">
        <v>0.2407653754769323</v>
      </c>
      <c r="S21" s="53">
        <v>-0.2933407930630666</v>
      </c>
      <c r="T21" s="53">
        <v>7.4127261160587918E-2</v>
      </c>
      <c r="U21" s="53">
        <v>-0.2933407930630666</v>
      </c>
      <c r="V21" s="53">
        <v>7.4127261160587918E-2</v>
      </c>
    </row>
    <row r="22" spans="1:22" x14ac:dyDescent="0.2">
      <c r="A22" s="47">
        <v>8</v>
      </c>
      <c r="B22" s="47">
        <v>0</v>
      </c>
      <c r="C22" s="47">
        <v>5.2</v>
      </c>
      <c r="D22" s="47">
        <v>3.8</v>
      </c>
      <c r="E22" s="47">
        <v>3.9</v>
      </c>
      <c r="F22" s="47">
        <v>5</v>
      </c>
      <c r="G22" s="47">
        <v>8.4</v>
      </c>
      <c r="H22" s="47">
        <v>3.3</v>
      </c>
      <c r="I22" s="47">
        <v>4.9000000000000004</v>
      </c>
      <c r="J22" s="47">
        <v>5.2</v>
      </c>
      <c r="K22" s="47">
        <v>0</v>
      </c>
      <c r="L22" s="47">
        <v>7</v>
      </c>
      <c r="N22" s="53" t="s">
        <v>7</v>
      </c>
      <c r="O22" s="53">
        <v>-3.3018110998387529E-2</v>
      </c>
      <c r="P22" s="53">
        <v>4.9527905318084098E-2</v>
      </c>
      <c r="Q22" s="53">
        <v>-0.66665672182852531</v>
      </c>
      <c r="R22" s="53">
        <v>0.50580874536151732</v>
      </c>
      <c r="S22" s="53">
        <v>-0.13071996205116571</v>
      </c>
      <c r="T22" s="53">
        <v>6.4683740054390634E-2</v>
      </c>
      <c r="U22" s="53">
        <v>-0.13071996205116571</v>
      </c>
      <c r="V22" s="53">
        <v>6.4683740054390634E-2</v>
      </c>
    </row>
    <row r="23" spans="1:22" x14ac:dyDescent="0.2">
      <c r="A23" s="47">
        <v>12</v>
      </c>
      <c r="B23" s="47">
        <v>1</v>
      </c>
      <c r="C23" s="47">
        <v>9.6</v>
      </c>
      <c r="D23" s="47">
        <v>5.7</v>
      </c>
      <c r="E23" s="47">
        <v>5.4</v>
      </c>
      <c r="F23" s="47">
        <v>7.8</v>
      </c>
      <c r="G23" s="47">
        <v>4.5</v>
      </c>
      <c r="H23" s="47">
        <v>4.3</v>
      </c>
      <c r="I23" s="47">
        <v>3</v>
      </c>
      <c r="J23" s="47">
        <v>7.7</v>
      </c>
      <c r="K23" s="47">
        <v>1</v>
      </c>
      <c r="L23" s="47">
        <v>9.9</v>
      </c>
      <c r="N23" s="53" t="s">
        <v>57</v>
      </c>
      <c r="O23" s="53">
        <v>0.22375947295386009</v>
      </c>
      <c r="P23" s="53">
        <v>7.351838701466569E-2</v>
      </c>
      <c r="Q23" s="53">
        <v>3.0435851769874089</v>
      </c>
      <c r="R23" s="53">
        <v>2.6726058782635016E-3</v>
      </c>
      <c r="S23" s="53">
        <v>7.8732493685978872E-2</v>
      </c>
      <c r="T23" s="53">
        <v>0.36878645222174133</v>
      </c>
      <c r="U23" s="53">
        <v>7.8732493685978872E-2</v>
      </c>
      <c r="V23" s="53">
        <v>0.36878645222174133</v>
      </c>
    </row>
    <row r="24" spans="1:22" x14ac:dyDescent="0.2">
      <c r="A24" s="47">
        <v>3</v>
      </c>
      <c r="B24" s="47">
        <v>1</v>
      </c>
      <c r="C24" s="47">
        <v>8.6</v>
      </c>
      <c r="D24" s="47">
        <v>3.6</v>
      </c>
      <c r="E24" s="47">
        <v>3.5</v>
      </c>
      <c r="F24" s="47">
        <v>4.7</v>
      </c>
      <c r="G24" s="47">
        <v>3.7</v>
      </c>
      <c r="H24" s="47">
        <v>4.8</v>
      </c>
      <c r="I24" s="47">
        <v>3.4</v>
      </c>
      <c r="J24" s="47">
        <v>5.0999999999999996</v>
      </c>
      <c r="K24" s="47">
        <v>1</v>
      </c>
      <c r="L24" s="47">
        <v>8.1</v>
      </c>
      <c r="N24" s="53" t="s">
        <v>59</v>
      </c>
      <c r="O24" s="53">
        <v>-5.9702793610034235E-2</v>
      </c>
      <c r="P24" s="53">
        <v>3.5211878960084098E-2</v>
      </c>
      <c r="Q24" s="53">
        <v>-1.695529899944074</v>
      </c>
      <c r="R24" s="53">
        <v>9.1630390127400541E-2</v>
      </c>
      <c r="S24" s="53">
        <v>-0.12916395356323837</v>
      </c>
      <c r="T24" s="53">
        <v>9.7583663431698997E-3</v>
      </c>
      <c r="U24" s="53">
        <v>-0.12916395356323837</v>
      </c>
      <c r="V24" s="53">
        <v>9.7583663431698997E-3</v>
      </c>
    </row>
    <row r="25" spans="1:22" x14ac:dyDescent="0.2">
      <c r="A25" s="47">
        <v>10</v>
      </c>
      <c r="B25" s="47">
        <v>1</v>
      </c>
      <c r="C25" s="47">
        <v>9.3000000000000007</v>
      </c>
      <c r="D25" s="47">
        <v>2.4</v>
      </c>
      <c r="E25" s="47">
        <v>2.2000000000000002</v>
      </c>
      <c r="F25" s="47">
        <v>4.5</v>
      </c>
      <c r="G25" s="47">
        <v>6.2</v>
      </c>
      <c r="H25" s="47">
        <v>6.7</v>
      </c>
      <c r="I25" s="47">
        <v>4.4000000000000004</v>
      </c>
      <c r="J25" s="47">
        <v>7.2</v>
      </c>
      <c r="K25" s="47">
        <v>1</v>
      </c>
      <c r="L25" s="47">
        <v>8</v>
      </c>
      <c r="N25" s="53" t="s">
        <v>264</v>
      </c>
      <c r="O25" s="53">
        <v>-0.13590035955200086</v>
      </c>
      <c r="P25" s="53">
        <v>7.1133346843940876E-2</v>
      </c>
      <c r="Q25" s="53">
        <v>-1.9105014115271708</v>
      </c>
      <c r="R25" s="53">
        <v>5.7590516525532973E-2</v>
      </c>
      <c r="S25" s="53">
        <v>-0.27622245905526255</v>
      </c>
      <c r="T25" s="53">
        <v>4.4217399512608002E-3</v>
      </c>
      <c r="U25" s="53">
        <v>-0.27622245905526255</v>
      </c>
      <c r="V25" s="53">
        <v>4.4217399512608002E-3</v>
      </c>
    </row>
    <row r="26" spans="1:22" x14ac:dyDescent="0.2">
      <c r="A26" s="47">
        <v>5</v>
      </c>
      <c r="B26" s="47">
        <v>0</v>
      </c>
      <c r="C26" s="47">
        <v>6</v>
      </c>
      <c r="D26" s="47">
        <v>4.0999999999999996</v>
      </c>
      <c r="E26" s="47">
        <v>3.5</v>
      </c>
      <c r="F26" s="47">
        <v>5.3</v>
      </c>
      <c r="G26" s="47">
        <v>8</v>
      </c>
      <c r="H26" s="47">
        <v>4.7</v>
      </c>
      <c r="I26" s="47">
        <v>5.3</v>
      </c>
      <c r="J26" s="47">
        <v>4.7</v>
      </c>
      <c r="K26" s="47">
        <v>0</v>
      </c>
      <c r="L26" s="47">
        <v>5.5</v>
      </c>
      <c r="N26" s="53" t="s">
        <v>60</v>
      </c>
      <c r="O26" s="53">
        <v>4.5837776128481729E-2</v>
      </c>
      <c r="P26" s="53">
        <v>5.6757545543975378E-2</v>
      </c>
      <c r="Q26" s="53">
        <v>0.80760673649932446</v>
      </c>
      <c r="R26" s="53">
        <v>0.42033764537109064</v>
      </c>
      <c r="S26" s="53">
        <v>-6.6125716477251323E-2</v>
      </c>
      <c r="T26" s="53">
        <v>0.15780126873421477</v>
      </c>
      <c r="U26" s="53">
        <v>-6.6125716477251323E-2</v>
      </c>
      <c r="V26" s="53">
        <v>0.15780126873421477</v>
      </c>
    </row>
    <row r="27" spans="1:22" x14ac:dyDescent="0.2">
      <c r="A27" s="47">
        <v>3</v>
      </c>
      <c r="B27" s="47">
        <v>0</v>
      </c>
      <c r="C27" s="47">
        <v>6.4</v>
      </c>
      <c r="D27" s="47">
        <v>3.6</v>
      </c>
      <c r="E27" s="47">
        <v>4</v>
      </c>
      <c r="F27" s="47">
        <v>5.3</v>
      </c>
      <c r="G27" s="47">
        <v>7.1</v>
      </c>
      <c r="H27" s="47">
        <v>5.6</v>
      </c>
      <c r="I27" s="47">
        <v>6.6</v>
      </c>
      <c r="J27" s="47">
        <v>6.1</v>
      </c>
      <c r="K27" s="47">
        <v>0</v>
      </c>
      <c r="L27" s="47">
        <v>7</v>
      </c>
      <c r="N27" s="53" t="s">
        <v>269</v>
      </c>
      <c r="O27" s="53">
        <v>0.26528244144838781</v>
      </c>
      <c r="P27" s="53">
        <v>5.3789377830761924E-2</v>
      </c>
      <c r="Q27" s="53">
        <v>4.9318741384785802</v>
      </c>
      <c r="R27" s="53">
        <v>1.7850285202226436E-6</v>
      </c>
      <c r="S27" s="53">
        <v>0.15917414255524168</v>
      </c>
      <c r="T27" s="53">
        <v>0.37139074034153396</v>
      </c>
      <c r="U27" s="53">
        <v>0.15917414255524168</v>
      </c>
      <c r="V27" s="53">
        <v>0.37139074034153396</v>
      </c>
    </row>
    <row r="28" spans="1:22" x14ac:dyDescent="0.2">
      <c r="A28" s="47">
        <v>9</v>
      </c>
      <c r="B28" s="47">
        <v>0</v>
      </c>
      <c r="C28" s="47">
        <v>8.5</v>
      </c>
      <c r="D28" s="47">
        <v>3</v>
      </c>
      <c r="E28" s="47">
        <v>4.0999999999999996</v>
      </c>
      <c r="F28" s="47">
        <v>3.7</v>
      </c>
      <c r="G28" s="47">
        <v>4.8</v>
      </c>
      <c r="H28" s="47">
        <v>5.3</v>
      </c>
      <c r="I28" s="47">
        <v>3.8</v>
      </c>
      <c r="J28" s="47">
        <v>5.8</v>
      </c>
      <c r="K28" s="47">
        <v>1</v>
      </c>
      <c r="L28" s="47">
        <v>7</v>
      </c>
      <c r="N28" s="53" t="s">
        <v>297</v>
      </c>
      <c r="O28" s="53">
        <v>0.31645796269184767</v>
      </c>
      <c r="P28" s="53">
        <v>0.10797330805851618</v>
      </c>
      <c r="Q28" s="53">
        <v>2.9308906838377422</v>
      </c>
      <c r="R28" s="53">
        <v>3.7991058674502485E-3</v>
      </c>
      <c r="S28" s="53">
        <v>0.10346304611181903</v>
      </c>
      <c r="T28" s="53">
        <v>0.52945287927187634</v>
      </c>
      <c r="U28" s="53">
        <v>0.10346304611181903</v>
      </c>
      <c r="V28" s="53">
        <v>0.52945287927187634</v>
      </c>
    </row>
    <row r="29" spans="1:22" x14ac:dyDescent="0.2">
      <c r="A29" s="47">
        <v>4</v>
      </c>
      <c r="B29" s="47">
        <v>0</v>
      </c>
      <c r="C29" s="47">
        <v>7</v>
      </c>
      <c r="D29" s="47">
        <v>3.3</v>
      </c>
      <c r="E29" s="47">
        <v>2.6</v>
      </c>
      <c r="F29" s="47">
        <v>4.2</v>
      </c>
      <c r="G29" s="47">
        <v>9</v>
      </c>
      <c r="H29" s="47">
        <v>4.3</v>
      </c>
      <c r="I29" s="47">
        <v>5.2</v>
      </c>
      <c r="J29" s="47">
        <v>5.5</v>
      </c>
      <c r="K29" s="47">
        <v>0</v>
      </c>
      <c r="L29" s="47">
        <v>5.6</v>
      </c>
      <c r="N29" s="63"/>
      <c r="O29" s="63"/>
      <c r="P29" s="63"/>
      <c r="Q29" s="63"/>
      <c r="R29" s="63"/>
      <c r="S29" s="63"/>
      <c r="T29" s="63"/>
      <c r="U29" s="63"/>
      <c r="V29" s="63"/>
    </row>
    <row r="30" spans="1:22" x14ac:dyDescent="0.2">
      <c r="A30" s="47">
        <v>13</v>
      </c>
      <c r="B30" s="47">
        <v>0</v>
      </c>
      <c r="C30" s="47">
        <v>8.5</v>
      </c>
      <c r="D30" s="47">
        <v>3</v>
      </c>
      <c r="E30" s="47">
        <v>2.2999999999999998</v>
      </c>
      <c r="F30" s="47">
        <v>3.7</v>
      </c>
      <c r="G30" s="47">
        <v>4.8</v>
      </c>
      <c r="H30" s="47">
        <v>5.7</v>
      </c>
      <c r="I30" s="47">
        <v>3.8</v>
      </c>
      <c r="J30" s="47">
        <v>6</v>
      </c>
      <c r="K30" s="47">
        <v>0</v>
      </c>
      <c r="L30" s="47">
        <v>7.2</v>
      </c>
      <c r="N30" s="63"/>
      <c r="O30" s="63"/>
      <c r="P30" s="63"/>
      <c r="Q30" s="63"/>
      <c r="R30" s="63"/>
      <c r="S30" s="63"/>
      <c r="T30" s="63"/>
      <c r="U30" s="63"/>
      <c r="V30" s="63"/>
    </row>
    <row r="31" spans="1:22" x14ac:dyDescent="0.2">
      <c r="A31" s="47">
        <v>4</v>
      </c>
      <c r="B31" s="47">
        <v>0</v>
      </c>
      <c r="C31" s="47">
        <v>7.6</v>
      </c>
      <c r="D31" s="47">
        <v>3.6</v>
      </c>
      <c r="E31" s="47">
        <v>5.0999999999999996</v>
      </c>
      <c r="F31" s="47">
        <v>4.5999999999999996</v>
      </c>
      <c r="G31" s="47">
        <v>7.7</v>
      </c>
      <c r="H31" s="47">
        <v>4.7</v>
      </c>
      <c r="I31" s="47">
        <v>5.5</v>
      </c>
      <c r="J31" s="47">
        <v>4</v>
      </c>
      <c r="K31" s="47">
        <v>0</v>
      </c>
      <c r="L31" s="47">
        <v>6.2</v>
      </c>
      <c r="N31" s="63"/>
      <c r="O31" s="63"/>
      <c r="P31" s="63"/>
      <c r="Q31" s="63"/>
      <c r="R31" s="63"/>
      <c r="S31" s="63"/>
      <c r="T31" s="63"/>
      <c r="U31" s="63"/>
      <c r="V31" s="63"/>
    </row>
    <row r="32" spans="1:22" x14ac:dyDescent="0.2">
      <c r="A32" s="47">
        <v>13</v>
      </c>
      <c r="B32" s="47">
        <v>1</v>
      </c>
      <c r="C32" s="47">
        <v>6.9</v>
      </c>
      <c r="D32" s="47">
        <v>3.4</v>
      </c>
      <c r="E32" s="47">
        <v>4.5</v>
      </c>
      <c r="F32" s="47">
        <v>4.7</v>
      </c>
      <c r="G32" s="47">
        <v>5.2</v>
      </c>
      <c r="H32" s="47">
        <v>3.7</v>
      </c>
      <c r="I32" s="47">
        <v>2.7</v>
      </c>
      <c r="J32" s="47">
        <v>4.3</v>
      </c>
      <c r="K32" s="47">
        <v>0</v>
      </c>
      <c r="L32" s="47">
        <v>7.1</v>
      </c>
    </row>
    <row r="33" spans="1:12" x14ac:dyDescent="0.2">
      <c r="A33" s="47">
        <v>2</v>
      </c>
      <c r="B33" s="47">
        <v>0</v>
      </c>
      <c r="C33" s="47">
        <v>8.1</v>
      </c>
      <c r="D33" s="47">
        <v>2.5</v>
      </c>
      <c r="E33" s="47">
        <v>2.2999999999999998</v>
      </c>
      <c r="F33" s="47">
        <v>3.8</v>
      </c>
      <c r="G33" s="47">
        <v>6.6</v>
      </c>
      <c r="H33" s="47">
        <v>3</v>
      </c>
      <c r="I33" s="47">
        <v>3.5</v>
      </c>
      <c r="J33" s="47">
        <v>4.5</v>
      </c>
      <c r="K33" s="47">
        <v>0</v>
      </c>
      <c r="L33" s="47">
        <v>6.2</v>
      </c>
    </row>
    <row r="34" spans="1:12" x14ac:dyDescent="0.2">
      <c r="A34" s="47">
        <v>15</v>
      </c>
      <c r="B34" s="47">
        <v>0</v>
      </c>
      <c r="C34" s="47">
        <v>6.7</v>
      </c>
      <c r="D34" s="47">
        <v>3.7</v>
      </c>
      <c r="E34" s="47">
        <v>5.3</v>
      </c>
      <c r="F34" s="47">
        <v>4.9000000000000004</v>
      </c>
      <c r="G34" s="47">
        <v>9.1999999999999993</v>
      </c>
      <c r="H34" s="47">
        <v>3.5</v>
      </c>
      <c r="I34" s="47">
        <v>4.5</v>
      </c>
      <c r="J34" s="47">
        <v>5.3</v>
      </c>
      <c r="K34" s="47">
        <v>0</v>
      </c>
      <c r="L34" s="47">
        <v>7.6</v>
      </c>
    </row>
    <row r="35" spans="1:12" x14ac:dyDescent="0.2">
      <c r="A35" s="47">
        <v>10</v>
      </c>
      <c r="B35" s="47">
        <v>0</v>
      </c>
      <c r="C35" s="47">
        <v>8</v>
      </c>
      <c r="D35" s="47">
        <v>3.3</v>
      </c>
      <c r="E35" s="47">
        <v>5.5</v>
      </c>
      <c r="F35" s="47">
        <v>4.7</v>
      </c>
      <c r="G35" s="47">
        <v>8.6999999999999993</v>
      </c>
      <c r="H35" s="47">
        <v>4.7</v>
      </c>
      <c r="I35" s="47">
        <v>6.6</v>
      </c>
      <c r="J35" s="47">
        <v>5.7</v>
      </c>
      <c r="K35" s="47">
        <v>1</v>
      </c>
      <c r="L35" s="47">
        <v>9</v>
      </c>
    </row>
    <row r="36" spans="1:12" x14ac:dyDescent="0.2">
      <c r="A36" s="47">
        <v>6</v>
      </c>
      <c r="B36" s="47">
        <v>0</v>
      </c>
      <c r="C36" s="47">
        <v>6.7</v>
      </c>
      <c r="D36" s="47">
        <v>4</v>
      </c>
      <c r="E36" s="47">
        <v>3</v>
      </c>
      <c r="F36" s="47">
        <v>6.8</v>
      </c>
      <c r="G36" s="47">
        <v>8.4</v>
      </c>
      <c r="H36" s="47">
        <v>2.5</v>
      </c>
      <c r="I36" s="47">
        <v>4.3</v>
      </c>
      <c r="J36" s="47">
        <v>5</v>
      </c>
      <c r="K36" s="47">
        <v>0</v>
      </c>
      <c r="L36" s="47">
        <v>6.7</v>
      </c>
    </row>
    <row r="37" spans="1:12" x14ac:dyDescent="0.2">
      <c r="A37" s="47">
        <v>3</v>
      </c>
      <c r="B37" s="47">
        <v>0</v>
      </c>
      <c r="C37" s="47">
        <v>8.6999999999999993</v>
      </c>
      <c r="D37" s="47">
        <v>3.2</v>
      </c>
      <c r="E37" s="47">
        <v>3.5</v>
      </c>
      <c r="F37" s="47">
        <v>2.9</v>
      </c>
      <c r="G37" s="47">
        <v>5.6</v>
      </c>
      <c r="H37" s="47">
        <v>3.1</v>
      </c>
      <c r="I37" s="47">
        <v>2.9</v>
      </c>
      <c r="J37" s="47">
        <v>4.3</v>
      </c>
      <c r="K37" s="47">
        <v>0</v>
      </c>
      <c r="L37" s="47">
        <v>7.1</v>
      </c>
    </row>
    <row r="38" spans="1:12" x14ac:dyDescent="0.2">
      <c r="A38" s="47">
        <v>9</v>
      </c>
      <c r="B38" s="47">
        <v>1</v>
      </c>
      <c r="C38" s="47">
        <v>9</v>
      </c>
      <c r="D38" s="47">
        <v>3.4</v>
      </c>
      <c r="E38" s="47">
        <v>3.9</v>
      </c>
      <c r="F38" s="47">
        <v>4.5</v>
      </c>
      <c r="G38" s="47">
        <v>6.8</v>
      </c>
      <c r="H38" s="47">
        <v>3.9</v>
      </c>
      <c r="I38" s="47">
        <v>3.5</v>
      </c>
      <c r="J38" s="47">
        <v>4.5999999999999996</v>
      </c>
      <c r="K38" s="47">
        <v>1</v>
      </c>
      <c r="L38" s="47">
        <v>7.2</v>
      </c>
    </row>
    <row r="39" spans="1:12" x14ac:dyDescent="0.2">
      <c r="A39" s="47">
        <v>10</v>
      </c>
      <c r="B39" s="47">
        <v>1</v>
      </c>
      <c r="C39" s="47">
        <v>9.6</v>
      </c>
      <c r="D39" s="47">
        <v>4.0999999999999996</v>
      </c>
      <c r="E39" s="47">
        <v>2.9</v>
      </c>
      <c r="F39" s="47">
        <v>5.5</v>
      </c>
      <c r="G39" s="47">
        <v>7.7</v>
      </c>
      <c r="H39" s="47">
        <v>5.2</v>
      </c>
      <c r="I39" s="47">
        <v>4.5999999999999996</v>
      </c>
      <c r="J39" s="47">
        <v>8.1</v>
      </c>
      <c r="K39" s="47">
        <v>1</v>
      </c>
      <c r="L39" s="47">
        <v>9.9</v>
      </c>
    </row>
    <row r="40" spans="1:12" x14ac:dyDescent="0.2">
      <c r="A40" s="47">
        <v>12</v>
      </c>
      <c r="B40" s="47">
        <v>0</v>
      </c>
      <c r="C40" s="47">
        <v>8.1999999999999993</v>
      </c>
      <c r="D40" s="47">
        <v>3.6</v>
      </c>
      <c r="E40" s="47">
        <v>5.8</v>
      </c>
      <c r="F40" s="47">
        <v>5</v>
      </c>
      <c r="G40" s="47">
        <v>9</v>
      </c>
      <c r="H40" s="47">
        <v>4.7</v>
      </c>
      <c r="I40" s="47">
        <v>6.9</v>
      </c>
      <c r="J40" s="47">
        <v>6.2</v>
      </c>
      <c r="K40" s="47">
        <v>0</v>
      </c>
      <c r="L40" s="47">
        <v>7.6</v>
      </c>
    </row>
    <row r="41" spans="1:12" x14ac:dyDescent="0.2">
      <c r="A41" s="47">
        <v>9</v>
      </c>
      <c r="B41" s="47">
        <v>0</v>
      </c>
      <c r="C41" s="47">
        <v>6.1</v>
      </c>
      <c r="D41" s="47">
        <v>4.9000000000000004</v>
      </c>
      <c r="E41" s="47">
        <v>5.0999999999999996</v>
      </c>
      <c r="F41" s="47">
        <v>6.4</v>
      </c>
      <c r="G41" s="47">
        <v>8.1999999999999993</v>
      </c>
      <c r="H41" s="47">
        <v>4.5</v>
      </c>
      <c r="I41" s="47">
        <v>4.9000000000000004</v>
      </c>
      <c r="J41" s="47">
        <v>4.8</v>
      </c>
      <c r="K41" s="47">
        <v>0</v>
      </c>
      <c r="L41" s="47">
        <v>5.8</v>
      </c>
    </row>
    <row r="42" spans="1:12" x14ac:dyDescent="0.2">
      <c r="A42" s="47">
        <v>6</v>
      </c>
      <c r="B42" s="47">
        <v>0</v>
      </c>
      <c r="C42" s="47">
        <v>8.3000000000000007</v>
      </c>
      <c r="D42" s="47">
        <v>3.4</v>
      </c>
      <c r="E42" s="47">
        <v>3.1</v>
      </c>
      <c r="F42" s="47">
        <v>5.2</v>
      </c>
      <c r="G42" s="47">
        <v>9.1</v>
      </c>
      <c r="H42" s="47">
        <v>4.5999999999999996</v>
      </c>
      <c r="I42" s="47">
        <v>5.8</v>
      </c>
      <c r="J42" s="47">
        <v>5.5</v>
      </c>
      <c r="K42" s="47">
        <v>1</v>
      </c>
      <c r="L42" s="47">
        <v>8.4</v>
      </c>
    </row>
    <row r="43" spans="1:12" x14ac:dyDescent="0.2">
      <c r="A43" s="47">
        <v>2</v>
      </c>
      <c r="B43" s="47">
        <v>1</v>
      </c>
      <c r="C43" s="47">
        <v>9.4</v>
      </c>
      <c r="D43" s="47">
        <v>3.8</v>
      </c>
      <c r="E43" s="47">
        <v>3.8</v>
      </c>
      <c r="F43" s="47">
        <v>4.9000000000000004</v>
      </c>
      <c r="G43" s="47">
        <v>8.5</v>
      </c>
      <c r="H43" s="47">
        <v>4.0999999999999996</v>
      </c>
      <c r="I43" s="47">
        <v>4.5</v>
      </c>
      <c r="J43" s="47">
        <v>5.4</v>
      </c>
      <c r="K43" s="47">
        <v>1</v>
      </c>
      <c r="L43" s="47">
        <v>7.9</v>
      </c>
    </row>
    <row r="44" spans="1:12" x14ac:dyDescent="0.2">
      <c r="A44" s="47">
        <v>10</v>
      </c>
      <c r="B44" s="47">
        <v>1</v>
      </c>
      <c r="C44" s="47">
        <v>9.3000000000000007</v>
      </c>
      <c r="D44" s="47">
        <v>5.0999999999999996</v>
      </c>
      <c r="E44" s="47">
        <v>5.8</v>
      </c>
      <c r="F44" s="47">
        <v>6.3</v>
      </c>
      <c r="G44" s="47">
        <v>7.4</v>
      </c>
      <c r="H44" s="47">
        <v>4.5999999999999996</v>
      </c>
      <c r="I44" s="47">
        <v>4.5999999999999996</v>
      </c>
      <c r="J44" s="47">
        <v>6.8</v>
      </c>
      <c r="K44" s="47">
        <v>1</v>
      </c>
      <c r="L44" s="47">
        <v>7.6</v>
      </c>
    </row>
    <row r="45" spans="1:12" x14ac:dyDescent="0.2">
      <c r="A45" s="47">
        <v>15</v>
      </c>
      <c r="B45" s="47">
        <v>1</v>
      </c>
      <c r="C45" s="47">
        <v>5.0999999999999996</v>
      </c>
      <c r="D45" s="47">
        <v>5.0999999999999996</v>
      </c>
      <c r="E45" s="47">
        <v>4.4000000000000004</v>
      </c>
      <c r="F45" s="47">
        <v>7.8</v>
      </c>
      <c r="G45" s="47">
        <v>5.9</v>
      </c>
      <c r="H45" s="47">
        <v>4.9000000000000004</v>
      </c>
      <c r="I45" s="47">
        <v>6.3</v>
      </c>
      <c r="J45" s="47">
        <v>6.9</v>
      </c>
      <c r="K45" s="47">
        <v>1</v>
      </c>
      <c r="L45" s="47">
        <v>8.4</v>
      </c>
    </row>
    <row r="46" spans="1:12" x14ac:dyDescent="0.2">
      <c r="A46" s="47">
        <v>6</v>
      </c>
      <c r="B46" s="47">
        <v>0</v>
      </c>
      <c r="C46" s="47">
        <v>8</v>
      </c>
      <c r="D46" s="47">
        <v>2.5</v>
      </c>
      <c r="E46" s="47">
        <v>3.6</v>
      </c>
      <c r="F46" s="47">
        <v>3</v>
      </c>
      <c r="G46" s="47">
        <v>5.2</v>
      </c>
      <c r="H46" s="47">
        <v>4.3</v>
      </c>
      <c r="I46" s="47">
        <v>4.2</v>
      </c>
      <c r="J46" s="47">
        <v>6.5</v>
      </c>
      <c r="K46" s="47">
        <v>0</v>
      </c>
      <c r="L46" s="47">
        <v>6.5</v>
      </c>
    </row>
    <row r="47" spans="1:12" x14ac:dyDescent="0.2">
      <c r="A47" s="47">
        <v>5</v>
      </c>
      <c r="B47" s="47">
        <v>0</v>
      </c>
      <c r="C47" s="47">
        <v>5.9</v>
      </c>
      <c r="D47" s="47">
        <v>4.0999999999999996</v>
      </c>
      <c r="E47" s="47">
        <v>5.8</v>
      </c>
      <c r="F47" s="47">
        <v>5.5</v>
      </c>
      <c r="G47" s="47">
        <v>8.4</v>
      </c>
      <c r="H47" s="47">
        <v>5.2</v>
      </c>
      <c r="I47" s="47">
        <v>5.8</v>
      </c>
      <c r="J47" s="47">
        <v>5.9</v>
      </c>
      <c r="K47" s="47">
        <v>1</v>
      </c>
      <c r="L47" s="47">
        <v>7.7</v>
      </c>
    </row>
    <row r="48" spans="1:12" x14ac:dyDescent="0.2">
      <c r="A48" s="47">
        <v>4</v>
      </c>
      <c r="B48" s="47">
        <v>1</v>
      </c>
      <c r="C48" s="47">
        <v>10</v>
      </c>
      <c r="D48" s="47">
        <v>4.3</v>
      </c>
      <c r="E48" s="47">
        <v>2.9</v>
      </c>
      <c r="F48" s="47">
        <v>4.5</v>
      </c>
      <c r="G48" s="47">
        <v>3.8</v>
      </c>
      <c r="H48" s="47">
        <v>5</v>
      </c>
      <c r="I48" s="47">
        <v>4</v>
      </c>
      <c r="J48" s="47">
        <v>6.3</v>
      </c>
      <c r="K48" s="47">
        <v>1</v>
      </c>
      <c r="L48" s="47">
        <v>8</v>
      </c>
    </row>
    <row r="49" spans="1:12" x14ac:dyDescent="0.2">
      <c r="A49" s="47">
        <v>8</v>
      </c>
      <c r="B49" s="47">
        <v>0</v>
      </c>
      <c r="C49" s="47">
        <v>5.7</v>
      </c>
      <c r="D49" s="47">
        <v>3.8</v>
      </c>
      <c r="E49" s="47">
        <v>5.7</v>
      </c>
      <c r="F49" s="47">
        <v>6</v>
      </c>
      <c r="G49" s="47">
        <v>8.1999999999999993</v>
      </c>
      <c r="H49" s="47">
        <v>6.5</v>
      </c>
      <c r="I49" s="47">
        <v>7.3</v>
      </c>
      <c r="J49" s="47">
        <v>7.5</v>
      </c>
      <c r="K49" s="47">
        <v>1</v>
      </c>
      <c r="L49" s="47">
        <v>7.1</v>
      </c>
    </row>
    <row r="50" spans="1:12" x14ac:dyDescent="0.2">
      <c r="A50" s="47">
        <v>13</v>
      </c>
      <c r="B50" s="47">
        <v>1</v>
      </c>
      <c r="C50" s="47">
        <v>9.9</v>
      </c>
      <c r="D50" s="47">
        <v>3.7</v>
      </c>
      <c r="E50" s="47">
        <v>4.2</v>
      </c>
      <c r="F50" s="47">
        <v>6.7</v>
      </c>
      <c r="G50" s="47">
        <v>6.8</v>
      </c>
      <c r="H50" s="47">
        <v>4.5</v>
      </c>
      <c r="I50" s="47">
        <v>3.4</v>
      </c>
      <c r="J50" s="47">
        <v>6.1</v>
      </c>
      <c r="K50" s="47">
        <v>1</v>
      </c>
      <c r="L50" s="47">
        <v>8.5</v>
      </c>
    </row>
    <row r="51" spans="1:12" x14ac:dyDescent="0.2">
      <c r="A51" s="47">
        <v>3</v>
      </c>
      <c r="B51" s="47">
        <v>1</v>
      </c>
      <c r="C51" s="47">
        <v>7.9</v>
      </c>
      <c r="D51" s="47">
        <v>3.9</v>
      </c>
      <c r="E51" s="47">
        <v>4.4000000000000004</v>
      </c>
      <c r="F51" s="47">
        <v>5.8</v>
      </c>
      <c r="G51" s="47">
        <v>4.7</v>
      </c>
      <c r="H51" s="47">
        <v>4.0999999999999996</v>
      </c>
      <c r="I51" s="47">
        <v>4.2</v>
      </c>
      <c r="J51" s="47">
        <v>5.8</v>
      </c>
      <c r="K51" s="47">
        <v>1</v>
      </c>
      <c r="L51" s="47">
        <v>7.6</v>
      </c>
    </row>
    <row r="52" spans="1:12" x14ac:dyDescent="0.2">
      <c r="A52" s="47">
        <v>10</v>
      </c>
      <c r="B52" s="47">
        <v>0</v>
      </c>
      <c r="C52" s="47">
        <v>6.7</v>
      </c>
      <c r="D52" s="47">
        <v>3.6</v>
      </c>
      <c r="E52" s="47">
        <v>3.4</v>
      </c>
      <c r="F52" s="47">
        <v>4.8</v>
      </c>
      <c r="G52" s="47">
        <v>7.2</v>
      </c>
      <c r="H52" s="47">
        <v>4</v>
      </c>
      <c r="I52" s="47">
        <v>3.6</v>
      </c>
      <c r="J52" s="47">
        <v>4.2</v>
      </c>
      <c r="K52" s="47">
        <v>1</v>
      </c>
      <c r="L52" s="47">
        <v>7.2</v>
      </c>
    </row>
    <row r="53" spans="1:12" x14ac:dyDescent="0.2">
      <c r="A53" s="47">
        <v>7</v>
      </c>
      <c r="B53" s="47">
        <v>0</v>
      </c>
      <c r="C53" s="47">
        <v>8.1999999999999993</v>
      </c>
      <c r="D53" s="47">
        <v>2.7</v>
      </c>
      <c r="E53" s="47">
        <v>2.7</v>
      </c>
      <c r="F53" s="47">
        <v>3.1</v>
      </c>
      <c r="G53" s="47">
        <v>5.3</v>
      </c>
      <c r="H53" s="47">
        <v>4.5</v>
      </c>
      <c r="I53" s="47">
        <v>4.3</v>
      </c>
      <c r="J53" s="47">
        <v>7.4</v>
      </c>
      <c r="K53" s="47">
        <v>1</v>
      </c>
      <c r="L53" s="47">
        <v>8.1999999999999993</v>
      </c>
    </row>
    <row r="54" spans="1:12" x14ac:dyDescent="0.2">
      <c r="A54" s="47">
        <v>8</v>
      </c>
      <c r="B54" s="47">
        <v>1</v>
      </c>
      <c r="C54" s="47">
        <v>9.4</v>
      </c>
      <c r="D54" s="47">
        <v>2.5</v>
      </c>
      <c r="E54" s="47">
        <v>3.2</v>
      </c>
      <c r="F54" s="47">
        <v>4.5999999999999996</v>
      </c>
      <c r="G54" s="47">
        <v>6.3</v>
      </c>
      <c r="H54" s="47">
        <v>4.7</v>
      </c>
      <c r="I54" s="47">
        <v>4.5999999999999996</v>
      </c>
      <c r="J54" s="47">
        <v>6.1</v>
      </c>
      <c r="K54" s="47">
        <v>1</v>
      </c>
      <c r="L54" s="47">
        <v>9</v>
      </c>
    </row>
    <row r="55" spans="1:12" x14ac:dyDescent="0.2">
      <c r="A55" s="47">
        <v>11</v>
      </c>
      <c r="B55" s="47">
        <v>1</v>
      </c>
      <c r="C55" s="47">
        <v>6.9</v>
      </c>
      <c r="D55" s="47">
        <v>3.4</v>
      </c>
      <c r="E55" s="47">
        <v>3.3</v>
      </c>
      <c r="F55" s="47">
        <v>4.7</v>
      </c>
      <c r="G55" s="47">
        <v>5.2</v>
      </c>
      <c r="H55" s="47">
        <v>3.2</v>
      </c>
      <c r="I55" s="47">
        <v>2.7</v>
      </c>
      <c r="J55" s="47">
        <v>4.4000000000000004</v>
      </c>
      <c r="K55" s="47">
        <v>1</v>
      </c>
      <c r="L55" s="47">
        <v>7.2</v>
      </c>
    </row>
    <row r="56" spans="1:12" x14ac:dyDescent="0.2">
      <c r="A56" s="47">
        <v>14</v>
      </c>
      <c r="B56" s="47">
        <v>0</v>
      </c>
      <c r="C56" s="47">
        <v>8</v>
      </c>
      <c r="D56" s="47">
        <v>3.3</v>
      </c>
      <c r="E56" s="47">
        <v>3.2</v>
      </c>
      <c r="F56" s="47">
        <v>4.7</v>
      </c>
      <c r="G56" s="47">
        <v>8.6999999999999993</v>
      </c>
      <c r="H56" s="47">
        <v>4.9000000000000004</v>
      </c>
      <c r="I56" s="47">
        <v>6.6</v>
      </c>
      <c r="J56" s="47">
        <v>5.8</v>
      </c>
      <c r="K56" s="47">
        <v>1</v>
      </c>
      <c r="L56" s="47">
        <v>8.1</v>
      </c>
    </row>
    <row r="57" spans="1:12" x14ac:dyDescent="0.2">
      <c r="A57" s="47">
        <v>11</v>
      </c>
      <c r="B57" s="47">
        <v>0</v>
      </c>
      <c r="C57" s="47">
        <v>9.3000000000000007</v>
      </c>
      <c r="D57" s="47">
        <v>3.8</v>
      </c>
      <c r="E57" s="47">
        <v>3.7</v>
      </c>
      <c r="F57" s="47">
        <v>5.5</v>
      </c>
      <c r="G57" s="47">
        <v>7.4</v>
      </c>
      <c r="H57" s="47">
        <v>4.0999999999999996</v>
      </c>
      <c r="I57" s="47">
        <v>3.2</v>
      </c>
      <c r="J57" s="47">
        <v>5.7</v>
      </c>
      <c r="K57" s="47">
        <v>1</v>
      </c>
      <c r="L57" s="47">
        <v>8.9</v>
      </c>
    </row>
    <row r="58" spans="1:12" x14ac:dyDescent="0.2">
      <c r="A58" s="47">
        <v>14</v>
      </c>
      <c r="B58" s="47">
        <v>1</v>
      </c>
      <c r="C58" s="47">
        <v>7.4</v>
      </c>
      <c r="D58" s="47">
        <v>5.0999999999999996</v>
      </c>
      <c r="E58" s="47">
        <v>4.5</v>
      </c>
      <c r="F58" s="47">
        <v>6.9</v>
      </c>
      <c r="G58" s="47">
        <v>9.6</v>
      </c>
      <c r="H58" s="47">
        <v>5.7</v>
      </c>
      <c r="I58" s="47">
        <v>6.5</v>
      </c>
      <c r="J58" s="47">
        <v>7.7</v>
      </c>
      <c r="K58" s="47">
        <v>1</v>
      </c>
      <c r="L58" s="47">
        <v>8.8000000000000007</v>
      </c>
    </row>
    <row r="59" spans="1:12" x14ac:dyDescent="0.2">
      <c r="A59" s="47">
        <v>1</v>
      </c>
      <c r="B59" s="47">
        <v>0</v>
      </c>
      <c r="C59" s="47">
        <v>7.6</v>
      </c>
      <c r="D59" s="47">
        <v>3.6</v>
      </c>
      <c r="E59" s="47">
        <v>5.6</v>
      </c>
      <c r="F59" s="47">
        <v>5.4</v>
      </c>
      <c r="G59" s="47">
        <v>4.4000000000000004</v>
      </c>
      <c r="H59" s="47">
        <v>4.5999999999999996</v>
      </c>
      <c r="I59" s="47">
        <v>3.9</v>
      </c>
      <c r="J59" s="47">
        <v>5.8</v>
      </c>
      <c r="K59" s="47">
        <v>1</v>
      </c>
      <c r="L59" s="47">
        <v>7.5</v>
      </c>
    </row>
    <row r="60" spans="1:12" x14ac:dyDescent="0.2">
      <c r="A60" s="47">
        <v>1</v>
      </c>
      <c r="B60" s="47">
        <v>0</v>
      </c>
      <c r="C60" s="47">
        <v>10</v>
      </c>
      <c r="D60" s="47">
        <v>4.3</v>
      </c>
      <c r="E60" s="47">
        <v>4.2</v>
      </c>
      <c r="F60" s="47">
        <v>4.5</v>
      </c>
      <c r="G60" s="47">
        <v>3.8</v>
      </c>
      <c r="H60" s="47">
        <v>3.7</v>
      </c>
      <c r="I60" s="47">
        <v>4</v>
      </c>
      <c r="J60" s="47">
        <v>3.7</v>
      </c>
      <c r="K60" s="47">
        <v>0</v>
      </c>
      <c r="L60" s="47">
        <v>7</v>
      </c>
    </row>
    <row r="61" spans="1:12" x14ac:dyDescent="0.2">
      <c r="A61" s="47">
        <v>6</v>
      </c>
      <c r="B61" s="47">
        <v>0</v>
      </c>
      <c r="C61" s="47">
        <v>9.9</v>
      </c>
      <c r="D61" s="47">
        <v>2.8</v>
      </c>
      <c r="E61" s="47">
        <v>2.6</v>
      </c>
      <c r="F61" s="47">
        <v>3.5</v>
      </c>
      <c r="G61" s="47">
        <v>5.4</v>
      </c>
      <c r="H61" s="47">
        <v>5.6</v>
      </c>
      <c r="I61" s="47">
        <v>4.9000000000000004</v>
      </c>
      <c r="J61" s="47">
        <v>6.9</v>
      </c>
      <c r="K61" s="47">
        <v>1</v>
      </c>
      <c r="L61" s="47">
        <v>8.5</v>
      </c>
    </row>
    <row r="62" spans="1:12" x14ac:dyDescent="0.2">
      <c r="A62" s="47">
        <v>5</v>
      </c>
      <c r="B62" s="47">
        <v>0</v>
      </c>
      <c r="C62" s="47">
        <v>8.6999999999999993</v>
      </c>
      <c r="D62" s="47">
        <v>3.2</v>
      </c>
      <c r="E62" s="47">
        <v>2.8</v>
      </c>
      <c r="F62" s="47">
        <v>3.8</v>
      </c>
      <c r="G62" s="47">
        <v>4.9000000000000004</v>
      </c>
      <c r="H62" s="47">
        <v>5.4</v>
      </c>
      <c r="I62" s="47">
        <v>3.9</v>
      </c>
      <c r="J62" s="47">
        <v>6.1</v>
      </c>
      <c r="K62" s="47">
        <v>0</v>
      </c>
      <c r="L62" s="47">
        <v>7.2</v>
      </c>
    </row>
    <row r="63" spans="1:12" x14ac:dyDescent="0.2">
      <c r="A63" s="47">
        <v>13</v>
      </c>
      <c r="B63" s="47">
        <v>1</v>
      </c>
      <c r="C63" s="47">
        <v>8.4</v>
      </c>
      <c r="D63" s="47">
        <v>3.8</v>
      </c>
      <c r="E63" s="47">
        <v>4.5</v>
      </c>
      <c r="F63" s="47">
        <v>5.9</v>
      </c>
      <c r="G63" s="47">
        <v>6.7</v>
      </c>
      <c r="H63" s="47">
        <v>2.7</v>
      </c>
      <c r="I63" s="47">
        <v>5</v>
      </c>
      <c r="J63" s="47">
        <v>5</v>
      </c>
      <c r="K63" s="47">
        <v>1</v>
      </c>
      <c r="L63" s="47">
        <v>8.8000000000000007</v>
      </c>
    </row>
    <row r="64" spans="1:12" x14ac:dyDescent="0.2">
      <c r="A64" s="47">
        <v>2</v>
      </c>
      <c r="B64" s="47">
        <v>1</v>
      </c>
      <c r="C64" s="47">
        <v>8.8000000000000007</v>
      </c>
      <c r="D64" s="47">
        <v>3.9</v>
      </c>
      <c r="E64" s="47">
        <v>4.3</v>
      </c>
      <c r="F64" s="47">
        <v>4.8</v>
      </c>
      <c r="G64" s="47">
        <v>5.8</v>
      </c>
      <c r="H64" s="47">
        <v>4.4000000000000004</v>
      </c>
      <c r="I64" s="47">
        <v>3.7</v>
      </c>
      <c r="J64" s="47">
        <v>5.0999999999999996</v>
      </c>
      <c r="K64" s="47">
        <v>0</v>
      </c>
      <c r="L64" s="47">
        <v>8</v>
      </c>
    </row>
    <row r="65" spans="1:12" x14ac:dyDescent="0.2">
      <c r="A65" s="47">
        <v>11</v>
      </c>
      <c r="B65" s="47">
        <v>0</v>
      </c>
      <c r="C65" s="47">
        <v>7.7</v>
      </c>
      <c r="D65" s="47">
        <v>2.2000000000000002</v>
      </c>
      <c r="E65" s="47">
        <v>2.4</v>
      </c>
      <c r="F65" s="47">
        <v>3.4</v>
      </c>
      <c r="G65" s="47">
        <v>6.2</v>
      </c>
      <c r="H65" s="47">
        <v>3.3</v>
      </c>
      <c r="I65" s="47">
        <v>3.1</v>
      </c>
      <c r="J65" s="47">
        <v>4.5</v>
      </c>
      <c r="K65" s="47">
        <v>0</v>
      </c>
      <c r="L65" s="47">
        <v>8.1</v>
      </c>
    </row>
    <row r="66" spans="1:12" x14ac:dyDescent="0.2">
      <c r="A66" s="47">
        <v>7</v>
      </c>
      <c r="B66" s="47">
        <v>0</v>
      </c>
      <c r="C66" s="47">
        <v>6.6</v>
      </c>
      <c r="D66" s="47">
        <v>3.6</v>
      </c>
      <c r="E66" s="47">
        <v>4.9000000000000004</v>
      </c>
      <c r="F66" s="47">
        <v>4.8</v>
      </c>
      <c r="G66" s="47">
        <v>7.2</v>
      </c>
      <c r="H66" s="47">
        <v>3.5</v>
      </c>
      <c r="I66" s="47">
        <v>3.6</v>
      </c>
      <c r="J66" s="47">
        <v>4.0999999999999996</v>
      </c>
      <c r="K66" s="47">
        <v>0</v>
      </c>
      <c r="L66" s="47">
        <v>7.1</v>
      </c>
    </row>
    <row r="67" spans="1:12" x14ac:dyDescent="0.2">
      <c r="A67" s="47">
        <v>12</v>
      </c>
      <c r="B67" s="47">
        <v>0</v>
      </c>
      <c r="C67" s="47">
        <v>5.7</v>
      </c>
      <c r="D67" s="47">
        <v>3.8</v>
      </c>
      <c r="E67" s="47">
        <v>5.4</v>
      </c>
      <c r="F67" s="47">
        <v>6</v>
      </c>
      <c r="G67" s="47">
        <v>8.1999999999999993</v>
      </c>
      <c r="H67" s="47">
        <v>4.7</v>
      </c>
      <c r="I67" s="47">
        <v>7.3</v>
      </c>
      <c r="J67" s="47">
        <v>6.7</v>
      </c>
      <c r="K67" s="47">
        <v>0</v>
      </c>
      <c r="L67" s="47">
        <v>9</v>
      </c>
    </row>
    <row r="68" spans="1:12" x14ac:dyDescent="0.2">
      <c r="A68" s="47">
        <v>5</v>
      </c>
      <c r="B68" s="47">
        <v>0</v>
      </c>
      <c r="C68" s="47">
        <v>5.7</v>
      </c>
      <c r="D68" s="47">
        <v>4</v>
      </c>
      <c r="E68" s="47">
        <v>2.7</v>
      </c>
      <c r="F68" s="47">
        <v>5.0999999999999996</v>
      </c>
      <c r="G68" s="47">
        <v>6.2</v>
      </c>
      <c r="H68" s="47">
        <v>5</v>
      </c>
      <c r="I68" s="47">
        <v>6.2</v>
      </c>
      <c r="J68" s="47">
        <v>5.5</v>
      </c>
      <c r="K68" s="47">
        <v>0</v>
      </c>
      <c r="L68" s="47">
        <v>6.2</v>
      </c>
    </row>
    <row r="69" spans="1:12" x14ac:dyDescent="0.2">
      <c r="A69" s="47">
        <v>7</v>
      </c>
      <c r="B69" s="47">
        <v>1</v>
      </c>
      <c r="C69" s="47">
        <v>5.5</v>
      </c>
      <c r="D69" s="47">
        <v>3.7</v>
      </c>
      <c r="E69" s="47">
        <v>4.3</v>
      </c>
      <c r="F69" s="47">
        <v>4.9000000000000004</v>
      </c>
      <c r="G69" s="47">
        <v>6</v>
      </c>
      <c r="H69" s="47">
        <v>4.5</v>
      </c>
      <c r="I69" s="47">
        <v>5.9</v>
      </c>
      <c r="J69" s="47">
        <v>5.4</v>
      </c>
      <c r="K69" s="47">
        <v>0</v>
      </c>
      <c r="L69" s="47">
        <v>8.1999999999999993</v>
      </c>
    </row>
    <row r="70" spans="1:12" x14ac:dyDescent="0.2">
      <c r="A70" s="47">
        <v>5</v>
      </c>
      <c r="B70" s="47">
        <v>0</v>
      </c>
      <c r="C70" s="47">
        <v>7.5</v>
      </c>
      <c r="D70" s="47">
        <v>3.5</v>
      </c>
      <c r="E70" s="47">
        <v>2.9</v>
      </c>
      <c r="F70" s="47">
        <v>4.5</v>
      </c>
      <c r="G70" s="47">
        <v>7.6</v>
      </c>
      <c r="H70" s="47">
        <v>4</v>
      </c>
      <c r="I70" s="47">
        <v>5.4</v>
      </c>
      <c r="J70" s="47">
        <v>3.5</v>
      </c>
      <c r="K70" s="47">
        <v>0</v>
      </c>
      <c r="L70" s="47">
        <v>5.8</v>
      </c>
    </row>
    <row r="71" spans="1:12" x14ac:dyDescent="0.2">
      <c r="A71" s="47">
        <v>9</v>
      </c>
      <c r="B71" s="47">
        <v>0</v>
      </c>
      <c r="C71" s="47">
        <v>6.4</v>
      </c>
      <c r="D71" s="47">
        <v>3.6</v>
      </c>
      <c r="E71" s="47">
        <v>3.9</v>
      </c>
      <c r="F71" s="47">
        <v>5.3</v>
      </c>
      <c r="G71" s="47">
        <v>7.1</v>
      </c>
      <c r="H71" s="47">
        <v>4.7</v>
      </c>
      <c r="I71" s="47">
        <v>6.6</v>
      </c>
      <c r="J71" s="47">
        <v>5.3</v>
      </c>
      <c r="K71" s="47">
        <v>0</v>
      </c>
      <c r="L71" s="47">
        <v>8</v>
      </c>
    </row>
    <row r="72" spans="1:12" x14ac:dyDescent="0.2">
      <c r="A72" s="47">
        <v>13</v>
      </c>
      <c r="B72" s="47">
        <v>0</v>
      </c>
      <c r="C72" s="47">
        <v>9.1</v>
      </c>
      <c r="D72" s="47">
        <v>4.5</v>
      </c>
      <c r="E72" s="47">
        <v>6.3</v>
      </c>
      <c r="F72" s="47">
        <v>7.1</v>
      </c>
      <c r="G72" s="47">
        <v>8.4</v>
      </c>
      <c r="H72" s="47">
        <v>5.4</v>
      </c>
      <c r="I72" s="47">
        <v>6.1</v>
      </c>
      <c r="J72" s="47">
        <v>5.9</v>
      </c>
      <c r="K72" s="47">
        <v>1</v>
      </c>
      <c r="L72" s="47">
        <v>7.7</v>
      </c>
    </row>
    <row r="73" spans="1:12" x14ac:dyDescent="0.2">
      <c r="A73" s="47">
        <v>8</v>
      </c>
      <c r="B73" s="47">
        <v>1</v>
      </c>
      <c r="C73" s="47">
        <v>6.7</v>
      </c>
      <c r="D73" s="47">
        <v>3.2</v>
      </c>
      <c r="E73" s="47">
        <v>4.8</v>
      </c>
      <c r="F73" s="47">
        <v>4.5</v>
      </c>
      <c r="G73" s="47">
        <v>5</v>
      </c>
      <c r="H73" s="47">
        <v>2.9</v>
      </c>
      <c r="I73" s="47">
        <v>2.6</v>
      </c>
      <c r="J73" s="47">
        <v>3.7</v>
      </c>
      <c r="K73" s="47">
        <v>0</v>
      </c>
      <c r="L73" s="47">
        <v>7</v>
      </c>
    </row>
    <row r="74" spans="1:12" x14ac:dyDescent="0.2">
      <c r="A74" s="47">
        <v>13</v>
      </c>
      <c r="B74" s="47">
        <v>0</v>
      </c>
      <c r="C74" s="47">
        <v>6.5</v>
      </c>
      <c r="D74" s="47">
        <v>4.3</v>
      </c>
      <c r="E74" s="47">
        <v>6.5</v>
      </c>
      <c r="F74" s="47">
        <v>6</v>
      </c>
      <c r="G74" s="47">
        <v>8.6999999999999993</v>
      </c>
      <c r="H74" s="47">
        <v>4.5999999999999996</v>
      </c>
      <c r="I74" s="47">
        <v>5.6</v>
      </c>
      <c r="J74" s="47">
        <v>6.6</v>
      </c>
      <c r="K74" s="47">
        <v>0</v>
      </c>
      <c r="L74" s="47">
        <v>7.9</v>
      </c>
    </row>
    <row r="75" spans="1:12" x14ac:dyDescent="0.2">
      <c r="A75" s="47">
        <v>14</v>
      </c>
      <c r="B75" s="47">
        <v>1</v>
      </c>
      <c r="C75" s="47">
        <v>9.9</v>
      </c>
      <c r="D75" s="47">
        <v>3.7</v>
      </c>
      <c r="E75" s="47">
        <v>5.6</v>
      </c>
      <c r="F75" s="47">
        <v>6.7</v>
      </c>
      <c r="G75" s="47">
        <v>6.8</v>
      </c>
      <c r="H75" s="47">
        <v>4.0999999999999996</v>
      </c>
      <c r="I75" s="47">
        <v>3.4</v>
      </c>
      <c r="J75" s="47">
        <v>7.6</v>
      </c>
      <c r="K75" s="47">
        <v>1</v>
      </c>
      <c r="L75" s="47">
        <v>9.8000000000000007</v>
      </c>
    </row>
    <row r="76" spans="1:12" x14ac:dyDescent="0.2">
      <c r="A76" s="47">
        <v>10</v>
      </c>
      <c r="B76" s="47">
        <v>1</v>
      </c>
      <c r="C76" s="47">
        <v>8.5</v>
      </c>
      <c r="D76" s="47">
        <v>3.9</v>
      </c>
      <c r="E76" s="47">
        <v>5</v>
      </c>
      <c r="F76" s="47">
        <v>6</v>
      </c>
      <c r="G76" s="47">
        <v>6.8</v>
      </c>
      <c r="H76" s="47">
        <v>4.4000000000000004</v>
      </c>
      <c r="I76" s="47">
        <v>5.0999999999999996</v>
      </c>
      <c r="J76" s="47">
        <v>5.5</v>
      </c>
      <c r="K76" s="47">
        <v>1</v>
      </c>
      <c r="L76" s="47">
        <v>8.4</v>
      </c>
    </row>
    <row r="77" spans="1:12" x14ac:dyDescent="0.2">
      <c r="A77" s="47">
        <v>7</v>
      </c>
      <c r="B77" s="47">
        <v>0</v>
      </c>
      <c r="C77" s="47">
        <v>9.9</v>
      </c>
      <c r="D77" s="47">
        <v>3</v>
      </c>
      <c r="E77" s="47">
        <v>5.4</v>
      </c>
      <c r="F77" s="47">
        <v>4.8</v>
      </c>
      <c r="G77" s="47">
        <v>4.9000000000000004</v>
      </c>
      <c r="H77" s="47">
        <v>3.1</v>
      </c>
      <c r="I77" s="47">
        <v>4.3</v>
      </c>
      <c r="J77" s="47">
        <v>5</v>
      </c>
      <c r="K77" s="47">
        <v>0</v>
      </c>
      <c r="L77" s="47">
        <v>8.9</v>
      </c>
    </row>
    <row r="78" spans="1:12" x14ac:dyDescent="0.2">
      <c r="A78" s="47">
        <v>3</v>
      </c>
      <c r="B78" s="47">
        <v>1</v>
      </c>
      <c r="C78" s="47">
        <v>7.6</v>
      </c>
      <c r="D78" s="47">
        <v>3.6</v>
      </c>
      <c r="E78" s="47">
        <v>4.7</v>
      </c>
      <c r="F78" s="47">
        <v>5</v>
      </c>
      <c r="G78" s="47">
        <v>7.4</v>
      </c>
      <c r="H78" s="47">
        <v>4.5</v>
      </c>
      <c r="I78" s="47">
        <v>5.8</v>
      </c>
      <c r="J78" s="47">
        <v>4.5999999999999996</v>
      </c>
      <c r="K78" s="47">
        <v>0</v>
      </c>
      <c r="L78" s="47">
        <v>7.5</v>
      </c>
    </row>
    <row r="79" spans="1:12" x14ac:dyDescent="0.2">
      <c r="A79" s="47">
        <v>5</v>
      </c>
      <c r="B79" s="47">
        <v>1</v>
      </c>
      <c r="C79" s="47">
        <v>9.4</v>
      </c>
      <c r="D79" s="47">
        <v>3.8</v>
      </c>
      <c r="E79" s="47">
        <v>4.7</v>
      </c>
      <c r="F79" s="47">
        <v>4.9000000000000004</v>
      </c>
      <c r="G79" s="47">
        <v>8.5</v>
      </c>
      <c r="H79" s="47">
        <v>4.3</v>
      </c>
      <c r="I79" s="47">
        <v>4.5</v>
      </c>
      <c r="J79" s="47">
        <v>6.2</v>
      </c>
      <c r="K79" s="47">
        <v>1</v>
      </c>
      <c r="L79" s="47">
        <v>8</v>
      </c>
    </row>
    <row r="80" spans="1:12" x14ac:dyDescent="0.2">
      <c r="A80" s="47">
        <v>10</v>
      </c>
      <c r="B80" s="47">
        <v>1</v>
      </c>
      <c r="C80" s="47">
        <v>9.3000000000000007</v>
      </c>
      <c r="D80" s="47">
        <v>3.5</v>
      </c>
      <c r="E80" s="47">
        <v>5.5</v>
      </c>
      <c r="F80" s="47">
        <v>5.9</v>
      </c>
      <c r="G80" s="47">
        <v>4.5999999999999996</v>
      </c>
      <c r="H80" s="47">
        <v>5.2</v>
      </c>
      <c r="I80" s="47">
        <v>4.0999999999999996</v>
      </c>
      <c r="J80" s="47">
        <v>7.6</v>
      </c>
      <c r="K80" s="47">
        <v>1</v>
      </c>
      <c r="L80" s="47">
        <v>8.1</v>
      </c>
    </row>
    <row r="81" spans="1:12" x14ac:dyDescent="0.2">
      <c r="A81" s="47">
        <v>10</v>
      </c>
      <c r="B81" s="47">
        <v>0</v>
      </c>
      <c r="C81" s="47">
        <v>7.1</v>
      </c>
      <c r="D81" s="47">
        <v>3.4</v>
      </c>
      <c r="E81" s="47">
        <v>4</v>
      </c>
      <c r="F81" s="47">
        <v>5.9</v>
      </c>
      <c r="G81" s="47">
        <v>7.8</v>
      </c>
      <c r="H81" s="47">
        <v>2.6</v>
      </c>
      <c r="I81" s="47">
        <v>3.1</v>
      </c>
      <c r="J81" s="47">
        <v>4.0999999999999996</v>
      </c>
      <c r="K81" s="47">
        <v>0</v>
      </c>
      <c r="L81" s="47">
        <v>7.6</v>
      </c>
    </row>
    <row r="82" spans="1:12" x14ac:dyDescent="0.2">
      <c r="A82" s="47">
        <v>8</v>
      </c>
      <c r="B82" s="47">
        <v>0</v>
      </c>
      <c r="C82" s="47">
        <v>9.9</v>
      </c>
      <c r="D82" s="47">
        <v>3</v>
      </c>
      <c r="E82" s="47">
        <v>4</v>
      </c>
      <c r="F82" s="47">
        <v>4.8</v>
      </c>
      <c r="G82" s="47">
        <v>4.9000000000000004</v>
      </c>
      <c r="H82" s="47">
        <v>3.2</v>
      </c>
      <c r="I82" s="47">
        <v>4.3</v>
      </c>
      <c r="J82" s="47">
        <v>4.8</v>
      </c>
      <c r="K82" s="47">
        <v>1</v>
      </c>
      <c r="L82" s="47">
        <v>8.8000000000000007</v>
      </c>
    </row>
    <row r="83" spans="1:12" x14ac:dyDescent="0.2">
      <c r="A83" s="47">
        <v>2</v>
      </c>
      <c r="B83" s="47">
        <v>0</v>
      </c>
      <c r="C83" s="47">
        <v>8.6999999999999993</v>
      </c>
      <c r="D83" s="47">
        <v>3.2</v>
      </c>
      <c r="E83" s="47">
        <v>2.4</v>
      </c>
      <c r="F83" s="47">
        <v>4.5999999999999996</v>
      </c>
      <c r="G83" s="47">
        <v>6.8</v>
      </c>
      <c r="H83" s="47">
        <v>4.3</v>
      </c>
      <c r="I83" s="47">
        <v>3.7</v>
      </c>
      <c r="J83" s="47">
        <v>4.9000000000000004</v>
      </c>
      <c r="K83" s="47">
        <v>1</v>
      </c>
      <c r="L83" s="47">
        <v>8</v>
      </c>
    </row>
    <row r="84" spans="1:12" x14ac:dyDescent="0.2">
      <c r="A84" s="47">
        <v>6</v>
      </c>
      <c r="B84" s="47">
        <v>1</v>
      </c>
      <c r="C84" s="47">
        <v>8.6</v>
      </c>
      <c r="D84" s="47">
        <v>2.9</v>
      </c>
      <c r="E84" s="47">
        <v>2.9</v>
      </c>
      <c r="F84" s="47">
        <v>4</v>
      </c>
      <c r="G84" s="47">
        <v>6.3</v>
      </c>
      <c r="H84" s="47">
        <v>2.7</v>
      </c>
      <c r="I84" s="47">
        <v>3</v>
      </c>
      <c r="J84" s="47">
        <v>3.9</v>
      </c>
      <c r="K84" s="47">
        <v>0</v>
      </c>
      <c r="L84" s="47">
        <v>8.5</v>
      </c>
    </row>
    <row r="85" spans="1:12" x14ac:dyDescent="0.2">
      <c r="A85" s="47">
        <v>5</v>
      </c>
      <c r="B85" s="47">
        <v>0</v>
      </c>
      <c r="C85" s="47">
        <v>6.4</v>
      </c>
      <c r="D85" s="47">
        <v>3.2</v>
      </c>
      <c r="E85" s="47">
        <v>2.2000000000000002</v>
      </c>
      <c r="F85" s="47">
        <v>5</v>
      </c>
      <c r="G85" s="47">
        <v>8.4</v>
      </c>
      <c r="H85" s="47">
        <v>2</v>
      </c>
      <c r="I85" s="47">
        <v>3.7</v>
      </c>
      <c r="J85" s="47">
        <v>3.6</v>
      </c>
      <c r="K85" s="47">
        <v>0</v>
      </c>
      <c r="L85" s="47">
        <v>6.5</v>
      </c>
    </row>
    <row r="86" spans="1:12" x14ac:dyDescent="0.2">
      <c r="A86" s="47">
        <v>4</v>
      </c>
      <c r="B86" s="47">
        <v>1</v>
      </c>
      <c r="C86" s="47">
        <v>7.7</v>
      </c>
      <c r="D86" s="47">
        <v>2.6</v>
      </c>
      <c r="E86" s="47">
        <v>1.9</v>
      </c>
      <c r="F86" s="47">
        <v>4.3</v>
      </c>
      <c r="G86" s="47">
        <v>5.9</v>
      </c>
      <c r="H86" s="47">
        <v>4.7</v>
      </c>
      <c r="I86" s="47">
        <v>3.9</v>
      </c>
      <c r="J86" s="47">
        <v>6.6</v>
      </c>
      <c r="K86" s="47">
        <v>1</v>
      </c>
      <c r="L86" s="47">
        <v>7.7</v>
      </c>
    </row>
    <row r="87" spans="1:12" x14ac:dyDescent="0.2">
      <c r="A87" s="47">
        <v>13</v>
      </c>
      <c r="B87" s="47">
        <v>0</v>
      </c>
      <c r="C87" s="47">
        <v>7.5</v>
      </c>
      <c r="D87" s="47">
        <v>3.5</v>
      </c>
      <c r="E87" s="47">
        <v>3.5</v>
      </c>
      <c r="F87" s="47">
        <v>4.5</v>
      </c>
      <c r="G87" s="47">
        <v>7.6</v>
      </c>
      <c r="H87" s="47">
        <v>3.4</v>
      </c>
      <c r="I87" s="47">
        <v>5.4</v>
      </c>
      <c r="J87" s="47">
        <v>4.5</v>
      </c>
      <c r="K87" s="47">
        <v>0</v>
      </c>
      <c r="L87" s="47">
        <v>7.2</v>
      </c>
    </row>
    <row r="88" spans="1:12" x14ac:dyDescent="0.2">
      <c r="A88" s="47">
        <v>4</v>
      </c>
      <c r="B88" s="47">
        <v>0</v>
      </c>
      <c r="C88" s="47">
        <v>5</v>
      </c>
      <c r="D88" s="47">
        <v>3.6</v>
      </c>
      <c r="E88" s="47">
        <v>3.5</v>
      </c>
      <c r="F88" s="47">
        <v>4.9000000000000004</v>
      </c>
      <c r="G88" s="47">
        <v>8.1999999999999993</v>
      </c>
      <c r="H88" s="47">
        <v>2.4</v>
      </c>
      <c r="I88" s="47">
        <v>4.8</v>
      </c>
      <c r="J88" s="47">
        <v>3</v>
      </c>
      <c r="K88" s="47">
        <v>0</v>
      </c>
      <c r="L88" s="47">
        <v>6</v>
      </c>
    </row>
    <row r="89" spans="1:12" x14ac:dyDescent="0.2">
      <c r="A89" s="47">
        <v>11</v>
      </c>
      <c r="B89" s="47">
        <v>1</v>
      </c>
      <c r="C89" s="47">
        <v>7.7</v>
      </c>
      <c r="D89" s="47">
        <v>2.6</v>
      </c>
      <c r="E89" s="47">
        <v>3.5</v>
      </c>
      <c r="F89" s="47">
        <v>4.3</v>
      </c>
      <c r="G89" s="47">
        <v>5.9</v>
      </c>
      <c r="H89" s="47">
        <v>5.0999999999999996</v>
      </c>
      <c r="I89" s="47">
        <v>3.9</v>
      </c>
      <c r="J89" s="47">
        <v>6.7</v>
      </c>
      <c r="K89" s="47">
        <v>1</v>
      </c>
      <c r="L89" s="47">
        <v>8.1999999999999993</v>
      </c>
    </row>
    <row r="90" spans="1:12" x14ac:dyDescent="0.2">
      <c r="A90" s="47">
        <v>8</v>
      </c>
      <c r="B90" s="47">
        <v>1</v>
      </c>
      <c r="C90" s="47">
        <v>9.1</v>
      </c>
      <c r="D90" s="47">
        <v>3.6</v>
      </c>
      <c r="E90" s="47">
        <v>4.2</v>
      </c>
      <c r="F90" s="47">
        <v>4.5999999999999996</v>
      </c>
      <c r="G90" s="47">
        <v>8.3000000000000007</v>
      </c>
      <c r="H90" s="47">
        <v>4.5999999999999996</v>
      </c>
      <c r="I90" s="47">
        <v>4.3</v>
      </c>
      <c r="J90" s="47">
        <v>5.4</v>
      </c>
      <c r="K90" s="47">
        <v>0</v>
      </c>
      <c r="L90" s="47">
        <v>7.4</v>
      </c>
    </row>
    <row r="91" spans="1:12" x14ac:dyDescent="0.2">
      <c r="A91" s="47">
        <v>14</v>
      </c>
      <c r="B91" s="47">
        <v>1</v>
      </c>
      <c r="C91" s="47">
        <v>5.5</v>
      </c>
      <c r="D91" s="47">
        <v>5.5</v>
      </c>
      <c r="E91" s="47">
        <v>5.6</v>
      </c>
      <c r="F91" s="47">
        <v>8.1999999999999993</v>
      </c>
      <c r="G91" s="47">
        <v>6.3</v>
      </c>
      <c r="H91" s="47">
        <v>5.5</v>
      </c>
      <c r="I91" s="47">
        <v>6.7</v>
      </c>
      <c r="J91" s="47">
        <v>7</v>
      </c>
      <c r="K91" s="47">
        <v>1</v>
      </c>
      <c r="L91" s="47">
        <v>9.3000000000000007</v>
      </c>
    </row>
    <row r="92" spans="1:12" x14ac:dyDescent="0.2">
      <c r="A92" s="47">
        <v>15</v>
      </c>
      <c r="B92" s="47">
        <v>0</v>
      </c>
      <c r="C92" s="47">
        <v>9.1</v>
      </c>
      <c r="D92" s="47">
        <v>3.7</v>
      </c>
      <c r="E92" s="47">
        <v>4.4000000000000004</v>
      </c>
      <c r="F92" s="47">
        <v>5.4</v>
      </c>
      <c r="G92" s="47">
        <v>7.3</v>
      </c>
      <c r="H92" s="47">
        <v>4.4000000000000004</v>
      </c>
      <c r="I92" s="47">
        <v>3</v>
      </c>
      <c r="J92" s="47">
        <v>4.0999999999999996</v>
      </c>
      <c r="K92" s="47">
        <v>1</v>
      </c>
      <c r="L92" s="47">
        <v>7.9</v>
      </c>
    </row>
    <row r="93" spans="1:12" x14ac:dyDescent="0.2">
      <c r="A93" s="47">
        <v>7</v>
      </c>
      <c r="B93" s="47">
        <v>0</v>
      </c>
      <c r="C93" s="47">
        <v>7.1</v>
      </c>
      <c r="D93" s="47">
        <v>4.2</v>
      </c>
      <c r="E93" s="47">
        <v>2.1</v>
      </c>
      <c r="F93" s="47">
        <v>4.5</v>
      </c>
      <c r="G93" s="47">
        <v>9.9</v>
      </c>
      <c r="H93" s="47">
        <v>2</v>
      </c>
      <c r="I93" s="47">
        <v>4</v>
      </c>
      <c r="J93" s="47">
        <v>2.6</v>
      </c>
      <c r="K93" s="47">
        <v>0</v>
      </c>
      <c r="L93" s="47">
        <v>6.5</v>
      </c>
    </row>
    <row r="94" spans="1:12" x14ac:dyDescent="0.2">
      <c r="A94" s="47">
        <v>14</v>
      </c>
      <c r="B94" s="47">
        <v>1</v>
      </c>
      <c r="C94" s="47">
        <v>9.1999999999999993</v>
      </c>
      <c r="D94" s="47">
        <v>3.9</v>
      </c>
      <c r="E94" s="47">
        <v>4.2</v>
      </c>
      <c r="F94" s="47">
        <v>4.8</v>
      </c>
      <c r="G94" s="47">
        <v>7.1</v>
      </c>
      <c r="H94" s="47">
        <v>4.4000000000000004</v>
      </c>
      <c r="I94" s="47">
        <v>2.6</v>
      </c>
      <c r="J94" s="47">
        <v>5.3</v>
      </c>
      <c r="K94" s="47">
        <v>1</v>
      </c>
      <c r="L94" s="47">
        <v>8.6</v>
      </c>
    </row>
    <row r="95" spans="1:12" x14ac:dyDescent="0.2">
      <c r="A95" s="47">
        <v>11</v>
      </c>
      <c r="B95" s="47">
        <v>1</v>
      </c>
      <c r="C95" s="47">
        <v>9.3000000000000007</v>
      </c>
      <c r="D95" s="47">
        <v>3.5</v>
      </c>
      <c r="E95" s="47">
        <v>4.5999999999999996</v>
      </c>
      <c r="F95" s="47">
        <v>5.9</v>
      </c>
      <c r="G95" s="47">
        <v>4.5999999999999996</v>
      </c>
      <c r="H95" s="47">
        <v>4.8</v>
      </c>
      <c r="I95" s="47">
        <v>4.0999999999999996</v>
      </c>
      <c r="J95" s="47">
        <v>7</v>
      </c>
      <c r="K95" s="47">
        <v>1</v>
      </c>
      <c r="L95" s="47">
        <v>8.9</v>
      </c>
    </row>
    <row r="96" spans="1:12" x14ac:dyDescent="0.2">
      <c r="A96" s="47">
        <v>8</v>
      </c>
      <c r="B96" s="47">
        <v>0</v>
      </c>
      <c r="C96" s="47">
        <v>9.3000000000000007</v>
      </c>
      <c r="D96" s="47">
        <v>3.8</v>
      </c>
      <c r="E96" s="47">
        <v>4.7</v>
      </c>
      <c r="F96" s="47">
        <v>5.5</v>
      </c>
      <c r="G96" s="47">
        <v>7.4</v>
      </c>
      <c r="H96" s="47">
        <v>3.6</v>
      </c>
      <c r="I96" s="47">
        <v>3.2</v>
      </c>
      <c r="J96" s="47">
        <v>4.5999999999999996</v>
      </c>
      <c r="K96" s="47">
        <v>1</v>
      </c>
      <c r="L96" s="47">
        <v>8.4</v>
      </c>
    </row>
    <row r="97" spans="1:12" x14ac:dyDescent="0.2">
      <c r="A97" s="47">
        <v>12</v>
      </c>
      <c r="B97" s="47">
        <v>1</v>
      </c>
      <c r="C97" s="47">
        <v>8.6</v>
      </c>
      <c r="D97" s="47">
        <v>4.8</v>
      </c>
      <c r="E97" s="47">
        <v>2.2999999999999998</v>
      </c>
      <c r="F97" s="47">
        <v>5.7</v>
      </c>
      <c r="G97" s="47">
        <v>6.7</v>
      </c>
      <c r="H97" s="47">
        <v>4.9000000000000004</v>
      </c>
      <c r="I97" s="47">
        <v>3.6</v>
      </c>
      <c r="J97" s="47">
        <v>5.3</v>
      </c>
      <c r="K97" s="47">
        <v>1</v>
      </c>
      <c r="L97" s="47">
        <v>8.1</v>
      </c>
    </row>
    <row r="98" spans="1:12" x14ac:dyDescent="0.2">
      <c r="A98" s="47">
        <v>10</v>
      </c>
      <c r="B98" s="47">
        <v>1</v>
      </c>
      <c r="C98" s="47">
        <v>7.4</v>
      </c>
      <c r="D98" s="47">
        <v>3.4</v>
      </c>
      <c r="E98" s="47">
        <v>4.0999999999999996</v>
      </c>
      <c r="F98" s="47">
        <v>4.8</v>
      </c>
      <c r="G98" s="47">
        <v>7.2</v>
      </c>
      <c r="H98" s="47">
        <v>4.2</v>
      </c>
      <c r="I98" s="47">
        <v>5.6</v>
      </c>
      <c r="J98" s="47">
        <v>5</v>
      </c>
      <c r="K98" s="47">
        <v>0</v>
      </c>
      <c r="L98" s="47">
        <v>7.2</v>
      </c>
    </row>
    <row r="99" spans="1:12" x14ac:dyDescent="0.2">
      <c r="A99" s="47">
        <v>11</v>
      </c>
      <c r="B99" s="47">
        <v>1</v>
      </c>
      <c r="C99" s="47">
        <v>8.6999999999999993</v>
      </c>
      <c r="D99" s="47">
        <v>3.2</v>
      </c>
      <c r="E99" s="47">
        <v>3.1</v>
      </c>
      <c r="F99" s="47">
        <v>2.9</v>
      </c>
      <c r="G99" s="47">
        <v>5.6</v>
      </c>
      <c r="H99" s="47">
        <v>3.1</v>
      </c>
      <c r="I99" s="47">
        <v>2.9</v>
      </c>
      <c r="J99" s="47">
        <v>3.2</v>
      </c>
      <c r="K99" s="47">
        <v>1</v>
      </c>
      <c r="L99" s="47">
        <v>7.7</v>
      </c>
    </row>
    <row r="100" spans="1:12" x14ac:dyDescent="0.2">
      <c r="A100" s="47">
        <v>1</v>
      </c>
      <c r="B100" s="47">
        <v>1</v>
      </c>
      <c r="C100" s="47">
        <v>7.8</v>
      </c>
      <c r="D100" s="47">
        <v>4.9000000000000004</v>
      </c>
      <c r="E100" s="47">
        <v>5.2</v>
      </c>
      <c r="F100" s="47">
        <v>7.1</v>
      </c>
      <c r="G100" s="47">
        <v>7.9</v>
      </c>
      <c r="H100" s="47">
        <v>4.3</v>
      </c>
      <c r="I100" s="47">
        <v>4.9000000000000004</v>
      </c>
      <c r="J100" s="47">
        <v>5.3</v>
      </c>
      <c r="K100" s="47">
        <v>1</v>
      </c>
      <c r="L100" s="47">
        <v>7.4</v>
      </c>
    </row>
    <row r="101" spans="1:12" x14ac:dyDescent="0.2">
      <c r="A101" s="47">
        <v>6</v>
      </c>
      <c r="B101" s="47">
        <v>0</v>
      </c>
      <c r="C101" s="47">
        <v>7.9</v>
      </c>
      <c r="D101" s="47">
        <v>3</v>
      </c>
      <c r="E101" s="47">
        <v>5.9</v>
      </c>
      <c r="F101" s="47">
        <v>4.8</v>
      </c>
      <c r="G101" s="47">
        <v>9.6999999999999993</v>
      </c>
      <c r="H101" s="47">
        <v>3.4</v>
      </c>
      <c r="I101" s="47">
        <v>5.4</v>
      </c>
      <c r="J101" s="47">
        <v>5.0999999999999996</v>
      </c>
      <c r="K101" s="47">
        <v>1</v>
      </c>
      <c r="L101" s="47">
        <v>7</v>
      </c>
    </row>
    <row r="102" spans="1:12" x14ac:dyDescent="0.2">
      <c r="A102" s="47">
        <v>8</v>
      </c>
      <c r="B102" s="47">
        <v>0</v>
      </c>
      <c r="C102" s="47">
        <v>7.6</v>
      </c>
      <c r="D102" s="47">
        <v>3.6</v>
      </c>
      <c r="E102" s="47">
        <v>3.4</v>
      </c>
      <c r="F102" s="47">
        <v>4.5999999999999996</v>
      </c>
      <c r="G102" s="47">
        <v>7.7</v>
      </c>
      <c r="H102" s="47">
        <v>3.1</v>
      </c>
      <c r="I102" s="47">
        <v>5.5</v>
      </c>
      <c r="J102" s="47">
        <v>4.9000000000000004</v>
      </c>
      <c r="K102" s="47">
        <v>0</v>
      </c>
      <c r="L102" s="47">
        <v>6.1</v>
      </c>
    </row>
    <row r="103" spans="1:12" x14ac:dyDescent="0.2">
      <c r="A103" s="47">
        <v>14</v>
      </c>
      <c r="B103" s="47">
        <v>1</v>
      </c>
      <c r="C103" s="47">
        <v>9.1999999999999993</v>
      </c>
      <c r="D103" s="47">
        <v>5</v>
      </c>
      <c r="E103" s="47">
        <v>5.2</v>
      </c>
      <c r="F103" s="47">
        <v>6.2</v>
      </c>
      <c r="G103" s="47">
        <v>7.3</v>
      </c>
      <c r="H103" s="47">
        <v>5.0999999999999996</v>
      </c>
      <c r="I103" s="47">
        <v>4.5999999999999996</v>
      </c>
      <c r="J103" s="47">
        <v>5.2</v>
      </c>
      <c r="K103" s="47">
        <v>1</v>
      </c>
      <c r="L103" s="47">
        <v>7.1</v>
      </c>
    </row>
    <row r="104" spans="1:12" x14ac:dyDescent="0.2">
      <c r="A104" s="47">
        <v>14</v>
      </c>
      <c r="B104" s="47">
        <v>1</v>
      </c>
      <c r="C104" s="47">
        <v>7.7</v>
      </c>
      <c r="D104" s="47">
        <v>4.7</v>
      </c>
      <c r="E104" s="47">
        <v>5.2</v>
      </c>
      <c r="F104" s="47">
        <v>7</v>
      </c>
      <c r="G104" s="47">
        <v>7.7</v>
      </c>
      <c r="H104" s="47">
        <v>4</v>
      </c>
      <c r="I104" s="47">
        <v>4.7</v>
      </c>
      <c r="J104" s="47">
        <v>4.7</v>
      </c>
      <c r="K104" s="47">
        <v>1</v>
      </c>
      <c r="L104" s="47">
        <v>7.6</v>
      </c>
    </row>
    <row r="105" spans="1:12" x14ac:dyDescent="0.2">
      <c r="A105" s="47">
        <v>12</v>
      </c>
      <c r="B105" s="47">
        <v>1</v>
      </c>
      <c r="C105" s="47">
        <v>9.5</v>
      </c>
      <c r="D105" s="47">
        <v>5.6</v>
      </c>
      <c r="E105" s="47">
        <v>5.6</v>
      </c>
      <c r="F105" s="47">
        <v>6.6</v>
      </c>
      <c r="G105" s="47">
        <v>7.6</v>
      </c>
      <c r="H105" s="47">
        <v>5.6</v>
      </c>
      <c r="I105" s="47">
        <v>4.5</v>
      </c>
      <c r="J105" s="47">
        <v>5.5</v>
      </c>
      <c r="K105" s="47">
        <v>1</v>
      </c>
      <c r="L105" s="47">
        <v>9</v>
      </c>
    </row>
    <row r="106" spans="1:12" x14ac:dyDescent="0.2">
      <c r="A106" s="47">
        <v>15</v>
      </c>
      <c r="B106" s="47">
        <v>0</v>
      </c>
      <c r="C106" s="47">
        <v>6.5</v>
      </c>
      <c r="D106" s="47">
        <v>4.3</v>
      </c>
      <c r="E106" s="47">
        <v>4.7</v>
      </c>
      <c r="F106" s="47">
        <v>6</v>
      </c>
      <c r="G106" s="47">
        <v>8.6999999999999993</v>
      </c>
      <c r="H106" s="47">
        <v>5</v>
      </c>
      <c r="I106" s="47">
        <v>5.6</v>
      </c>
      <c r="J106" s="47">
        <v>6.8</v>
      </c>
      <c r="K106" s="47">
        <v>1</v>
      </c>
      <c r="L106" s="47">
        <v>8.9</v>
      </c>
    </row>
    <row r="107" spans="1:12" x14ac:dyDescent="0.2">
      <c r="A107" s="47">
        <v>13</v>
      </c>
      <c r="B107" s="47">
        <v>0</v>
      </c>
      <c r="C107" s="47">
        <v>8.3000000000000007</v>
      </c>
      <c r="D107" s="47">
        <v>3.4</v>
      </c>
      <c r="E107" s="47">
        <v>3.4</v>
      </c>
      <c r="F107" s="47">
        <v>5.2</v>
      </c>
      <c r="G107" s="47">
        <v>9.1</v>
      </c>
      <c r="H107" s="47">
        <v>4.2</v>
      </c>
      <c r="I107" s="47">
        <v>5.8</v>
      </c>
      <c r="J107" s="47">
        <v>5.9</v>
      </c>
      <c r="K107" s="47">
        <v>1</v>
      </c>
      <c r="L107" s="47">
        <v>7.5</v>
      </c>
    </row>
    <row r="108" spans="1:12" x14ac:dyDescent="0.2">
      <c r="A108" s="47">
        <v>15</v>
      </c>
      <c r="B108" s="47">
        <v>1</v>
      </c>
      <c r="C108" s="47">
        <v>9.6</v>
      </c>
      <c r="D108" s="47">
        <v>4.0999999999999996</v>
      </c>
      <c r="E108" s="47">
        <v>4.8</v>
      </c>
      <c r="F108" s="47">
        <v>5.5</v>
      </c>
      <c r="G108" s="47">
        <v>7.7</v>
      </c>
      <c r="H108" s="47">
        <v>4.4000000000000004</v>
      </c>
      <c r="I108" s="47">
        <v>4.5999999999999996</v>
      </c>
      <c r="J108" s="47">
        <v>6.5</v>
      </c>
      <c r="K108" s="47">
        <v>1</v>
      </c>
      <c r="L108" s="47">
        <v>9.3000000000000007</v>
      </c>
    </row>
    <row r="109" spans="1:12" x14ac:dyDescent="0.2">
      <c r="A109" s="47">
        <v>1</v>
      </c>
      <c r="B109" s="47">
        <v>0</v>
      </c>
      <c r="C109" s="47">
        <v>5.9</v>
      </c>
      <c r="D109" s="47">
        <v>4</v>
      </c>
      <c r="E109" s="47">
        <v>6</v>
      </c>
      <c r="F109" s="47">
        <v>6.2</v>
      </c>
      <c r="G109" s="47">
        <v>8.4</v>
      </c>
      <c r="H109" s="47">
        <v>5.8</v>
      </c>
      <c r="I109" s="47">
        <v>7.5</v>
      </c>
      <c r="J109" s="47">
        <v>8.6999999999999993</v>
      </c>
      <c r="K109" s="47">
        <v>1</v>
      </c>
      <c r="L109" s="47">
        <v>8</v>
      </c>
    </row>
    <row r="110" spans="1:12" x14ac:dyDescent="0.2">
      <c r="A110" s="47">
        <v>7</v>
      </c>
      <c r="B110" s="47">
        <v>1</v>
      </c>
      <c r="C110" s="47">
        <v>8.6999999999999993</v>
      </c>
      <c r="D110" s="47">
        <v>3.7</v>
      </c>
      <c r="E110" s="47">
        <v>4.5999999999999996</v>
      </c>
      <c r="F110" s="47">
        <v>4.8</v>
      </c>
      <c r="G110" s="47">
        <v>3.8</v>
      </c>
      <c r="H110" s="47">
        <v>4.5999999999999996</v>
      </c>
      <c r="I110" s="47">
        <v>3.5</v>
      </c>
      <c r="J110" s="47">
        <v>5.5</v>
      </c>
      <c r="K110" s="47">
        <v>1</v>
      </c>
      <c r="L110" s="47">
        <v>7.6</v>
      </c>
    </row>
    <row r="111" spans="1:12" x14ac:dyDescent="0.2">
      <c r="A111" s="47">
        <v>2</v>
      </c>
      <c r="B111" s="47">
        <v>0</v>
      </c>
      <c r="C111" s="47">
        <v>6.7</v>
      </c>
      <c r="D111" s="47">
        <v>3.2</v>
      </c>
      <c r="E111" s="47">
        <v>2.2999999999999998</v>
      </c>
      <c r="F111" s="47">
        <v>4.5</v>
      </c>
      <c r="G111" s="47">
        <v>5</v>
      </c>
      <c r="H111" s="47">
        <v>3.8</v>
      </c>
      <c r="I111" s="47">
        <v>2.6</v>
      </c>
      <c r="J111" s="47">
        <v>5.5</v>
      </c>
      <c r="K111" s="47">
        <v>0</v>
      </c>
      <c r="L111" s="47">
        <v>7.1</v>
      </c>
    </row>
    <row r="112" spans="1:12" x14ac:dyDescent="0.2">
      <c r="A112" s="47">
        <v>7</v>
      </c>
      <c r="B112" s="47">
        <v>1</v>
      </c>
      <c r="C112" s="47">
        <v>9.6999999999999993</v>
      </c>
      <c r="D112" s="47">
        <v>5</v>
      </c>
      <c r="E112" s="47">
        <v>3.4</v>
      </c>
      <c r="F112" s="47">
        <v>6.1</v>
      </c>
      <c r="G112" s="47">
        <v>6.7</v>
      </c>
      <c r="H112" s="47">
        <v>3.7</v>
      </c>
      <c r="I112" s="47">
        <v>3.4</v>
      </c>
      <c r="J112" s="47">
        <v>7.1</v>
      </c>
      <c r="K112" s="47">
        <v>1</v>
      </c>
      <c r="L112" s="47">
        <v>8.1</v>
      </c>
    </row>
    <row r="113" spans="1:12" x14ac:dyDescent="0.2">
      <c r="A113" s="47">
        <v>12</v>
      </c>
      <c r="B113" s="47">
        <v>1</v>
      </c>
      <c r="C113" s="47">
        <v>8.8000000000000007</v>
      </c>
      <c r="D113" s="47">
        <v>3.5</v>
      </c>
      <c r="E113" s="47">
        <v>3.3</v>
      </c>
      <c r="F113" s="47">
        <v>4.5</v>
      </c>
      <c r="G113" s="47">
        <v>6.7</v>
      </c>
      <c r="H113" s="47">
        <v>4</v>
      </c>
      <c r="I113" s="47">
        <v>2.2999999999999998</v>
      </c>
      <c r="J113" s="47">
        <v>6.6</v>
      </c>
      <c r="K113" s="47">
        <v>0</v>
      </c>
      <c r="L113" s="47">
        <v>7.9</v>
      </c>
    </row>
    <row r="114" spans="1:12" x14ac:dyDescent="0.2">
      <c r="A114" s="47">
        <v>7</v>
      </c>
      <c r="B114" s="47">
        <v>0</v>
      </c>
      <c r="C114" s="47">
        <v>8.1999999999999993</v>
      </c>
      <c r="D114" s="47">
        <v>3.6</v>
      </c>
      <c r="E114" s="47">
        <v>4.5</v>
      </c>
      <c r="F114" s="47">
        <v>5</v>
      </c>
      <c r="G114" s="47">
        <v>9</v>
      </c>
      <c r="H114" s="47">
        <v>4.5</v>
      </c>
      <c r="I114" s="47">
        <v>6.9</v>
      </c>
      <c r="J114" s="47">
        <v>5.2</v>
      </c>
      <c r="K114" s="47">
        <v>1</v>
      </c>
      <c r="L114" s="47">
        <v>7.2</v>
      </c>
    </row>
    <row r="115" spans="1:12" x14ac:dyDescent="0.2">
      <c r="A115" s="47">
        <v>14</v>
      </c>
      <c r="B115" s="47">
        <v>1</v>
      </c>
      <c r="C115" s="47">
        <v>8.9</v>
      </c>
      <c r="D115" s="47">
        <v>4.3</v>
      </c>
      <c r="E115" s="47">
        <v>6.3</v>
      </c>
      <c r="F115" s="47">
        <v>6.9</v>
      </c>
      <c r="G115" s="47">
        <v>8.1999999999999993</v>
      </c>
      <c r="H115" s="47">
        <v>4.2</v>
      </c>
      <c r="I115" s="47">
        <v>5.9</v>
      </c>
      <c r="J115" s="47">
        <v>5.6</v>
      </c>
      <c r="K115" s="47">
        <v>1</v>
      </c>
      <c r="L115" s="47">
        <v>7.7</v>
      </c>
    </row>
    <row r="116" spans="1:12" x14ac:dyDescent="0.2">
      <c r="A116" s="47">
        <v>14</v>
      </c>
      <c r="B116" s="47">
        <v>1</v>
      </c>
      <c r="C116" s="47">
        <v>8.4</v>
      </c>
      <c r="D116" s="47">
        <v>3.8</v>
      </c>
      <c r="E116" s="47">
        <v>3.2</v>
      </c>
      <c r="F116" s="47">
        <v>5.9</v>
      </c>
      <c r="G116" s="47">
        <v>6.7</v>
      </c>
      <c r="H116" s="47">
        <v>4</v>
      </c>
      <c r="I116" s="47">
        <v>5</v>
      </c>
      <c r="J116" s="47">
        <v>4.9000000000000004</v>
      </c>
      <c r="K116" s="47">
        <v>1</v>
      </c>
      <c r="L116" s="47">
        <v>7.9</v>
      </c>
    </row>
    <row r="117" spans="1:12" x14ac:dyDescent="0.2">
      <c r="A117" s="47">
        <v>11</v>
      </c>
      <c r="B117" s="47">
        <v>1</v>
      </c>
      <c r="C117" s="47">
        <v>7.7</v>
      </c>
      <c r="D117" s="47">
        <v>4.7</v>
      </c>
      <c r="E117" s="47">
        <v>4.3</v>
      </c>
      <c r="F117" s="47">
        <v>7</v>
      </c>
      <c r="G117" s="47">
        <v>7.7</v>
      </c>
      <c r="H117" s="47">
        <v>5.0999999999999996</v>
      </c>
      <c r="I117" s="47">
        <v>4.7</v>
      </c>
      <c r="J117" s="47">
        <v>5.4</v>
      </c>
      <c r="K117" s="47">
        <v>0</v>
      </c>
      <c r="L117" s="47">
        <v>6.9</v>
      </c>
    </row>
    <row r="118" spans="1:12" x14ac:dyDescent="0.2">
      <c r="A118" s="47">
        <v>10</v>
      </c>
      <c r="B118" s="47">
        <v>1</v>
      </c>
      <c r="C118" s="47">
        <v>9.1999999999999993</v>
      </c>
      <c r="D118" s="47">
        <v>5</v>
      </c>
      <c r="E118" s="47">
        <v>4.9000000000000004</v>
      </c>
      <c r="F118" s="47">
        <v>6.2</v>
      </c>
      <c r="G118" s="47">
        <v>7.3</v>
      </c>
      <c r="H118" s="47">
        <v>4.2</v>
      </c>
      <c r="I118" s="47">
        <v>4.5999999999999996</v>
      </c>
      <c r="J118" s="47">
        <v>7.7</v>
      </c>
      <c r="K118" s="47">
        <v>1</v>
      </c>
      <c r="L118" s="47">
        <v>9.5</v>
      </c>
    </row>
    <row r="119" spans="1:12" x14ac:dyDescent="0.2">
      <c r="A119" s="47">
        <v>5</v>
      </c>
      <c r="B119" s="47">
        <v>0</v>
      </c>
      <c r="C119" s="47">
        <v>7.3</v>
      </c>
      <c r="D119" s="47">
        <v>3.6</v>
      </c>
      <c r="E119" s="47">
        <v>5.4</v>
      </c>
      <c r="F119" s="47">
        <v>6.1</v>
      </c>
      <c r="G119" s="47">
        <v>8</v>
      </c>
      <c r="H119" s="47">
        <v>2.8</v>
      </c>
      <c r="I119" s="47">
        <v>3.3</v>
      </c>
      <c r="J119" s="47">
        <v>4.0999999999999996</v>
      </c>
      <c r="K119" s="47">
        <v>0</v>
      </c>
      <c r="L119" s="47">
        <v>7.5</v>
      </c>
    </row>
    <row r="120" spans="1:12" x14ac:dyDescent="0.2">
      <c r="A120" s="47">
        <v>11</v>
      </c>
      <c r="B120" s="47">
        <v>1</v>
      </c>
      <c r="C120" s="47">
        <v>9</v>
      </c>
      <c r="D120" s="47">
        <v>4.0999999999999996</v>
      </c>
      <c r="E120" s="47">
        <v>3</v>
      </c>
      <c r="F120" s="47">
        <v>5</v>
      </c>
      <c r="G120" s="47">
        <v>6</v>
      </c>
      <c r="H120" s="47">
        <v>3.3</v>
      </c>
      <c r="I120" s="47">
        <v>3.9</v>
      </c>
      <c r="J120" s="47">
        <v>4.2</v>
      </c>
      <c r="K120" s="47">
        <v>1</v>
      </c>
      <c r="L120" s="47">
        <v>8</v>
      </c>
    </row>
    <row r="121" spans="1:12" x14ac:dyDescent="0.2">
      <c r="A121" s="47">
        <v>6</v>
      </c>
      <c r="B121" s="47">
        <v>0</v>
      </c>
      <c r="C121" s="47">
        <v>8.1</v>
      </c>
      <c r="D121" s="47">
        <v>2.5</v>
      </c>
      <c r="E121" s="47">
        <v>4.0999999999999996</v>
      </c>
      <c r="F121" s="47">
        <v>3.8</v>
      </c>
      <c r="G121" s="47">
        <v>6.6</v>
      </c>
      <c r="H121" s="47">
        <v>2.6</v>
      </c>
      <c r="I121" s="47">
        <v>3.5</v>
      </c>
      <c r="J121" s="47">
        <v>3.9</v>
      </c>
      <c r="K121" s="47">
        <v>0</v>
      </c>
      <c r="L121" s="47">
        <v>7.1</v>
      </c>
    </row>
    <row r="122" spans="1:12" x14ac:dyDescent="0.2">
      <c r="A122" s="47">
        <v>9</v>
      </c>
      <c r="B122" s="47">
        <v>1</v>
      </c>
      <c r="C122" s="47">
        <v>7.4</v>
      </c>
      <c r="D122" s="47">
        <v>5.0999999999999996</v>
      </c>
      <c r="E122" s="47">
        <v>5</v>
      </c>
      <c r="F122" s="47">
        <v>6.9</v>
      </c>
      <c r="G122" s="47">
        <v>9.6</v>
      </c>
      <c r="H122" s="47">
        <v>5.7</v>
      </c>
      <c r="I122" s="47">
        <v>6.5</v>
      </c>
      <c r="J122" s="47">
        <v>7</v>
      </c>
      <c r="K122" s="47">
        <v>1</v>
      </c>
      <c r="L122" s="47">
        <v>8.8000000000000007</v>
      </c>
    </row>
    <row r="123" spans="1:12" x14ac:dyDescent="0.2">
      <c r="A123" s="47">
        <v>9</v>
      </c>
      <c r="B123" s="47">
        <v>0</v>
      </c>
      <c r="C123" s="47">
        <v>7.9</v>
      </c>
      <c r="D123" s="47">
        <v>3</v>
      </c>
      <c r="E123" s="47">
        <v>4.3</v>
      </c>
      <c r="F123" s="47">
        <v>4.8</v>
      </c>
      <c r="G123" s="47">
        <v>9.6999999999999993</v>
      </c>
      <c r="H123" s="47">
        <v>4.8</v>
      </c>
      <c r="I123" s="47">
        <v>5.4</v>
      </c>
      <c r="J123" s="47">
        <v>6.2</v>
      </c>
      <c r="K123" s="47">
        <v>0</v>
      </c>
      <c r="L123" s="47">
        <v>8</v>
      </c>
    </row>
    <row r="124" spans="1:12" x14ac:dyDescent="0.2">
      <c r="A124" s="47">
        <v>10</v>
      </c>
      <c r="B124" s="47">
        <v>0</v>
      </c>
      <c r="C124" s="47">
        <v>7.7</v>
      </c>
      <c r="D124" s="47">
        <v>2.2000000000000002</v>
      </c>
      <c r="E124" s="47">
        <v>2.4</v>
      </c>
      <c r="F124" s="47">
        <v>3.4</v>
      </c>
      <c r="G124" s="47">
        <v>6.2</v>
      </c>
      <c r="H124" s="47">
        <v>3.2</v>
      </c>
      <c r="I124" s="47">
        <v>3.1</v>
      </c>
      <c r="J124" s="47">
        <v>3.4</v>
      </c>
      <c r="K124" s="47">
        <v>0</v>
      </c>
      <c r="L124" s="47">
        <v>7.7</v>
      </c>
    </row>
    <row r="125" spans="1:12" x14ac:dyDescent="0.2">
      <c r="A125" s="47">
        <v>5</v>
      </c>
      <c r="B125" s="47">
        <v>1</v>
      </c>
      <c r="C125" s="47">
        <v>9.4</v>
      </c>
      <c r="D125" s="47">
        <v>2.5</v>
      </c>
      <c r="E125" s="47">
        <v>3.2</v>
      </c>
      <c r="F125" s="47">
        <v>4.5999999999999996</v>
      </c>
      <c r="G125" s="47">
        <v>6.3</v>
      </c>
      <c r="H125" s="47">
        <v>5.8</v>
      </c>
      <c r="I125" s="47">
        <v>4.5999999999999996</v>
      </c>
      <c r="J125" s="47">
        <v>7</v>
      </c>
      <c r="K125" s="47">
        <v>1</v>
      </c>
      <c r="L125" s="47">
        <v>8.1999999999999993</v>
      </c>
    </row>
    <row r="126" spans="1:12" x14ac:dyDescent="0.2">
      <c r="A126" s="47">
        <v>7</v>
      </c>
      <c r="B126" s="47">
        <v>0</v>
      </c>
      <c r="C126" s="47">
        <v>7.2</v>
      </c>
      <c r="D126" s="47">
        <v>4.3</v>
      </c>
      <c r="E126" s="47">
        <v>3.9</v>
      </c>
      <c r="F126" s="47">
        <v>4.7</v>
      </c>
      <c r="G126" s="47">
        <v>10</v>
      </c>
      <c r="H126" s="47">
        <v>3.2</v>
      </c>
      <c r="I126" s="47">
        <v>4.0999999999999996</v>
      </c>
      <c r="J126" s="47">
        <v>4.2</v>
      </c>
      <c r="K126" s="47">
        <v>0</v>
      </c>
      <c r="L126" s="47">
        <v>6.5</v>
      </c>
    </row>
    <row r="127" spans="1:12" x14ac:dyDescent="0.2">
      <c r="A127" s="47">
        <v>15</v>
      </c>
      <c r="B127" s="47">
        <v>1</v>
      </c>
      <c r="C127" s="47">
        <v>8.3000000000000007</v>
      </c>
      <c r="D127" s="47">
        <v>3.7</v>
      </c>
      <c r="E127" s="47">
        <v>5.3</v>
      </c>
      <c r="F127" s="47">
        <v>6.1</v>
      </c>
      <c r="G127" s="47">
        <v>5.3</v>
      </c>
      <c r="H127" s="47">
        <v>4.0999999999999996</v>
      </c>
      <c r="I127" s="47">
        <v>2.9</v>
      </c>
      <c r="J127" s="47">
        <v>4</v>
      </c>
      <c r="K127" s="47">
        <v>1</v>
      </c>
      <c r="L127" s="47">
        <v>8.1</v>
      </c>
    </row>
    <row r="128" spans="1:12" x14ac:dyDescent="0.2">
      <c r="A128" s="47">
        <v>12</v>
      </c>
      <c r="B128" s="47">
        <v>0</v>
      </c>
      <c r="C128" s="47">
        <v>7.9</v>
      </c>
      <c r="D128" s="47">
        <v>3.9</v>
      </c>
      <c r="E128" s="47">
        <v>4.9000000000000004</v>
      </c>
      <c r="F128" s="47">
        <v>5.8</v>
      </c>
      <c r="G128" s="47">
        <v>4.7</v>
      </c>
      <c r="H128" s="47">
        <v>4.5999999999999996</v>
      </c>
      <c r="I128" s="47">
        <v>4.2</v>
      </c>
      <c r="J128" s="47">
        <v>6.6</v>
      </c>
      <c r="K128" s="47">
        <v>0</v>
      </c>
      <c r="L128" s="47">
        <v>8.1</v>
      </c>
    </row>
    <row r="129" spans="1:12" x14ac:dyDescent="0.2">
      <c r="A129" s="47">
        <v>7</v>
      </c>
      <c r="B129" s="47">
        <v>0</v>
      </c>
      <c r="C129" s="47">
        <v>7.3</v>
      </c>
      <c r="D129" s="47">
        <v>3.6</v>
      </c>
      <c r="E129" s="47">
        <v>3.6</v>
      </c>
      <c r="F129" s="47">
        <v>6.1</v>
      </c>
      <c r="G129" s="47">
        <v>8</v>
      </c>
      <c r="H129" s="47">
        <v>3.3</v>
      </c>
      <c r="I129" s="47">
        <v>3.3</v>
      </c>
      <c r="J129" s="47">
        <v>4</v>
      </c>
      <c r="K129" s="47">
        <v>0</v>
      </c>
      <c r="L129" s="47">
        <v>6.9</v>
      </c>
    </row>
    <row r="130" spans="1:12" x14ac:dyDescent="0.2">
      <c r="A130" s="47">
        <v>11</v>
      </c>
      <c r="B130" s="47">
        <v>1</v>
      </c>
      <c r="C130" s="47">
        <v>9.6</v>
      </c>
      <c r="D130" s="47">
        <v>5.7</v>
      </c>
      <c r="E130" s="47">
        <v>5.6</v>
      </c>
      <c r="F130" s="47">
        <v>7.8</v>
      </c>
      <c r="G130" s="47">
        <v>4.5</v>
      </c>
      <c r="H130" s="47">
        <v>4.4000000000000004</v>
      </c>
      <c r="I130" s="47">
        <v>3</v>
      </c>
      <c r="J130" s="47">
        <v>6.2</v>
      </c>
      <c r="K130" s="47">
        <v>1</v>
      </c>
      <c r="L130" s="47">
        <v>9.3000000000000007</v>
      </c>
    </row>
    <row r="131" spans="1:12" x14ac:dyDescent="0.2">
      <c r="A131" s="47">
        <v>4</v>
      </c>
      <c r="B131" s="47">
        <v>0</v>
      </c>
      <c r="C131" s="47">
        <v>8.3000000000000007</v>
      </c>
      <c r="D131" s="47">
        <v>2.8</v>
      </c>
      <c r="E131" s="47">
        <v>3</v>
      </c>
      <c r="F131" s="47">
        <v>2.5</v>
      </c>
      <c r="G131" s="47">
        <v>5.2</v>
      </c>
      <c r="H131" s="47">
        <v>1.2</v>
      </c>
      <c r="I131" s="47">
        <v>2.5</v>
      </c>
      <c r="J131" s="47">
        <v>2.6</v>
      </c>
      <c r="K131" s="47">
        <v>0</v>
      </c>
      <c r="L131" s="47">
        <v>6.2</v>
      </c>
    </row>
    <row r="132" spans="1:12" x14ac:dyDescent="0.2">
      <c r="A132" s="47">
        <v>9</v>
      </c>
      <c r="B132" s="47">
        <v>1</v>
      </c>
      <c r="C132" s="47">
        <v>8.6</v>
      </c>
      <c r="D132" s="47">
        <v>3.6</v>
      </c>
      <c r="E132" s="47">
        <v>2.9</v>
      </c>
      <c r="F132" s="47">
        <v>4.7</v>
      </c>
      <c r="G132" s="47">
        <v>3.7</v>
      </c>
      <c r="H132" s="47">
        <v>5</v>
      </c>
      <c r="I132" s="47">
        <v>3.4</v>
      </c>
      <c r="J132" s="47">
        <v>6.1</v>
      </c>
      <c r="K132" s="47">
        <v>0</v>
      </c>
      <c r="L132" s="47">
        <v>8</v>
      </c>
    </row>
    <row r="133" spans="1:12" x14ac:dyDescent="0.2">
      <c r="A133" s="47">
        <v>9</v>
      </c>
      <c r="B133" s="47">
        <v>0</v>
      </c>
      <c r="C133" s="47">
        <v>8</v>
      </c>
      <c r="D133" s="47">
        <v>2.5</v>
      </c>
      <c r="E133" s="47">
        <v>3.4</v>
      </c>
      <c r="F133" s="47">
        <v>3</v>
      </c>
      <c r="G133" s="47">
        <v>5.2</v>
      </c>
      <c r="H133" s="47">
        <v>4.5999999999999996</v>
      </c>
      <c r="I133" s="47">
        <v>4.2</v>
      </c>
      <c r="J133" s="47">
        <v>6.9</v>
      </c>
      <c r="K133" s="47">
        <v>0</v>
      </c>
      <c r="L133" s="47">
        <v>7.1</v>
      </c>
    </row>
    <row r="134" spans="1:12" x14ac:dyDescent="0.2">
      <c r="A134" s="47">
        <v>2</v>
      </c>
      <c r="B134" s="47">
        <v>0</v>
      </c>
      <c r="C134" s="47">
        <v>6.4</v>
      </c>
      <c r="D134" s="47">
        <v>3.2</v>
      </c>
      <c r="E134" s="47">
        <v>2.2000000000000002</v>
      </c>
      <c r="F134" s="47">
        <v>5</v>
      </c>
      <c r="G134" s="47">
        <v>8.4</v>
      </c>
      <c r="H134" s="47">
        <v>2.4</v>
      </c>
      <c r="I134" s="47">
        <v>3.7</v>
      </c>
      <c r="J134" s="47">
        <v>3.6</v>
      </c>
      <c r="K134" s="47">
        <v>0</v>
      </c>
      <c r="L134" s="47">
        <v>6.5</v>
      </c>
    </row>
    <row r="135" spans="1:12" x14ac:dyDescent="0.2">
      <c r="A135" s="47">
        <v>10</v>
      </c>
      <c r="B135" s="47">
        <v>0</v>
      </c>
      <c r="C135" s="47">
        <v>6.6</v>
      </c>
      <c r="D135" s="47">
        <v>3.8</v>
      </c>
      <c r="E135" s="47">
        <v>3.2</v>
      </c>
      <c r="F135" s="47">
        <v>6.6</v>
      </c>
      <c r="G135" s="47">
        <v>8.1999999999999993</v>
      </c>
      <c r="H135" s="47">
        <v>4.3</v>
      </c>
      <c r="I135" s="47">
        <v>4.0999999999999996</v>
      </c>
      <c r="J135" s="47">
        <v>6.3</v>
      </c>
      <c r="K135" s="47">
        <v>0</v>
      </c>
      <c r="L135" s="47">
        <v>7.1</v>
      </c>
    </row>
    <row r="136" spans="1:12" x14ac:dyDescent="0.2">
      <c r="A136" s="47">
        <v>14</v>
      </c>
      <c r="B136" s="47">
        <v>1</v>
      </c>
      <c r="C136" s="47">
        <v>7.6</v>
      </c>
      <c r="D136" s="47">
        <v>2.5</v>
      </c>
      <c r="E136" s="47">
        <v>3.2</v>
      </c>
      <c r="F136" s="47">
        <v>4.2</v>
      </c>
      <c r="G136" s="47">
        <v>5.8</v>
      </c>
      <c r="H136" s="47">
        <v>3.6</v>
      </c>
      <c r="I136" s="47">
        <v>3.8</v>
      </c>
      <c r="J136" s="47">
        <v>6</v>
      </c>
      <c r="K136" s="47">
        <v>1</v>
      </c>
      <c r="L136" s="47">
        <v>8.1999999999999993</v>
      </c>
    </row>
    <row r="137" spans="1:12" x14ac:dyDescent="0.2">
      <c r="A137" s="47">
        <v>1</v>
      </c>
      <c r="B137" s="47">
        <v>1</v>
      </c>
      <c r="C137" s="47">
        <v>9.4</v>
      </c>
      <c r="D137" s="47">
        <v>4.0999999999999996</v>
      </c>
      <c r="E137" s="47">
        <v>3.4</v>
      </c>
      <c r="F137" s="47">
        <v>4.7</v>
      </c>
      <c r="G137" s="47">
        <v>7.6</v>
      </c>
      <c r="H137" s="47">
        <v>5.0999999999999996</v>
      </c>
      <c r="I137" s="47">
        <v>3.7</v>
      </c>
      <c r="J137" s="47">
        <v>5.6</v>
      </c>
      <c r="K137" s="47">
        <v>1</v>
      </c>
      <c r="L137" s="47">
        <v>7</v>
      </c>
    </row>
    <row r="138" spans="1:12" x14ac:dyDescent="0.2">
      <c r="A138" s="47">
        <v>4</v>
      </c>
      <c r="B138" s="47">
        <v>0</v>
      </c>
      <c r="C138" s="47">
        <v>8.3000000000000007</v>
      </c>
      <c r="D138" s="47">
        <v>2.8</v>
      </c>
      <c r="E138" s="47">
        <v>3</v>
      </c>
      <c r="F138" s="47">
        <v>2.5</v>
      </c>
      <c r="G138" s="47">
        <v>5.2</v>
      </c>
      <c r="H138" s="47">
        <v>1.8</v>
      </c>
      <c r="I138" s="47">
        <v>2.5</v>
      </c>
      <c r="J138" s="47">
        <v>3.1</v>
      </c>
      <c r="K138" s="47">
        <v>0</v>
      </c>
      <c r="L138" s="47">
        <v>6.7</v>
      </c>
    </row>
    <row r="139" spans="1:12" x14ac:dyDescent="0.2">
      <c r="A139" s="47">
        <v>13</v>
      </c>
      <c r="B139" s="47">
        <v>1</v>
      </c>
      <c r="C139" s="47">
        <v>7.8</v>
      </c>
      <c r="D139" s="47">
        <v>4.9000000000000004</v>
      </c>
      <c r="E139" s="47">
        <v>5.8</v>
      </c>
      <c r="F139" s="47">
        <v>7.1</v>
      </c>
      <c r="G139" s="47">
        <v>7.9</v>
      </c>
      <c r="H139" s="47">
        <v>4.0999999999999996</v>
      </c>
      <c r="I139" s="47">
        <v>4.9000000000000004</v>
      </c>
      <c r="J139" s="47">
        <v>5.7</v>
      </c>
      <c r="K139" s="47">
        <v>0</v>
      </c>
      <c r="L139" s="47">
        <v>7.5</v>
      </c>
    </row>
    <row r="140" spans="1:12" x14ac:dyDescent="0.2">
      <c r="A140" s="47">
        <v>13</v>
      </c>
      <c r="B140" s="47">
        <v>0</v>
      </c>
      <c r="C140" s="47">
        <v>7.1</v>
      </c>
      <c r="D140" s="47">
        <v>4.2</v>
      </c>
      <c r="E140" s="47">
        <v>2.8</v>
      </c>
      <c r="F140" s="47">
        <v>4.5</v>
      </c>
      <c r="G140" s="47">
        <v>9.9</v>
      </c>
      <c r="H140" s="47">
        <v>2.8</v>
      </c>
      <c r="I140" s="47">
        <v>4</v>
      </c>
      <c r="J140" s="47">
        <v>3.3</v>
      </c>
      <c r="K140" s="47">
        <v>0</v>
      </c>
      <c r="L140" s="47">
        <v>7.4</v>
      </c>
    </row>
    <row r="141" spans="1:12" x14ac:dyDescent="0.2">
      <c r="A141" s="47">
        <v>15</v>
      </c>
      <c r="B141" s="47">
        <v>1</v>
      </c>
      <c r="C141" s="47">
        <v>7.6</v>
      </c>
      <c r="D141" s="47">
        <v>3.6</v>
      </c>
      <c r="E141" s="47">
        <v>2.2000000000000002</v>
      </c>
      <c r="F141" s="47">
        <v>5</v>
      </c>
      <c r="G141" s="47">
        <v>7.4</v>
      </c>
      <c r="H141" s="47">
        <v>4.4000000000000004</v>
      </c>
      <c r="I141" s="47">
        <v>5.8</v>
      </c>
      <c r="J141" s="47">
        <v>4.8</v>
      </c>
      <c r="K141" s="47">
        <v>0</v>
      </c>
      <c r="L141" s="47">
        <v>7.4</v>
      </c>
    </row>
    <row r="142" spans="1:12" x14ac:dyDescent="0.2">
      <c r="A142" s="47">
        <v>12</v>
      </c>
      <c r="B142" s="47">
        <v>0</v>
      </c>
      <c r="C142" s="47">
        <v>5.6</v>
      </c>
      <c r="D142" s="47">
        <v>3.4</v>
      </c>
      <c r="E142" s="47">
        <v>5.2</v>
      </c>
      <c r="F142" s="47">
        <v>5.6</v>
      </c>
      <c r="G142" s="47">
        <v>9.1</v>
      </c>
      <c r="H142" s="47">
        <v>4.5</v>
      </c>
      <c r="I142" s="47">
        <v>6</v>
      </c>
      <c r="J142" s="47">
        <v>6.3</v>
      </c>
      <c r="K142" s="47">
        <v>0</v>
      </c>
      <c r="L142" s="47">
        <v>7.9</v>
      </c>
    </row>
    <row r="143" spans="1:12" x14ac:dyDescent="0.2">
      <c r="A143" s="47">
        <v>3</v>
      </c>
      <c r="B143" s="47">
        <v>0</v>
      </c>
      <c r="C143" s="47">
        <v>9.9</v>
      </c>
      <c r="D143" s="47">
        <v>2.8</v>
      </c>
      <c r="E143" s="47">
        <v>1.5</v>
      </c>
      <c r="F143" s="47">
        <v>3.5</v>
      </c>
      <c r="G143" s="47">
        <v>5.4</v>
      </c>
      <c r="H143" s="47">
        <v>4</v>
      </c>
      <c r="I143" s="47">
        <v>4.9000000000000004</v>
      </c>
      <c r="J143" s="47">
        <v>5.8</v>
      </c>
      <c r="K143" s="47">
        <v>1</v>
      </c>
      <c r="L143" s="47">
        <v>8</v>
      </c>
    </row>
    <row r="144" spans="1:12" x14ac:dyDescent="0.2">
      <c r="A144" s="47">
        <v>3</v>
      </c>
      <c r="B144" s="47">
        <v>1</v>
      </c>
      <c r="C144" s="47">
        <v>9.1999999999999993</v>
      </c>
      <c r="D144" s="47">
        <v>3.4</v>
      </c>
      <c r="E144" s="47">
        <v>4.9000000000000004</v>
      </c>
      <c r="F144" s="47">
        <v>5.8</v>
      </c>
      <c r="G144" s="47">
        <v>4.5</v>
      </c>
      <c r="H144" s="47">
        <v>4.2</v>
      </c>
      <c r="I144" s="47">
        <v>4</v>
      </c>
      <c r="J144" s="47">
        <v>6.9</v>
      </c>
      <c r="K144" s="47">
        <v>1</v>
      </c>
      <c r="L144" s="47">
        <v>8</v>
      </c>
    </row>
    <row r="145" spans="1:12" x14ac:dyDescent="0.2">
      <c r="A145" s="47">
        <v>7</v>
      </c>
      <c r="B145" s="47">
        <v>0</v>
      </c>
      <c r="C145" s="47">
        <v>9.1</v>
      </c>
      <c r="D145" s="47">
        <v>3.8</v>
      </c>
      <c r="E145" s="47">
        <v>3.1</v>
      </c>
      <c r="F145" s="47">
        <v>4.5</v>
      </c>
      <c r="G145" s="47">
        <v>7.3</v>
      </c>
      <c r="H145" s="47">
        <v>4.5</v>
      </c>
      <c r="I145" s="47">
        <v>3.4</v>
      </c>
      <c r="J145" s="47">
        <v>5.0999999999999996</v>
      </c>
      <c r="K145" s="47">
        <v>0</v>
      </c>
      <c r="L145" s="47">
        <v>8.4</v>
      </c>
    </row>
    <row r="146" spans="1:12" x14ac:dyDescent="0.2">
      <c r="A146" s="47">
        <v>7</v>
      </c>
      <c r="B146" s="47">
        <v>0</v>
      </c>
      <c r="C146" s="47">
        <v>9.9</v>
      </c>
      <c r="D146" s="47">
        <v>4.2</v>
      </c>
      <c r="E146" s="47">
        <v>3.4</v>
      </c>
      <c r="F146" s="47">
        <v>4.5</v>
      </c>
      <c r="G146" s="47">
        <v>3.8</v>
      </c>
      <c r="H146" s="47">
        <v>3.8</v>
      </c>
      <c r="I146" s="47">
        <v>4</v>
      </c>
      <c r="J146" s="47">
        <v>5.4</v>
      </c>
      <c r="K146" s="47">
        <v>1</v>
      </c>
      <c r="L146" s="47">
        <v>8.8000000000000007</v>
      </c>
    </row>
    <row r="147" spans="1:12" x14ac:dyDescent="0.2">
      <c r="A147" s="47">
        <v>14</v>
      </c>
      <c r="B147" s="47">
        <v>1</v>
      </c>
      <c r="C147" s="47">
        <v>9.9</v>
      </c>
      <c r="D147" s="47">
        <v>4.2</v>
      </c>
      <c r="E147" s="47">
        <v>3.2</v>
      </c>
      <c r="F147" s="47">
        <v>4.5</v>
      </c>
      <c r="G147" s="47">
        <v>3.8</v>
      </c>
      <c r="H147" s="47">
        <v>4.0999999999999996</v>
      </c>
      <c r="I147" s="47">
        <v>4</v>
      </c>
      <c r="J147" s="47">
        <v>4.0999999999999996</v>
      </c>
      <c r="K147" s="47">
        <v>1</v>
      </c>
      <c r="L147" s="47">
        <v>7.9</v>
      </c>
    </row>
    <row r="148" spans="1:12" x14ac:dyDescent="0.2">
      <c r="A148" s="47">
        <v>5</v>
      </c>
      <c r="B148" s="47">
        <v>0</v>
      </c>
      <c r="C148" s="47">
        <v>6.6</v>
      </c>
      <c r="D148" s="47">
        <v>3.8</v>
      </c>
      <c r="E148" s="47">
        <v>4.5</v>
      </c>
      <c r="F148" s="47">
        <v>6.6</v>
      </c>
      <c r="G148" s="47">
        <v>8.1999999999999993</v>
      </c>
      <c r="H148" s="47">
        <v>4.5999999999999996</v>
      </c>
      <c r="I148" s="47">
        <v>4.0999999999999996</v>
      </c>
      <c r="J148" s="47">
        <v>4.7</v>
      </c>
      <c r="K148" s="47">
        <v>0</v>
      </c>
      <c r="L148" s="47">
        <v>6</v>
      </c>
    </row>
    <row r="149" spans="1:12" x14ac:dyDescent="0.2">
      <c r="A149" s="47">
        <v>15</v>
      </c>
      <c r="B149" s="47">
        <v>0</v>
      </c>
      <c r="C149" s="47">
        <v>9.1</v>
      </c>
      <c r="D149" s="47">
        <v>3.7</v>
      </c>
      <c r="E149" s="47">
        <v>4.0999999999999996</v>
      </c>
      <c r="F149" s="47">
        <v>5.4</v>
      </c>
      <c r="G149" s="47">
        <v>7.3</v>
      </c>
      <c r="H149" s="47">
        <v>3.7</v>
      </c>
      <c r="I149" s="47">
        <v>3</v>
      </c>
      <c r="J149" s="47">
        <v>4.7</v>
      </c>
      <c r="K149" s="47">
        <v>0</v>
      </c>
      <c r="L149" s="47">
        <v>8.1999999999999993</v>
      </c>
    </row>
    <row r="150" spans="1:12" x14ac:dyDescent="0.2">
      <c r="A150" s="47">
        <v>7</v>
      </c>
      <c r="B150" s="47">
        <v>1</v>
      </c>
      <c r="C150" s="47">
        <v>5.0999999999999996</v>
      </c>
      <c r="D150" s="47">
        <v>5.0999999999999996</v>
      </c>
      <c r="E150" s="47">
        <v>5.8</v>
      </c>
      <c r="F150" s="47">
        <v>7.8</v>
      </c>
      <c r="G150" s="47">
        <v>5.9</v>
      </c>
      <c r="H150" s="47">
        <v>5.0999999999999996</v>
      </c>
      <c r="I150" s="47">
        <v>6.3</v>
      </c>
      <c r="J150" s="47">
        <v>6.2</v>
      </c>
      <c r="K150" s="47">
        <v>1</v>
      </c>
      <c r="L150" s="47">
        <v>8.4</v>
      </c>
    </row>
    <row r="151" spans="1:12" x14ac:dyDescent="0.2">
      <c r="A151" s="47">
        <v>13</v>
      </c>
      <c r="B151" s="47">
        <v>0</v>
      </c>
      <c r="C151" s="47">
        <v>6</v>
      </c>
      <c r="D151" s="47">
        <v>4.0999999999999996</v>
      </c>
      <c r="E151" s="47">
        <v>4.8</v>
      </c>
      <c r="F151" s="47">
        <v>5.3</v>
      </c>
      <c r="G151" s="47">
        <v>8</v>
      </c>
      <c r="H151" s="47">
        <v>4.3</v>
      </c>
      <c r="I151" s="47">
        <v>5.3</v>
      </c>
      <c r="J151" s="47">
        <v>5.8</v>
      </c>
      <c r="K151" s="47">
        <v>0</v>
      </c>
      <c r="L151" s="47">
        <v>7.4</v>
      </c>
    </row>
    <row r="152" spans="1:12" x14ac:dyDescent="0.2">
      <c r="A152" s="47">
        <v>8</v>
      </c>
      <c r="B152" s="47">
        <v>0</v>
      </c>
      <c r="C152" s="47">
        <v>8.9</v>
      </c>
      <c r="D152" s="47">
        <v>4.3</v>
      </c>
      <c r="E152" s="47">
        <v>4.3</v>
      </c>
      <c r="F152" s="47">
        <v>6.9</v>
      </c>
      <c r="G152" s="47">
        <v>8.1999999999999993</v>
      </c>
      <c r="H152" s="47">
        <v>5</v>
      </c>
      <c r="I152" s="47">
        <v>5.9</v>
      </c>
      <c r="J152" s="47">
        <v>5.7</v>
      </c>
      <c r="K152" s="47">
        <v>0</v>
      </c>
      <c r="L152" s="47">
        <v>8</v>
      </c>
    </row>
    <row r="153" spans="1:12" x14ac:dyDescent="0.2">
      <c r="A153" s="47">
        <v>5</v>
      </c>
      <c r="B153" s="47">
        <v>0</v>
      </c>
      <c r="C153" s="47">
        <v>6.2</v>
      </c>
      <c r="D153" s="47">
        <v>3.3</v>
      </c>
      <c r="E153" s="47">
        <v>4</v>
      </c>
      <c r="F153" s="47">
        <v>5.0999999999999996</v>
      </c>
      <c r="G153" s="47">
        <v>6.9</v>
      </c>
      <c r="H153" s="47">
        <v>4</v>
      </c>
      <c r="I153" s="47">
        <v>6.3</v>
      </c>
      <c r="J153" s="47">
        <v>5.4</v>
      </c>
      <c r="K153" s="47">
        <v>0</v>
      </c>
      <c r="L153" s="47">
        <v>6.6</v>
      </c>
    </row>
    <row r="154" spans="1:12" x14ac:dyDescent="0.2">
      <c r="A154" s="47">
        <v>9</v>
      </c>
      <c r="B154" s="47">
        <v>0</v>
      </c>
      <c r="C154" s="47">
        <v>7.2</v>
      </c>
      <c r="D154" s="47">
        <v>4.3</v>
      </c>
      <c r="E154" s="47">
        <v>3.6</v>
      </c>
      <c r="F154" s="47">
        <v>4.7</v>
      </c>
      <c r="G154" s="47">
        <v>10</v>
      </c>
      <c r="H154" s="47">
        <v>3</v>
      </c>
      <c r="I154" s="47">
        <v>4.0999999999999996</v>
      </c>
      <c r="J154" s="47">
        <v>3.8</v>
      </c>
      <c r="K154" s="47">
        <v>0</v>
      </c>
      <c r="L154" s="47">
        <v>7.6</v>
      </c>
    </row>
    <row r="155" spans="1:12" x14ac:dyDescent="0.2">
      <c r="A155" s="47">
        <v>6</v>
      </c>
      <c r="B155" s="47">
        <v>1</v>
      </c>
      <c r="C155" s="47">
        <v>8.8000000000000007</v>
      </c>
      <c r="D155" s="47">
        <v>3.5</v>
      </c>
      <c r="E155" s="47">
        <v>2.8</v>
      </c>
      <c r="F155" s="47">
        <v>4.5</v>
      </c>
      <c r="G155" s="47">
        <v>6.7</v>
      </c>
      <c r="H155" s="47">
        <v>4.0999999999999996</v>
      </c>
      <c r="I155" s="47">
        <v>2.2999999999999998</v>
      </c>
      <c r="J155" s="47">
        <v>5.4</v>
      </c>
      <c r="K155" s="47">
        <v>0</v>
      </c>
      <c r="L155" s="47">
        <v>7.5</v>
      </c>
    </row>
    <row r="156" spans="1:12" x14ac:dyDescent="0.2">
      <c r="A156" s="47">
        <v>3</v>
      </c>
      <c r="B156" s="47">
        <v>0</v>
      </c>
      <c r="C156" s="47">
        <v>6.3</v>
      </c>
      <c r="D156" s="47">
        <v>5.0999999999999996</v>
      </c>
      <c r="E156" s="47">
        <v>3.7</v>
      </c>
      <c r="F156" s="47">
        <v>6.6</v>
      </c>
      <c r="G156" s="47">
        <v>8.4</v>
      </c>
      <c r="H156" s="47">
        <v>4.4000000000000004</v>
      </c>
      <c r="I156" s="47">
        <v>5.0999999999999996</v>
      </c>
      <c r="J156" s="47">
        <v>5.3</v>
      </c>
      <c r="K156" s="47">
        <v>0</v>
      </c>
      <c r="L156" s="47">
        <v>7.1</v>
      </c>
    </row>
    <row r="157" spans="1:12" x14ac:dyDescent="0.2">
      <c r="A157" s="47">
        <v>2</v>
      </c>
      <c r="B157" s="47">
        <v>0</v>
      </c>
      <c r="C157" s="47">
        <v>9.6999999999999993</v>
      </c>
      <c r="D157" s="47">
        <v>2.8</v>
      </c>
      <c r="E157" s="47">
        <v>3.7</v>
      </c>
      <c r="F157" s="47">
        <v>4.7</v>
      </c>
      <c r="G157" s="47">
        <v>4.8</v>
      </c>
      <c r="H157" s="47">
        <v>4</v>
      </c>
      <c r="I157" s="47">
        <v>4.0999999999999996</v>
      </c>
      <c r="J157" s="47">
        <v>5.8</v>
      </c>
      <c r="K157" s="47">
        <v>0</v>
      </c>
      <c r="L157" s="47">
        <v>7.9</v>
      </c>
    </row>
    <row r="158" spans="1:12" x14ac:dyDescent="0.2">
      <c r="A158" s="47">
        <v>1</v>
      </c>
      <c r="B158" s="47">
        <v>0</v>
      </c>
      <c r="C158" s="47">
        <v>5</v>
      </c>
      <c r="D158" s="47">
        <v>3.6</v>
      </c>
      <c r="E158" s="47">
        <v>4.0999999999999996</v>
      </c>
      <c r="F158" s="47">
        <v>4.9000000000000004</v>
      </c>
      <c r="G158" s="47">
        <v>8.1999999999999993</v>
      </c>
      <c r="H158" s="47">
        <v>3.7</v>
      </c>
      <c r="I158" s="47">
        <v>4.8</v>
      </c>
      <c r="J158" s="47">
        <v>4.4000000000000004</v>
      </c>
      <c r="K158" s="47">
        <v>0</v>
      </c>
      <c r="L158" s="47">
        <v>7.6</v>
      </c>
    </row>
    <row r="159" spans="1:12" x14ac:dyDescent="0.2">
      <c r="A159" s="47">
        <v>10</v>
      </c>
      <c r="B159" s="47">
        <v>1</v>
      </c>
      <c r="C159" s="47">
        <v>7.4</v>
      </c>
      <c r="D159" s="47">
        <v>3.4</v>
      </c>
      <c r="E159" s="47">
        <v>5.8</v>
      </c>
      <c r="F159" s="47">
        <v>4.8</v>
      </c>
      <c r="G159" s="47">
        <v>7.2</v>
      </c>
      <c r="H159" s="47">
        <v>4</v>
      </c>
      <c r="I159" s="47">
        <v>5.6</v>
      </c>
      <c r="J159" s="47">
        <v>4.3</v>
      </c>
      <c r="K159" s="47">
        <v>0</v>
      </c>
      <c r="L159" s="47">
        <v>7.1</v>
      </c>
    </row>
    <row r="160" spans="1:12" x14ac:dyDescent="0.2">
      <c r="A160" s="47">
        <v>5</v>
      </c>
      <c r="B160" s="47">
        <v>1</v>
      </c>
      <c r="C160" s="47">
        <v>5.5</v>
      </c>
      <c r="D160" s="47">
        <v>3.7</v>
      </c>
      <c r="E160" s="47">
        <v>4.5</v>
      </c>
      <c r="F160" s="47">
        <v>4.9000000000000004</v>
      </c>
      <c r="G160" s="47">
        <v>6</v>
      </c>
      <c r="H160" s="47">
        <v>4.3</v>
      </c>
      <c r="I160" s="47">
        <v>5.9</v>
      </c>
      <c r="J160" s="47">
        <v>5.7</v>
      </c>
      <c r="K160" s="47">
        <v>0</v>
      </c>
      <c r="L160" s="47">
        <v>7.6</v>
      </c>
    </row>
    <row r="161" spans="1:12" x14ac:dyDescent="0.2">
      <c r="A161" s="47">
        <v>13</v>
      </c>
      <c r="B161" s="47">
        <v>1</v>
      </c>
      <c r="C161" s="47">
        <v>9.1</v>
      </c>
      <c r="D161" s="47">
        <v>3.6</v>
      </c>
      <c r="E161" s="47">
        <v>3</v>
      </c>
      <c r="F161" s="47">
        <v>4.5999999999999996</v>
      </c>
      <c r="G161" s="47">
        <v>8.3000000000000007</v>
      </c>
      <c r="H161" s="47">
        <v>4.5999999999999996</v>
      </c>
      <c r="I161" s="47">
        <v>4.3</v>
      </c>
      <c r="J161" s="47">
        <v>4.8</v>
      </c>
      <c r="K161" s="47">
        <v>1</v>
      </c>
      <c r="L161" s="47">
        <v>8.1999999999999993</v>
      </c>
    </row>
    <row r="162" spans="1:12" x14ac:dyDescent="0.2">
      <c r="A162" s="47">
        <v>5</v>
      </c>
      <c r="B162" s="47">
        <v>0</v>
      </c>
      <c r="C162" s="47">
        <v>6.7</v>
      </c>
      <c r="D162" s="47">
        <v>3.7</v>
      </c>
      <c r="E162" s="47">
        <v>5.0999999999999996</v>
      </c>
      <c r="F162" s="47">
        <v>4.9000000000000004</v>
      </c>
      <c r="G162" s="47">
        <v>9.1999999999999993</v>
      </c>
      <c r="H162" s="47">
        <v>3.7</v>
      </c>
      <c r="I162" s="47">
        <v>4.5</v>
      </c>
      <c r="J162" s="47">
        <v>4.9000000000000004</v>
      </c>
      <c r="K162" s="47">
        <v>0</v>
      </c>
      <c r="L162" s="47">
        <v>6.9</v>
      </c>
    </row>
    <row r="163" spans="1:12" x14ac:dyDescent="0.2">
      <c r="A163" s="47">
        <v>11</v>
      </c>
      <c r="B163" s="47">
        <v>1</v>
      </c>
      <c r="C163" s="47">
        <v>6.3</v>
      </c>
      <c r="D163" s="47">
        <v>4.5</v>
      </c>
      <c r="E163" s="47">
        <v>4.9000000000000004</v>
      </c>
      <c r="F163" s="47">
        <v>5.9</v>
      </c>
      <c r="G163" s="47">
        <v>8.8000000000000007</v>
      </c>
      <c r="H163" s="47">
        <v>6.4</v>
      </c>
      <c r="I163" s="47">
        <v>6.2</v>
      </c>
      <c r="J163" s="47">
        <v>6.4</v>
      </c>
      <c r="K163" s="47">
        <v>1</v>
      </c>
      <c r="L163" s="47">
        <v>8.1</v>
      </c>
    </row>
    <row r="164" spans="1:12" x14ac:dyDescent="0.2">
      <c r="A164" s="47">
        <v>13</v>
      </c>
      <c r="B164" s="47">
        <v>1</v>
      </c>
      <c r="C164" s="47">
        <v>8.3000000000000007</v>
      </c>
      <c r="D164" s="47">
        <v>3.7</v>
      </c>
      <c r="E164" s="47">
        <v>5.7</v>
      </c>
      <c r="F164" s="47">
        <v>6.1</v>
      </c>
      <c r="G164" s="47">
        <v>5.3</v>
      </c>
      <c r="H164" s="47">
        <v>3.6</v>
      </c>
      <c r="I164" s="47">
        <v>2.9</v>
      </c>
      <c r="J164" s="47">
        <v>4.9000000000000004</v>
      </c>
      <c r="K164" s="47">
        <v>1</v>
      </c>
      <c r="L164" s="47">
        <v>7.6</v>
      </c>
    </row>
    <row r="165" spans="1:12" x14ac:dyDescent="0.2">
      <c r="A165" s="47">
        <v>12</v>
      </c>
      <c r="B165" s="47">
        <v>1</v>
      </c>
      <c r="C165" s="47">
        <v>8.1999999999999993</v>
      </c>
      <c r="D165" s="47">
        <v>3.6</v>
      </c>
      <c r="E165" s="47">
        <v>4.7</v>
      </c>
      <c r="F165" s="47">
        <v>6</v>
      </c>
      <c r="G165" s="47">
        <v>5.2</v>
      </c>
      <c r="H165" s="47">
        <v>4.7</v>
      </c>
      <c r="I165" s="47">
        <v>2.8</v>
      </c>
      <c r="J165" s="47">
        <v>4</v>
      </c>
      <c r="K165" s="47">
        <v>1</v>
      </c>
      <c r="L165" s="47">
        <v>8.4</v>
      </c>
    </row>
    <row r="166" spans="1:12" x14ac:dyDescent="0.2">
      <c r="A166" s="47">
        <v>11</v>
      </c>
      <c r="B166" s="47">
        <v>1</v>
      </c>
      <c r="C166" s="47">
        <v>8.1999999999999993</v>
      </c>
      <c r="D166" s="47">
        <v>3.6</v>
      </c>
      <c r="E166" s="47">
        <v>5.8</v>
      </c>
      <c r="F166" s="47">
        <v>6</v>
      </c>
      <c r="G166" s="47">
        <v>5.2</v>
      </c>
      <c r="H166" s="47">
        <v>4</v>
      </c>
      <c r="I166" s="47">
        <v>2.8</v>
      </c>
      <c r="J166" s="47">
        <v>4</v>
      </c>
      <c r="K166" s="47">
        <v>0</v>
      </c>
      <c r="L166" s="47">
        <v>7.4</v>
      </c>
    </row>
    <row r="167" spans="1:12" x14ac:dyDescent="0.2">
      <c r="A167" s="47">
        <v>10</v>
      </c>
      <c r="B167" s="47">
        <v>1</v>
      </c>
      <c r="C167" s="47">
        <v>9</v>
      </c>
      <c r="D167" s="47">
        <v>4.0999999999999996</v>
      </c>
      <c r="E167" s="47">
        <v>3.3</v>
      </c>
      <c r="F167" s="47">
        <v>5</v>
      </c>
      <c r="G167" s="47">
        <v>6</v>
      </c>
      <c r="H167" s="47">
        <v>4.3</v>
      </c>
      <c r="I167" s="47">
        <v>3.9</v>
      </c>
      <c r="J167" s="47">
        <v>4.4000000000000004</v>
      </c>
      <c r="K167" s="47">
        <v>0</v>
      </c>
      <c r="L167" s="47">
        <v>7.9</v>
      </c>
    </row>
    <row r="168" spans="1:12" x14ac:dyDescent="0.2">
      <c r="A168" s="47">
        <v>1</v>
      </c>
      <c r="B168" s="47">
        <v>0</v>
      </c>
      <c r="C168" s="47">
        <v>7.1</v>
      </c>
      <c r="D168" s="47">
        <v>3.4</v>
      </c>
      <c r="E168" s="47">
        <v>3.8</v>
      </c>
      <c r="F168" s="47">
        <v>5.9</v>
      </c>
      <c r="G168" s="47">
        <v>7.8</v>
      </c>
      <c r="H168" s="47">
        <v>3.6</v>
      </c>
      <c r="I168" s="47">
        <v>3.1</v>
      </c>
      <c r="J168" s="47">
        <v>3.7</v>
      </c>
      <c r="K168" s="47">
        <v>0</v>
      </c>
      <c r="L168" s="47">
        <v>7.2</v>
      </c>
    </row>
    <row r="169" spans="1:12" x14ac:dyDescent="0.2">
      <c r="A169" s="47">
        <v>10</v>
      </c>
      <c r="B169" s="47">
        <v>0</v>
      </c>
      <c r="C169" s="47">
        <v>6.9</v>
      </c>
      <c r="D169" s="47">
        <v>3.7</v>
      </c>
      <c r="E169" s="47">
        <v>3.3</v>
      </c>
      <c r="F169" s="47">
        <v>5.4</v>
      </c>
      <c r="G169" s="47">
        <v>8.9</v>
      </c>
      <c r="H169" s="47">
        <v>2.7</v>
      </c>
      <c r="I169" s="47">
        <v>4.2</v>
      </c>
      <c r="J169" s="47">
        <v>3.4</v>
      </c>
      <c r="K169" s="47">
        <v>0</v>
      </c>
      <c r="L169" s="47">
        <v>7.6</v>
      </c>
    </row>
    <row r="170" spans="1:12" x14ac:dyDescent="0.2">
      <c r="A170" s="47">
        <v>12</v>
      </c>
      <c r="B170" s="47">
        <v>1</v>
      </c>
      <c r="C170" s="47">
        <v>8.6</v>
      </c>
      <c r="D170" s="47">
        <v>2.9</v>
      </c>
      <c r="E170" s="47">
        <v>2.8</v>
      </c>
      <c r="F170" s="47">
        <v>4</v>
      </c>
      <c r="G170" s="47">
        <v>6.3</v>
      </c>
      <c r="H170" s="47">
        <v>4</v>
      </c>
      <c r="I170" s="47">
        <v>3</v>
      </c>
      <c r="J170" s="47">
        <v>4</v>
      </c>
      <c r="K170" s="47">
        <v>0</v>
      </c>
      <c r="L170" s="47">
        <v>6.7</v>
      </c>
    </row>
    <row r="171" spans="1:12" x14ac:dyDescent="0.2">
      <c r="A171" s="47">
        <v>9</v>
      </c>
      <c r="B171" s="47">
        <v>0</v>
      </c>
      <c r="C171" s="47">
        <v>6.7</v>
      </c>
      <c r="D171" s="47">
        <v>4</v>
      </c>
      <c r="E171" s="47">
        <v>4.2</v>
      </c>
      <c r="F171" s="47">
        <v>6.8</v>
      </c>
      <c r="G171" s="47">
        <v>8.4</v>
      </c>
      <c r="H171" s="47">
        <v>3.8</v>
      </c>
      <c r="I171" s="47">
        <v>4.3</v>
      </c>
      <c r="J171" s="47">
        <v>4.3</v>
      </c>
      <c r="K171" s="47">
        <v>1</v>
      </c>
      <c r="L171" s="47">
        <v>7.4</v>
      </c>
    </row>
    <row r="172" spans="1:12" x14ac:dyDescent="0.2">
      <c r="A172" s="47">
        <v>8</v>
      </c>
      <c r="B172" s="47">
        <v>0</v>
      </c>
      <c r="C172" s="47">
        <v>7</v>
      </c>
      <c r="D172" s="47">
        <v>3.3</v>
      </c>
      <c r="E172" s="47">
        <v>4</v>
      </c>
      <c r="F172" s="47">
        <v>4.2</v>
      </c>
      <c r="G172" s="47">
        <v>9</v>
      </c>
      <c r="H172" s="47">
        <v>3.3</v>
      </c>
      <c r="I172" s="47">
        <v>5.2</v>
      </c>
      <c r="J172" s="47">
        <v>5.6</v>
      </c>
      <c r="K172" s="47">
        <v>1</v>
      </c>
      <c r="L172" s="47">
        <v>6.2</v>
      </c>
    </row>
    <row r="173" spans="1:12" x14ac:dyDescent="0.2">
      <c r="A173" s="47">
        <v>1</v>
      </c>
      <c r="B173" s="47">
        <v>0</v>
      </c>
      <c r="C173" s="47">
        <v>9.6999999999999993</v>
      </c>
      <c r="D173" s="47">
        <v>2.6</v>
      </c>
      <c r="E173" s="47">
        <v>2.1</v>
      </c>
      <c r="F173" s="47">
        <v>3.3</v>
      </c>
      <c r="G173" s="47">
        <v>5.2</v>
      </c>
      <c r="H173" s="47">
        <v>4.5</v>
      </c>
      <c r="I173" s="47">
        <v>4.7</v>
      </c>
      <c r="J173" s="47">
        <v>5.8</v>
      </c>
      <c r="K173" s="47">
        <v>1</v>
      </c>
      <c r="L173" s="47">
        <v>7.5</v>
      </c>
    </row>
    <row r="174" spans="1:12" x14ac:dyDescent="0.2">
      <c r="A174" s="47">
        <v>4</v>
      </c>
      <c r="B174" s="47">
        <v>1</v>
      </c>
      <c r="C174" s="47">
        <v>9.9</v>
      </c>
      <c r="D174" s="47">
        <v>3.7</v>
      </c>
      <c r="E174" s="47">
        <v>4.5999999999999996</v>
      </c>
      <c r="F174" s="47">
        <v>6.7</v>
      </c>
      <c r="G174" s="47">
        <v>6.8</v>
      </c>
      <c r="H174" s="47">
        <v>5</v>
      </c>
      <c r="I174" s="47">
        <v>3.4</v>
      </c>
      <c r="J174" s="47">
        <v>5.3</v>
      </c>
      <c r="K174" s="47">
        <v>1</v>
      </c>
      <c r="L174" s="47">
        <v>7.4</v>
      </c>
    </row>
    <row r="175" spans="1:12" x14ac:dyDescent="0.2">
      <c r="A175" s="47">
        <v>1</v>
      </c>
      <c r="B175" s="47">
        <v>1</v>
      </c>
      <c r="C175" s="47">
        <v>8.6</v>
      </c>
      <c r="D175" s="47">
        <v>4.8</v>
      </c>
      <c r="E175" s="47">
        <v>3.3</v>
      </c>
      <c r="F175" s="47">
        <v>5.7</v>
      </c>
      <c r="G175" s="47">
        <v>6.7</v>
      </c>
      <c r="H175" s="47">
        <v>4.8</v>
      </c>
      <c r="I175" s="47">
        <v>3.6</v>
      </c>
      <c r="J175" s="47">
        <v>4.2</v>
      </c>
      <c r="K175" s="47">
        <v>0</v>
      </c>
      <c r="L175" s="47">
        <v>7.9</v>
      </c>
    </row>
    <row r="176" spans="1:12" x14ac:dyDescent="0.2">
      <c r="A176" s="47">
        <v>8</v>
      </c>
      <c r="B176" s="47">
        <v>0</v>
      </c>
      <c r="C176" s="47">
        <v>6.3</v>
      </c>
      <c r="D176" s="47">
        <v>5.0999999999999996</v>
      </c>
      <c r="E176" s="47">
        <v>5.5</v>
      </c>
      <c r="F176" s="47">
        <v>6.6</v>
      </c>
      <c r="G176" s="47">
        <v>8.4</v>
      </c>
      <c r="H176" s="47">
        <v>2.8</v>
      </c>
      <c r="I176" s="47">
        <v>5.0999999999999996</v>
      </c>
      <c r="J176" s="47">
        <v>4.7</v>
      </c>
      <c r="K176" s="47">
        <v>0</v>
      </c>
      <c r="L176" s="47">
        <v>6.5</v>
      </c>
    </row>
    <row r="177" spans="1:12" x14ac:dyDescent="0.2">
      <c r="A177" s="47">
        <v>11</v>
      </c>
      <c r="B177" s="47">
        <v>1</v>
      </c>
      <c r="C177" s="47">
        <v>9.9</v>
      </c>
      <c r="D177" s="47">
        <v>3.7</v>
      </c>
      <c r="E177" s="47">
        <v>6.1</v>
      </c>
      <c r="F177" s="47">
        <v>6.7</v>
      </c>
      <c r="G177" s="47">
        <v>6.8</v>
      </c>
      <c r="H177" s="47">
        <v>4.3</v>
      </c>
      <c r="I177" s="47">
        <v>3.4</v>
      </c>
      <c r="J177" s="47">
        <v>4.2</v>
      </c>
      <c r="K177" s="47">
        <v>1</v>
      </c>
      <c r="L177" s="47">
        <v>8.6</v>
      </c>
    </row>
    <row r="178" spans="1:12" x14ac:dyDescent="0.2">
      <c r="A178" s="47">
        <v>7</v>
      </c>
      <c r="B178" s="47">
        <v>1</v>
      </c>
      <c r="C178" s="47">
        <v>9.3000000000000007</v>
      </c>
      <c r="D178" s="47">
        <v>2.4</v>
      </c>
      <c r="E178" s="47">
        <v>2.6</v>
      </c>
      <c r="F178" s="47">
        <v>4.5</v>
      </c>
      <c r="G178" s="47">
        <v>6.2</v>
      </c>
      <c r="H178" s="47">
        <v>4</v>
      </c>
      <c r="I178" s="47">
        <v>4.4000000000000004</v>
      </c>
      <c r="J178" s="47">
        <v>5.8</v>
      </c>
      <c r="K178" s="47">
        <v>1</v>
      </c>
      <c r="L178" s="47">
        <v>8.6</v>
      </c>
    </row>
    <row r="179" spans="1:12" x14ac:dyDescent="0.2">
      <c r="A179" s="47">
        <v>12</v>
      </c>
      <c r="B179" s="47">
        <v>1</v>
      </c>
      <c r="C179" s="47">
        <v>9.6999999999999993</v>
      </c>
      <c r="D179" s="47">
        <v>5</v>
      </c>
      <c r="E179" s="47">
        <v>5.2</v>
      </c>
      <c r="F179" s="47">
        <v>6.1</v>
      </c>
      <c r="G179" s="47">
        <v>6.7</v>
      </c>
      <c r="H179" s="47">
        <v>4.9000000000000004</v>
      </c>
      <c r="I179" s="47">
        <v>3.4</v>
      </c>
      <c r="J179" s="47">
        <v>5.8</v>
      </c>
      <c r="K179" s="47">
        <v>1</v>
      </c>
      <c r="L179" s="47">
        <v>8</v>
      </c>
    </row>
    <row r="180" spans="1:12" x14ac:dyDescent="0.2">
      <c r="A180" s="47">
        <v>14</v>
      </c>
      <c r="B180" s="47">
        <v>0</v>
      </c>
      <c r="C180" s="47">
        <v>9.6999999999999993</v>
      </c>
      <c r="D180" s="47">
        <v>2.6</v>
      </c>
      <c r="E180" s="47">
        <v>2.4</v>
      </c>
      <c r="F180" s="47">
        <v>3.3</v>
      </c>
      <c r="G180" s="47">
        <v>5.2</v>
      </c>
      <c r="H180" s="47">
        <v>4.5999999999999996</v>
      </c>
      <c r="I180" s="47">
        <v>4.7</v>
      </c>
      <c r="J180" s="47">
        <v>5.3</v>
      </c>
      <c r="K180" s="47">
        <v>0</v>
      </c>
      <c r="L180" s="47">
        <v>8.1</v>
      </c>
    </row>
    <row r="181" spans="1:12" x14ac:dyDescent="0.2">
      <c r="A181" s="47">
        <v>5</v>
      </c>
      <c r="B181" s="47">
        <v>1</v>
      </c>
      <c r="C181" s="47">
        <v>9.6</v>
      </c>
      <c r="D181" s="47">
        <v>5.7</v>
      </c>
      <c r="E181" s="47">
        <v>6.9</v>
      </c>
      <c r="F181" s="47">
        <v>7.8</v>
      </c>
      <c r="G181" s="47">
        <v>4.5</v>
      </c>
      <c r="H181" s="47">
        <v>4</v>
      </c>
      <c r="I181" s="47">
        <v>3</v>
      </c>
      <c r="J181" s="47">
        <v>6.1</v>
      </c>
      <c r="K181" s="47">
        <v>1</v>
      </c>
      <c r="L181" s="47">
        <v>8.1999999999999993</v>
      </c>
    </row>
    <row r="182" spans="1:12" x14ac:dyDescent="0.2">
      <c r="A182" s="47">
        <v>10</v>
      </c>
      <c r="B182" s="47">
        <v>1</v>
      </c>
      <c r="C182" s="47">
        <v>7.6</v>
      </c>
      <c r="D182" s="47">
        <v>2.5</v>
      </c>
      <c r="E182" s="47">
        <v>3.8</v>
      </c>
      <c r="F182" s="47">
        <v>4.2</v>
      </c>
      <c r="G182" s="47">
        <v>5.8</v>
      </c>
      <c r="H182" s="47">
        <v>4.4000000000000004</v>
      </c>
      <c r="I182" s="47">
        <v>3.8</v>
      </c>
      <c r="J182" s="47">
        <v>6.3</v>
      </c>
      <c r="K182" s="47">
        <v>1</v>
      </c>
      <c r="L182" s="47">
        <v>7.2</v>
      </c>
    </row>
    <row r="183" spans="1:12" x14ac:dyDescent="0.2">
      <c r="A183" s="47">
        <v>7</v>
      </c>
      <c r="B183" s="47">
        <v>0</v>
      </c>
      <c r="C183" s="47">
        <v>9.4</v>
      </c>
      <c r="D183" s="47">
        <v>4.0999999999999996</v>
      </c>
      <c r="E183" s="47">
        <v>4.8</v>
      </c>
      <c r="F183" s="47">
        <v>4.7</v>
      </c>
      <c r="G183" s="47">
        <v>7.6</v>
      </c>
      <c r="H183" s="47">
        <v>4.7</v>
      </c>
      <c r="I183" s="47">
        <v>3.7</v>
      </c>
      <c r="J183" s="47">
        <v>6.4</v>
      </c>
      <c r="K183" s="47">
        <v>1</v>
      </c>
      <c r="L183" s="47">
        <v>8.4</v>
      </c>
    </row>
    <row r="184" spans="1:12" x14ac:dyDescent="0.2">
      <c r="A184" s="47">
        <v>15</v>
      </c>
      <c r="B184" s="47">
        <v>1</v>
      </c>
      <c r="C184" s="47">
        <v>9.6</v>
      </c>
      <c r="D184" s="47">
        <v>5.7</v>
      </c>
      <c r="E184" s="47">
        <v>5.0999999999999996</v>
      </c>
      <c r="F184" s="47">
        <v>7.8</v>
      </c>
      <c r="G184" s="47">
        <v>4.5</v>
      </c>
      <c r="H184" s="47">
        <v>4.5999999999999996</v>
      </c>
      <c r="I184" s="47">
        <v>3</v>
      </c>
      <c r="J184" s="47">
        <v>6.7</v>
      </c>
      <c r="K184" s="47">
        <v>1</v>
      </c>
      <c r="L184" s="47">
        <v>9.4</v>
      </c>
    </row>
    <row r="185" spans="1:12" x14ac:dyDescent="0.2">
      <c r="A185" s="47">
        <v>14</v>
      </c>
      <c r="B185" s="47">
        <v>1</v>
      </c>
      <c r="C185" s="47">
        <v>9.3000000000000007</v>
      </c>
      <c r="D185" s="47">
        <v>5.0999999999999996</v>
      </c>
      <c r="E185" s="47">
        <v>5.6</v>
      </c>
      <c r="F185" s="47">
        <v>6.3</v>
      </c>
      <c r="G185" s="47">
        <v>7.4</v>
      </c>
      <c r="H185" s="47">
        <v>4.4000000000000004</v>
      </c>
      <c r="I185" s="47">
        <v>4.5999999999999996</v>
      </c>
      <c r="J185" s="47">
        <v>5.8</v>
      </c>
      <c r="K185" s="47">
        <v>1</v>
      </c>
      <c r="L185" s="47">
        <v>9.4</v>
      </c>
    </row>
    <row r="186" spans="1:12" x14ac:dyDescent="0.2">
      <c r="A186" s="47">
        <v>4</v>
      </c>
      <c r="B186" s="47">
        <v>0</v>
      </c>
      <c r="C186" s="47">
        <v>9.6999999999999993</v>
      </c>
      <c r="D186" s="47">
        <v>2.8</v>
      </c>
      <c r="E186" s="47">
        <v>3.8</v>
      </c>
      <c r="F186" s="47">
        <v>4.7</v>
      </c>
      <c r="G186" s="47">
        <v>4.8</v>
      </c>
      <c r="H186" s="47">
        <v>4.7</v>
      </c>
      <c r="I186" s="47">
        <v>4.0999999999999996</v>
      </c>
      <c r="J186" s="47">
        <v>5.0999999999999996</v>
      </c>
      <c r="K186" s="47">
        <v>0</v>
      </c>
      <c r="L186" s="47">
        <v>7.5</v>
      </c>
    </row>
    <row r="187" spans="1:12" x14ac:dyDescent="0.2">
      <c r="A187" s="47">
        <v>1</v>
      </c>
      <c r="B187" s="47">
        <v>1</v>
      </c>
      <c r="C187" s="47">
        <v>9.1</v>
      </c>
      <c r="D187" s="47">
        <v>3.8</v>
      </c>
      <c r="E187" s="47">
        <v>3</v>
      </c>
      <c r="F187" s="47">
        <v>4.5</v>
      </c>
      <c r="G187" s="47">
        <v>7.3</v>
      </c>
      <c r="H187" s="47">
        <v>6</v>
      </c>
      <c r="I187" s="47">
        <v>3.4</v>
      </c>
      <c r="J187" s="47">
        <v>6.3</v>
      </c>
      <c r="K187" s="47">
        <v>0</v>
      </c>
      <c r="L187" s="47">
        <v>6.6</v>
      </c>
    </row>
    <row r="188" spans="1:12" x14ac:dyDescent="0.2">
      <c r="A188" s="47">
        <v>2</v>
      </c>
      <c r="B188" s="47">
        <v>0</v>
      </c>
      <c r="C188" s="47">
        <v>6.5</v>
      </c>
      <c r="D188" s="47">
        <v>2.8</v>
      </c>
      <c r="E188" s="47">
        <v>2.5</v>
      </c>
      <c r="F188" s="47">
        <v>3.7</v>
      </c>
      <c r="G188" s="47">
        <v>8.5</v>
      </c>
      <c r="H188" s="47">
        <v>4.3</v>
      </c>
      <c r="I188" s="47">
        <v>4.7</v>
      </c>
      <c r="J188" s="47">
        <v>3.3</v>
      </c>
      <c r="K188" s="47">
        <v>0</v>
      </c>
      <c r="L188" s="47">
        <v>4.3</v>
      </c>
    </row>
    <row r="189" spans="1:12" x14ac:dyDescent="0.2">
      <c r="A189" s="47">
        <v>2</v>
      </c>
      <c r="B189" s="47">
        <v>0</v>
      </c>
      <c r="C189" s="47">
        <v>6.6</v>
      </c>
      <c r="D189" s="47">
        <v>3.6</v>
      </c>
      <c r="E189" s="47">
        <v>1.7</v>
      </c>
      <c r="F189" s="47">
        <v>4.8</v>
      </c>
      <c r="G189" s="47">
        <v>7.2</v>
      </c>
      <c r="H189" s="47">
        <v>3.2</v>
      </c>
      <c r="I189" s="47">
        <v>3.6</v>
      </c>
      <c r="J189" s="47">
        <v>4</v>
      </c>
      <c r="K189" s="47">
        <v>1</v>
      </c>
      <c r="L189" s="47">
        <v>6.6</v>
      </c>
    </row>
    <row r="190" spans="1:12" x14ac:dyDescent="0.2">
      <c r="A190" s="47">
        <v>13</v>
      </c>
      <c r="B190" s="47">
        <v>0</v>
      </c>
      <c r="C190" s="47">
        <v>5.8</v>
      </c>
      <c r="D190" s="47">
        <v>3.6</v>
      </c>
      <c r="E190" s="47">
        <v>5.0999999999999996</v>
      </c>
      <c r="F190" s="47">
        <v>5.8</v>
      </c>
      <c r="G190" s="47">
        <v>9.3000000000000007</v>
      </c>
      <c r="H190" s="47">
        <v>5.9</v>
      </c>
      <c r="I190" s="47">
        <v>6.1</v>
      </c>
      <c r="J190" s="47">
        <v>6.6</v>
      </c>
      <c r="K190" s="47">
        <v>0</v>
      </c>
      <c r="L190" s="47">
        <v>7.4</v>
      </c>
    </row>
    <row r="191" spans="1:12" x14ac:dyDescent="0.2">
      <c r="A191" s="47">
        <v>11</v>
      </c>
      <c r="B191" s="47">
        <v>1</v>
      </c>
      <c r="C191" s="47">
        <v>8.6999999999999993</v>
      </c>
      <c r="D191" s="47">
        <v>3.7</v>
      </c>
      <c r="E191" s="47">
        <v>4.2</v>
      </c>
      <c r="F191" s="47">
        <v>4.8</v>
      </c>
      <c r="G191" s="47">
        <v>3.8</v>
      </c>
      <c r="H191" s="47">
        <v>5.5</v>
      </c>
      <c r="I191" s="47">
        <v>3.5</v>
      </c>
      <c r="J191" s="47">
        <v>5.6</v>
      </c>
      <c r="K191" s="47">
        <v>0</v>
      </c>
      <c r="L191" s="47">
        <v>7.1</v>
      </c>
    </row>
    <row r="192" spans="1:12" x14ac:dyDescent="0.2">
      <c r="A192" s="47">
        <v>2</v>
      </c>
      <c r="B192" s="47">
        <v>1</v>
      </c>
      <c r="C192" s="47">
        <v>8.8000000000000007</v>
      </c>
      <c r="D192" s="47">
        <v>3.9</v>
      </c>
      <c r="E192" s="47">
        <v>3.4</v>
      </c>
      <c r="F192" s="47">
        <v>4.8</v>
      </c>
      <c r="G192" s="47">
        <v>5.8</v>
      </c>
      <c r="H192" s="47">
        <v>3.8</v>
      </c>
      <c r="I192" s="47">
        <v>3.7</v>
      </c>
      <c r="J192" s="47">
        <v>4.2</v>
      </c>
      <c r="K192" s="47">
        <v>1</v>
      </c>
      <c r="L192" s="47">
        <v>6.7</v>
      </c>
    </row>
    <row r="193" spans="1:12" x14ac:dyDescent="0.2">
      <c r="A193" s="47">
        <v>8</v>
      </c>
      <c r="B193" s="47">
        <v>0</v>
      </c>
      <c r="C193" s="47">
        <v>6.4</v>
      </c>
      <c r="D193" s="47">
        <v>4.5</v>
      </c>
      <c r="E193" s="47">
        <v>4</v>
      </c>
      <c r="F193" s="47">
        <v>5.7</v>
      </c>
      <c r="G193" s="47">
        <v>8.4</v>
      </c>
      <c r="H193" s="47">
        <v>4</v>
      </c>
      <c r="I193" s="47">
        <v>5.8</v>
      </c>
      <c r="J193" s="47">
        <v>5.8</v>
      </c>
      <c r="K193" s="47">
        <v>0</v>
      </c>
      <c r="L193" s="47">
        <v>6.7</v>
      </c>
    </row>
    <row r="194" spans="1:12" x14ac:dyDescent="0.2">
      <c r="A194" s="47">
        <v>13</v>
      </c>
      <c r="B194" s="47">
        <v>0</v>
      </c>
      <c r="C194" s="47">
        <v>6.7</v>
      </c>
      <c r="D194" s="47">
        <v>3.6</v>
      </c>
      <c r="E194" s="47">
        <v>3.3</v>
      </c>
      <c r="F194" s="47">
        <v>4.8</v>
      </c>
      <c r="G194" s="47">
        <v>7.2</v>
      </c>
      <c r="H194" s="47">
        <v>2.9</v>
      </c>
      <c r="I194" s="47">
        <v>3.6</v>
      </c>
      <c r="J194" s="47">
        <v>3.2</v>
      </c>
      <c r="K194" s="47">
        <v>0</v>
      </c>
      <c r="L194" s="47">
        <v>7.2</v>
      </c>
    </row>
    <row r="195" spans="1:12" x14ac:dyDescent="0.2">
      <c r="A195" s="47">
        <v>1</v>
      </c>
      <c r="B195" s="47">
        <v>0</v>
      </c>
      <c r="C195" s="47">
        <v>5.2</v>
      </c>
      <c r="D195" s="47">
        <v>3.8</v>
      </c>
      <c r="E195" s="47">
        <v>3.3</v>
      </c>
      <c r="F195" s="47">
        <v>5</v>
      </c>
      <c r="G195" s="47">
        <v>8.4</v>
      </c>
      <c r="H195" s="47">
        <v>4.3</v>
      </c>
      <c r="I195" s="47">
        <v>4.9000000000000004</v>
      </c>
      <c r="J195" s="47">
        <v>4.7</v>
      </c>
      <c r="K195" s="47">
        <v>0</v>
      </c>
      <c r="L195" s="47">
        <v>7.1</v>
      </c>
    </row>
    <row r="196" spans="1:12" x14ac:dyDescent="0.2">
      <c r="A196" s="47">
        <v>3</v>
      </c>
      <c r="B196" s="47">
        <v>0</v>
      </c>
      <c r="C196" s="47">
        <v>6.4</v>
      </c>
      <c r="D196" s="47">
        <v>3.3</v>
      </c>
      <c r="E196" s="47">
        <v>5.3</v>
      </c>
      <c r="F196" s="47">
        <v>4.5</v>
      </c>
      <c r="G196" s="47">
        <v>8.8000000000000007</v>
      </c>
      <c r="H196" s="47">
        <v>3.6</v>
      </c>
      <c r="I196" s="47">
        <v>4.0999999999999996</v>
      </c>
      <c r="J196" s="47">
        <v>4</v>
      </c>
      <c r="K196" s="47">
        <v>0</v>
      </c>
      <c r="L196" s="47">
        <v>6</v>
      </c>
    </row>
    <row r="197" spans="1:12" x14ac:dyDescent="0.2">
      <c r="A197" s="47">
        <v>10</v>
      </c>
      <c r="B197" s="47">
        <v>0</v>
      </c>
      <c r="C197" s="47">
        <v>7.6</v>
      </c>
      <c r="D197" s="47">
        <v>3.6</v>
      </c>
      <c r="E197" s="47">
        <v>4.8</v>
      </c>
      <c r="F197" s="47">
        <v>5.4</v>
      </c>
      <c r="G197" s="47">
        <v>4.4000000000000004</v>
      </c>
      <c r="H197" s="47">
        <v>4.4000000000000004</v>
      </c>
      <c r="I197" s="47">
        <v>3.9</v>
      </c>
      <c r="J197" s="47">
        <v>5.2</v>
      </c>
      <c r="K197" s="47">
        <v>0</v>
      </c>
      <c r="L197" s="47">
        <v>8.4</v>
      </c>
    </row>
    <row r="198" spans="1:12" x14ac:dyDescent="0.2">
      <c r="A198" s="47">
        <v>8</v>
      </c>
      <c r="B198" s="47">
        <v>0</v>
      </c>
      <c r="C198" s="47">
        <v>5.9</v>
      </c>
      <c r="D198" s="47">
        <v>4</v>
      </c>
      <c r="E198" s="47">
        <v>3.3</v>
      </c>
      <c r="F198" s="47">
        <v>6.2</v>
      </c>
      <c r="G198" s="47">
        <v>8.4</v>
      </c>
      <c r="H198" s="47">
        <v>6</v>
      </c>
      <c r="I198" s="47">
        <v>7.5</v>
      </c>
      <c r="J198" s="47">
        <v>6</v>
      </c>
      <c r="K198" s="47">
        <v>1</v>
      </c>
      <c r="L198" s="47">
        <v>8.6</v>
      </c>
    </row>
    <row r="199" spans="1:12" x14ac:dyDescent="0.2">
      <c r="A199" s="47">
        <v>9</v>
      </c>
      <c r="B199" s="47">
        <v>1</v>
      </c>
      <c r="C199" s="47">
        <v>9.6999999999999993</v>
      </c>
      <c r="D199" s="47">
        <v>5</v>
      </c>
      <c r="E199" s="47">
        <v>5.3</v>
      </c>
      <c r="F199" s="47">
        <v>6.1</v>
      </c>
      <c r="G199" s="47">
        <v>6.8</v>
      </c>
      <c r="H199" s="47">
        <v>4.4000000000000004</v>
      </c>
      <c r="I199" s="47">
        <v>3.5</v>
      </c>
      <c r="J199" s="47">
        <v>6.3</v>
      </c>
      <c r="K199" s="47">
        <v>1</v>
      </c>
      <c r="L199" s="47">
        <v>7.9</v>
      </c>
    </row>
    <row r="200" spans="1:12" x14ac:dyDescent="0.2">
      <c r="A200" s="47">
        <v>6</v>
      </c>
      <c r="B200" s="47">
        <v>1</v>
      </c>
      <c r="C200" s="47">
        <v>5.5</v>
      </c>
      <c r="D200" s="47">
        <v>5.5</v>
      </c>
      <c r="E200" s="47">
        <v>6.5</v>
      </c>
      <c r="F200" s="47">
        <v>8.1999999999999993</v>
      </c>
      <c r="G200" s="47">
        <v>6.3</v>
      </c>
      <c r="H200" s="47">
        <v>5.9</v>
      </c>
      <c r="I200" s="47">
        <v>6.7</v>
      </c>
      <c r="J200" s="47">
        <v>6.6</v>
      </c>
      <c r="K200" s="47">
        <v>1</v>
      </c>
      <c r="L200" s="47">
        <v>7.6</v>
      </c>
    </row>
    <row r="201" spans="1:12" x14ac:dyDescent="0.2">
      <c r="A201" s="47">
        <v>4</v>
      </c>
      <c r="B201" s="47">
        <v>1</v>
      </c>
      <c r="C201" s="47">
        <v>9.6999999999999993</v>
      </c>
      <c r="D201" s="47">
        <v>5</v>
      </c>
      <c r="E201" s="47">
        <v>5.3</v>
      </c>
      <c r="F201" s="47">
        <v>6.1</v>
      </c>
      <c r="G201" s="47">
        <v>6.8</v>
      </c>
      <c r="H201" s="47">
        <v>4.3</v>
      </c>
      <c r="I201" s="47">
        <v>3.5</v>
      </c>
      <c r="J201" s="47">
        <v>5.9</v>
      </c>
      <c r="K201" s="47">
        <v>1</v>
      </c>
      <c r="L201" s="47">
        <v>8.5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92772-E692-4034-8A75-05C50D72EE99}">
  <dimension ref="A1:U201"/>
  <sheetViews>
    <sheetView topLeftCell="G7" workbookViewId="0">
      <selection activeCell="E11" sqref="E11"/>
    </sheetView>
  </sheetViews>
  <sheetFormatPr defaultRowHeight="12.75" x14ac:dyDescent="0.2"/>
  <cols>
    <col min="3" max="3" width="12.7109375" bestFit="1" customWidth="1"/>
    <col min="5" max="5" width="13.28515625" bestFit="1" customWidth="1"/>
    <col min="6" max="6" width="13.85546875" bestFit="1" customWidth="1"/>
    <col min="7" max="7" width="17" bestFit="1" customWidth="1"/>
    <col min="8" max="8" width="10.7109375" bestFit="1" customWidth="1"/>
    <col min="9" max="9" width="14.140625" bestFit="1" customWidth="1"/>
    <col min="11" max="11" width="10.140625" bestFit="1" customWidth="1"/>
    <col min="13" max="13" width="18.7109375" bestFit="1" customWidth="1"/>
    <col min="14" max="14" width="11.42578125" bestFit="1" customWidth="1"/>
    <col min="15" max="15" width="13.7109375" bestFit="1" customWidth="1"/>
    <col min="18" max="18" width="14.42578125" bestFit="1" customWidth="1"/>
    <col min="19" max="19" width="10.7109375" bestFit="1" customWidth="1"/>
    <col min="20" max="20" width="12.140625" bestFit="1" customWidth="1"/>
    <col min="21" max="21" width="12.28515625" bestFit="1" customWidth="1"/>
  </cols>
  <sheetData>
    <row r="1" spans="1:21" x14ac:dyDescent="0.2">
      <c r="A1" s="44" t="s">
        <v>263</v>
      </c>
      <c r="B1" s="44" t="s">
        <v>51</v>
      </c>
      <c r="C1" s="44" t="s">
        <v>54</v>
      </c>
      <c r="D1" s="44" t="s">
        <v>7</v>
      </c>
      <c r="E1" s="44" t="s">
        <v>57</v>
      </c>
      <c r="F1" s="44" t="s">
        <v>59</v>
      </c>
      <c r="G1" s="44" t="s">
        <v>264</v>
      </c>
      <c r="H1" s="44" t="s">
        <v>60</v>
      </c>
      <c r="I1" s="44" t="s">
        <v>269</v>
      </c>
      <c r="J1" s="44" t="s">
        <v>297</v>
      </c>
      <c r="K1" s="44" t="s">
        <v>275</v>
      </c>
      <c r="M1" s="68" t="s">
        <v>309</v>
      </c>
      <c r="N1" s="63"/>
      <c r="O1" s="63"/>
      <c r="P1" s="63"/>
      <c r="Q1" s="63"/>
      <c r="R1" s="63"/>
      <c r="S1" s="63"/>
      <c r="T1" s="63"/>
      <c r="U1" s="63"/>
    </row>
    <row r="2" spans="1:21" x14ac:dyDescent="0.2">
      <c r="A2" s="47">
        <v>3</v>
      </c>
      <c r="B2" s="47">
        <v>8.5</v>
      </c>
      <c r="C2" s="47">
        <v>3.9</v>
      </c>
      <c r="D2" s="47">
        <v>4.8</v>
      </c>
      <c r="E2" s="47">
        <v>6</v>
      </c>
      <c r="F2" s="47">
        <v>6.8</v>
      </c>
      <c r="G2" s="47">
        <v>5</v>
      </c>
      <c r="H2" s="47">
        <v>5.0999999999999996</v>
      </c>
      <c r="I2" s="47">
        <v>5.9</v>
      </c>
      <c r="J2" s="47">
        <v>1</v>
      </c>
      <c r="K2" s="47">
        <v>8.4</v>
      </c>
      <c r="M2" s="63"/>
      <c r="N2" s="63"/>
      <c r="O2" s="63"/>
      <c r="P2" s="63"/>
      <c r="Q2" s="63"/>
      <c r="R2" s="63"/>
      <c r="S2" s="63"/>
      <c r="T2" s="63"/>
      <c r="U2" s="63"/>
    </row>
    <row r="3" spans="1:21" x14ac:dyDescent="0.2">
      <c r="A3" s="47">
        <v>13</v>
      </c>
      <c r="B3" s="47">
        <v>8.1999999999999993</v>
      </c>
      <c r="C3" s="47">
        <v>2.7</v>
      </c>
      <c r="D3" s="47">
        <v>3.4</v>
      </c>
      <c r="E3" s="47">
        <v>3.1</v>
      </c>
      <c r="F3" s="47">
        <v>5.3</v>
      </c>
      <c r="G3" s="47">
        <v>3.9</v>
      </c>
      <c r="H3" s="47">
        <v>4.3</v>
      </c>
      <c r="I3" s="47">
        <v>7.2</v>
      </c>
      <c r="J3" s="47">
        <v>0</v>
      </c>
      <c r="K3" s="47">
        <v>7.5</v>
      </c>
      <c r="M3" s="107" t="s">
        <v>310</v>
      </c>
      <c r="N3" s="107"/>
      <c r="O3" s="63"/>
      <c r="P3" s="63"/>
      <c r="Q3" s="63"/>
      <c r="R3" s="63"/>
      <c r="S3" s="63"/>
      <c r="T3" s="63"/>
      <c r="U3" s="63"/>
    </row>
    <row r="4" spans="1:21" x14ac:dyDescent="0.2">
      <c r="A4" s="47">
        <v>12</v>
      </c>
      <c r="B4" s="47">
        <v>9.1999999999999993</v>
      </c>
      <c r="C4" s="47">
        <v>3.4</v>
      </c>
      <c r="D4" s="47">
        <v>5.4</v>
      </c>
      <c r="E4" s="47">
        <v>5.8</v>
      </c>
      <c r="F4" s="47">
        <v>4.5</v>
      </c>
      <c r="G4" s="47">
        <v>5.4</v>
      </c>
      <c r="H4" s="47">
        <v>4</v>
      </c>
      <c r="I4" s="47">
        <v>5.6</v>
      </c>
      <c r="J4" s="47">
        <v>1</v>
      </c>
      <c r="K4" s="47">
        <v>9</v>
      </c>
      <c r="M4" s="53" t="s">
        <v>311</v>
      </c>
      <c r="N4" s="53">
        <v>0.74927958741546918</v>
      </c>
      <c r="O4" s="63"/>
      <c r="P4" s="63"/>
      <c r="Q4" s="63"/>
      <c r="R4" s="63"/>
      <c r="S4" s="63"/>
      <c r="T4" s="63"/>
      <c r="U4" s="63"/>
    </row>
    <row r="5" spans="1:21" x14ac:dyDescent="0.2">
      <c r="A5" s="47">
        <v>14</v>
      </c>
      <c r="B5" s="47">
        <v>6.4</v>
      </c>
      <c r="C5" s="47">
        <v>3.3</v>
      </c>
      <c r="D5" s="47">
        <v>4.7</v>
      </c>
      <c r="E5" s="47">
        <v>4.5</v>
      </c>
      <c r="F5" s="47">
        <v>8.8000000000000007</v>
      </c>
      <c r="G5" s="47">
        <v>4.3</v>
      </c>
      <c r="H5" s="47">
        <v>4.0999999999999996</v>
      </c>
      <c r="I5" s="47">
        <v>3.7</v>
      </c>
      <c r="J5" s="47">
        <v>0</v>
      </c>
      <c r="K5" s="47">
        <v>7.2</v>
      </c>
      <c r="M5" s="53" t="s">
        <v>312</v>
      </c>
      <c r="N5" s="53">
        <v>0.56141990011749576</v>
      </c>
      <c r="O5" s="63"/>
      <c r="P5" s="63"/>
      <c r="Q5" s="63"/>
      <c r="R5" s="63"/>
      <c r="S5" s="63"/>
      <c r="T5" s="63"/>
      <c r="U5" s="63"/>
    </row>
    <row r="6" spans="1:21" x14ac:dyDescent="0.2">
      <c r="A6" s="47">
        <v>9</v>
      </c>
      <c r="B6" s="47">
        <v>9</v>
      </c>
      <c r="C6" s="47">
        <v>3.4</v>
      </c>
      <c r="D6" s="47">
        <v>2.2000000000000002</v>
      </c>
      <c r="E6" s="47">
        <v>4.5</v>
      </c>
      <c r="F6" s="47">
        <v>6.8</v>
      </c>
      <c r="G6" s="47">
        <v>4.5</v>
      </c>
      <c r="H6" s="47">
        <v>3.5</v>
      </c>
      <c r="I6" s="47">
        <v>6.9</v>
      </c>
      <c r="J6" s="47">
        <v>0</v>
      </c>
      <c r="K6" s="47">
        <v>9</v>
      </c>
      <c r="M6" s="53" t="s">
        <v>313</v>
      </c>
      <c r="N6" s="53">
        <v>0.53821460382741615</v>
      </c>
      <c r="O6" s="63"/>
      <c r="P6" s="63"/>
      <c r="Q6" s="63"/>
      <c r="R6" s="63"/>
      <c r="S6" s="63"/>
      <c r="T6" s="63"/>
      <c r="U6" s="63"/>
    </row>
    <row r="7" spans="1:21" x14ac:dyDescent="0.2">
      <c r="A7" s="47">
        <v>8</v>
      </c>
      <c r="B7" s="47">
        <v>6.5</v>
      </c>
      <c r="C7" s="47">
        <v>2.8</v>
      </c>
      <c r="D7" s="47">
        <v>4</v>
      </c>
      <c r="E7" s="47">
        <v>3.7</v>
      </c>
      <c r="F7" s="47">
        <v>8.5</v>
      </c>
      <c r="G7" s="47">
        <v>3.6</v>
      </c>
      <c r="H7" s="47">
        <v>4.7</v>
      </c>
      <c r="I7" s="47">
        <v>4.0999999999999996</v>
      </c>
      <c r="J7" s="47">
        <v>0</v>
      </c>
      <c r="K7" s="47">
        <v>6.1</v>
      </c>
      <c r="M7" s="53" t="s">
        <v>314</v>
      </c>
      <c r="N7" s="53">
        <v>0.60699430956619271</v>
      </c>
      <c r="O7" s="63"/>
      <c r="P7" s="63"/>
      <c r="Q7" s="63"/>
      <c r="R7" s="63"/>
      <c r="S7" s="63"/>
      <c r="T7" s="63"/>
      <c r="U7" s="63"/>
    </row>
    <row r="8" spans="1:21" x14ac:dyDescent="0.2">
      <c r="A8" s="47">
        <v>2</v>
      </c>
      <c r="B8" s="47">
        <v>6.9</v>
      </c>
      <c r="C8" s="47">
        <v>3.7</v>
      </c>
      <c r="D8" s="47">
        <v>2.1</v>
      </c>
      <c r="E8" s="47">
        <v>5.4</v>
      </c>
      <c r="F8" s="47">
        <v>8.9</v>
      </c>
      <c r="G8" s="47">
        <v>2.1</v>
      </c>
      <c r="H8" s="47">
        <v>4.2</v>
      </c>
      <c r="I8" s="47">
        <v>2.6</v>
      </c>
      <c r="J8" s="47">
        <v>1</v>
      </c>
      <c r="K8" s="47">
        <v>7.2</v>
      </c>
      <c r="M8" s="53" t="s">
        <v>315</v>
      </c>
      <c r="N8" s="53">
        <v>200</v>
      </c>
      <c r="O8" s="63"/>
      <c r="P8" s="63"/>
      <c r="Q8" s="63"/>
      <c r="R8" s="63"/>
      <c r="S8" s="63"/>
      <c r="T8" s="63"/>
      <c r="U8" s="63"/>
    </row>
    <row r="9" spans="1:21" x14ac:dyDescent="0.2">
      <c r="A9" s="47">
        <v>9</v>
      </c>
      <c r="B9" s="47">
        <v>6.2</v>
      </c>
      <c r="C9" s="47">
        <v>3.3</v>
      </c>
      <c r="D9" s="47">
        <v>4.5999999999999996</v>
      </c>
      <c r="E9" s="47">
        <v>5.0999999999999996</v>
      </c>
      <c r="F9" s="47">
        <v>6.9</v>
      </c>
      <c r="G9" s="47">
        <v>4.3</v>
      </c>
      <c r="H9" s="47">
        <v>6.3</v>
      </c>
      <c r="I9" s="47">
        <v>4.8</v>
      </c>
      <c r="J9" s="47">
        <v>0</v>
      </c>
      <c r="K9" s="47">
        <v>7.7</v>
      </c>
      <c r="M9" s="63"/>
      <c r="N9" s="63"/>
      <c r="O9" s="63"/>
      <c r="P9" s="63"/>
      <c r="Q9" s="63"/>
      <c r="R9" s="63"/>
      <c r="S9" s="63"/>
      <c r="T9" s="63"/>
      <c r="U9" s="63"/>
    </row>
    <row r="10" spans="1:21" x14ac:dyDescent="0.2">
      <c r="A10" s="47">
        <v>7</v>
      </c>
      <c r="B10" s="47">
        <v>5.8</v>
      </c>
      <c r="C10" s="47">
        <v>3.6</v>
      </c>
      <c r="D10" s="47">
        <v>3.7</v>
      </c>
      <c r="E10" s="47">
        <v>5.8</v>
      </c>
      <c r="F10" s="47">
        <v>9.3000000000000007</v>
      </c>
      <c r="G10" s="47">
        <v>4.4000000000000004</v>
      </c>
      <c r="H10" s="47">
        <v>6.1</v>
      </c>
      <c r="I10" s="47">
        <v>6.7</v>
      </c>
      <c r="J10" s="47">
        <v>1</v>
      </c>
      <c r="K10" s="47">
        <v>8.1999999999999993</v>
      </c>
      <c r="M10" s="68" t="s">
        <v>316</v>
      </c>
      <c r="N10" s="63"/>
      <c r="O10" s="63"/>
      <c r="P10" s="63"/>
      <c r="Q10" s="63"/>
      <c r="R10" s="63"/>
      <c r="S10" s="63"/>
      <c r="T10" s="63"/>
      <c r="U10" s="63"/>
    </row>
    <row r="11" spans="1:21" x14ac:dyDescent="0.2">
      <c r="A11" s="47">
        <v>9</v>
      </c>
      <c r="B11" s="47">
        <v>6.4</v>
      </c>
      <c r="C11" s="47">
        <v>4.5</v>
      </c>
      <c r="D11" s="47">
        <v>4.7</v>
      </c>
      <c r="E11" s="47">
        <v>5.7</v>
      </c>
      <c r="F11" s="47">
        <v>8.4</v>
      </c>
      <c r="G11" s="47">
        <v>4.0999999999999996</v>
      </c>
      <c r="H11" s="47">
        <v>5.8</v>
      </c>
      <c r="I11" s="47">
        <v>6.1</v>
      </c>
      <c r="J11" s="47">
        <v>0</v>
      </c>
      <c r="K11" s="47">
        <v>6.7</v>
      </c>
      <c r="M11" s="67"/>
      <c r="N11" s="59" t="s">
        <v>321</v>
      </c>
      <c r="O11" s="59" t="s">
        <v>322</v>
      </c>
      <c r="P11" s="59" t="s">
        <v>323</v>
      </c>
      <c r="Q11" s="59" t="s">
        <v>324</v>
      </c>
      <c r="R11" s="59" t="s">
        <v>325</v>
      </c>
      <c r="S11" s="63"/>
      <c r="T11" s="63"/>
      <c r="U11" s="63"/>
    </row>
    <row r="12" spans="1:21" x14ac:dyDescent="0.2">
      <c r="A12" s="47">
        <v>10</v>
      </c>
      <c r="B12" s="47">
        <v>8.6999999999999993</v>
      </c>
      <c r="C12" s="47">
        <v>3.2</v>
      </c>
      <c r="D12" s="47">
        <v>2.7</v>
      </c>
      <c r="E12" s="47">
        <v>4.5999999999999996</v>
      </c>
      <c r="F12" s="47">
        <v>6.8</v>
      </c>
      <c r="G12" s="47">
        <v>3.8</v>
      </c>
      <c r="H12" s="47">
        <v>3.7</v>
      </c>
      <c r="I12" s="47">
        <v>4.8</v>
      </c>
      <c r="J12" s="47">
        <v>1</v>
      </c>
      <c r="K12" s="47">
        <v>8.4</v>
      </c>
      <c r="M12" s="53" t="s">
        <v>317</v>
      </c>
      <c r="N12" s="53">
        <v>10</v>
      </c>
      <c r="O12" s="53">
        <v>89.139444641155478</v>
      </c>
      <c r="P12" s="53">
        <v>8.9139444641155485</v>
      </c>
      <c r="Q12" s="53">
        <v>24.193610505956194</v>
      </c>
      <c r="R12" s="53">
        <v>5.6475074107729219E-29</v>
      </c>
      <c r="S12" s="63"/>
      <c r="T12" s="63"/>
      <c r="U12" s="63"/>
    </row>
    <row r="13" spans="1:21" x14ac:dyDescent="0.2">
      <c r="A13" s="47">
        <v>4</v>
      </c>
      <c r="B13" s="47">
        <v>6.1</v>
      </c>
      <c r="C13" s="47">
        <v>4.9000000000000004</v>
      </c>
      <c r="D13" s="47">
        <v>4.4000000000000004</v>
      </c>
      <c r="E13" s="47">
        <v>6.4</v>
      </c>
      <c r="F13" s="47">
        <v>8.1999999999999993</v>
      </c>
      <c r="G13" s="47">
        <v>3</v>
      </c>
      <c r="H13" s="47">
        <v>4.9000000000000004</v>
      </c>
      <c r="I13" s="47">
        <v>3.9</v>
      </c>
      <c r="J13" s="47">
        <v>0</v>
      </c>
      <c r="K13" s="47">
        <v>6.6</v>
      </c>
      <c r="M13" s="53" t="s">
        <v>318</v>
      </c>
      <c r="N13" s="53">
        <v>189</v>
      </c>
      <c r="O13" s="53">
        <v>69.63555535884467</v>
      </c>
      <c r="P13" s="53">
        <v>0.36844209184573901</v>
      </c>
      <c r="Q13" s="53"/>
      <c r="R13" s="53"/>
      <c r="S13" s="63"/>
      <c r="T13" s="63"/>
      <c r="U13" s="63"/>
    </row>
    <row r="14" spans="1:21" x14ac:dyDescent="0.2">
      <c r="A14" s="47">
        <v>13</v>
      </c>
      <c r="B14" s="47">
        <v>9.5</v>
      </c>
      <c r="C14" s="47">
        <v>5.6</v>
      </c>
      <c r="D14" s="47">
        <v>5</v>
      </c>
      <c r="E14" s="47">
        <v>6.6</v>
      </c>
      <c r="F14" s="47">
        <v>7.6</v>
      </c>
      <c r="G14" s="47">
        <v>5.0999999999999996</v>
      </c>
      <c r="H14" s="47">
        <v>4.5</v>
      </c>
      <c r="I14" s="47">
        <v>6.9</v>
      </c>
      <c r="J14" s="47">
        <v>1</v>
      </c>
      <c r="K14" s="47">
        <v>7.9</v>
      </c>
      <c r="M14" s="53" t="s">
        <v>319</v>
      </c>
      <c r="N14" s="53">
        <v>199</v>
      </c>
      <c r="O14" s="53">
        <v>158.77500000000015</v>
      </c>
      <c r="P14" s="53"/>
      <c r="Q14" s="53"/>
      <c r="R14" s="53"/>
      <c r="S14" s="63"/>
      <c r="T14" s="63"/>
      <c r="U14" s="63"/>
    </row>
    <row r="15" spans="1:21" x14ac:dyDescent="0.2">
      <c r="A15" s="47">
        <v>7</v>
      </c>
      <c r="B15" s="47">
        <v>9.1999999999999993</v>
      </c>
      <c r="C15" s="47">
        <v>3.9</v>
      </c>
      <c r="D15" s="47">
        <v>2.4</v>
      </c>
      <c r="E15" s="47">
        <v>4.8</v>
      </c>
      <c r="F15" s="47">
        <v>7.1</v>
      </c>
      <c r="G15" s="47">
        <v>4.5</v>
      </c>
      <c r="H15" s="47">
        <v>2.6</v>
      </c>
      <c r="I15" s="47">
        <v>5.5</v>
      </c>
      <c r="J15" s="47">
        <v>0</v>
      </c>
      <c r="K15" s="47">
        <v>8.1999999999999993</v>
      </c>
      <c r="M15" s="63"/>
      <c r="N15" s="63"/>
      <c r="O15" s="63"/>
      <c r="P15" s="63"/>
      <c r="Q15" s="63"/>
      <c r="R15" s="63"/>
      <c r="S15" s="63"/>
      <c r="T15" s="63"/>
      <c r="U15" s="63"/>
    </row>
    <row r="16" spans="1:21" x14ac:dyDescent="0.2">
      <c r="A16" s="47">
        <v>15</v>
      </c>
      <c r="B16" s="47">
        <v>6.3</v>
      </c>
      <c r="C16" s="47">
        <v>4.5</v>
      </c>
      <c r="D16" s="47">
        <v>4.5</v>
      </c>
      <c r="E16" s="47">
        <v>5.9</v>
      </c>
      <c r="F16" s="47">
        <v>8.8000000000000007</v>
      </c>
      <c r="G16" s="47">
        <v>4.8</v>
      </c>
      <c r="H16" s="47">
        <v>6.2</v>
      </c>
      <c r="I16" s="47">
        <v>6.9</v>
      </c>
      <c r="J16" s="47">
        <v>1</v>
      </c>
      <c r="K16" s="47">
        <v>7.6</v>
      </c>
      <c r="M16" s="52"/>
      <c r="N16" s="59" t="s">
        <v>326</v>
      </c>
      <c r="O16" s="59" t="s">
        <v>314</v>
      </c>
      <c r="P16" s="59" t="s">
        <v>327</v>
      </c>
      <c r="Q16" s="59" t="s">
        <v>328</v>
      </c>
      <c r="R16" s="59" t="s">
        <v>329</v>
      </c>
      <c r="S16" s="59" t="s">
        <v>330</v>
      </c>
      <c r="T16" s="59" t="s">
        <v>331</v>
      </c>
      <c r="U16" s="59" t="s">
        <v>332</v>
      </c>
    </row>
    <row r="17" spans="1:21" x14ac:dyDescent="0.2">
      <c r="A17" s="47">
        <v>1</v>
      </c>
      <c r="B17" s="47">
        <v>8.6999999999999993</v>
      </c>
      <c r="C17" s="47">
        <v>3.2</v>
      </c>
      <c r="D17" s="47">
        <v>3.2</v>
      </c>
      <c r="E17" s="47">
        <v>3.8</v>
      </c>
      <c r="F17" s="47">
        <v>4.9000000000000004</v>
      </c>
      <c r="G17" s="47">
        <v>4.3</v>
      </c>
      <c r="H17" s="47">
        <v>3.9</v>
      </c>
      <c r="I17" s="47">
        <v>6.8</v>
      </c>
      <c r="J17" s="47">
        <v>0</v>
      </c>
      <c r="K17" s="47">
        <v>7.1</v>
      </c>
      <c r="M17" s="53" t="s">
        <v>320</v>
      </c>
      <c r="N17" s="53">
        <v>4.1701577169182729</v>
      </c>
      <c r="O17" s="53">
        <v>0.53468055972061612</v>
      </c>
      <c r="P17" s="53">
        <v>7.7993441899164688</v>
      </c>
      <c r="Q17" s="53">
        <v>4.0866024138902023E-13</v>
      </c>
      <c r="R17" s="53">
        <v>3.1154494759231328</v>
      </c>
      <c r="S17" s="53">
        <v>5.2248659579134129</v>
      </c>
      <c r="T17" s="53">
        <v>3.1154494759231328</v>
      </c>
      <c r="U17" s="53">
        <v>5.2248659579134129</v>
      </c>
    </row>
    <row r="18" spans="1:21" x14ac:dyDescent="0.2">
      <c r="A18" s="47">
        <v>4</v>
      </c>
      <c r="B18" s="47">
        <v>5.7</v>
      </c>
      <c r="C18" s="47">
        <v>4</v>
      </c>
      <c r="D18" s="47">
        <v>3.3</v>
      </c>
      <c r="E18" s="47">
        <v>5.0999999999999996</v>
      </c>
      <c r="F18" s="47">
        <v>6.2</v>
      </c>
      <c r="G18" s="47">
        <v>4.2</v>
      </c>
      <c r="H18" s="47">
        <v>6.2</v>
      </c>
      <c r="I18" s="47">
        <v>6</v>
      </c>
      <c r="J18" s="47">
        <v>1</v>
      </c>
      <c r="K18" s="47">
        <v>7.2</v>
      </c>
      <c r="M18" s="53" t="s">
        <v>263</v>
      </c>
      <c r="N18" s="53">
        <v>5.6569938706216995E-2</v>
      </c>
      <c r="O18" s="53">
        <v>1.099368543148148E-2</v>
      </c>
      <c r="P18" s="53">
        <v>5.1456755842971011</v>
      </c>
      <c r="Q18" s="53">
        <v>6.6452536950616515E-7</v>
      </c>
      <c r="R18" s="53">
        <v>3.4883848922906996E-2</v>
      </c>
      <c r="S18" s="53">
        <v>7.8256028489526994E-2</v>
      </c>
      <c r="T18" s="53">
        <v>3.4883848922906996E-2</v>
      </c>
      <c r="U18" s="53">
        <v>7.8256028489526994E-2</v>
      </c>
    </row>
    <row r="19" spans="1:21" x14ac:dyDescent="0.2">
      <c r="A19" s="47">
        <v>8</v>
      </c>
      <c r="B19" s="47">
        <v>5.9</v>
      </c>
      <c r="C19" s="47">
        <v>4.0999999999999996</v>
      </c>
      <c r="D19" s="47">
        <v>3.5</v>
      </c>
      <c r="E19" s="47">
        <v>5.5</v>
      </c>
      <c r="F19" s="47">
        <v>8.4</v>
      </c>
      <c r="G19" s="47">
        <v>5.7</v>
      </c>
      <c r="H19" s="47">
        <v>5.8</v>
      </c>
      <c r="I19" s="47">
        <v>7.2</v>
      </c>
      <c r="J19" s="47">
        <v>0</v>
      </c>
      <c r="K19" s="47">
        <v>8.1999999999999993</v>
      </c>
      <c r="M19" s="53" t="s">
        <v>51</v>
      </c>
      <c r="N19" s="53">
        <v>0.20007711284649651</v>
      </c>
      <c r="O19" s="53">
        <v>4.3223272561764094E-2</v>
      </c>
      <c r="P19" s="53">
        <v>4.6289209721590474</v>
      </c>
      <c r="Q19" s="53">
        <v>6.8173261665285318E-6</v>
      </c>
      <c r="R19" s="53">
        <v>0.11481509808857726</v>
      </c>
      <c r="S19" s="53">
        <v>0.28533912760441577</v>
      </c>
      <c r="T19" s="53">
        <v>0.11481509808857726</v>
      </c>
      <c r="U19" s="53">
        <v>0.28533912760441577</v>
      </c>
    </row>
    <row r="20" spans="1:21" x14ac:dyDescent="0.2">
      <c r="A20" s="47">
        <v>12</v>
      </c>
      <c r="B20" s="47">
        <v>5.6</v>
      </c>
      <c r="C20" s="47">
        <v>3.4</v>
      </c>
      <c r="D20" s="47">
        <v>3.7</v>
      </c>
      <c r="E20" s="47">
        <v>5.6</v>
      </c>
      <c r="F20" s="47">
        <v>9.1</v>
      </c>
      <c r="G20" s="47">
        <v>5</v>
      </c>
      <c r="H20" s="47">
        <v>6</v>
      </c>
      <c r="I20" s="47">
        <v>6.4</v>
      </c>
      <c r="J20" s="47">
        <v>1</v>
      </c>
      <c r="K20" s="47">
        <v>7.9</v>
      </c>
      <c r="M20" s="53" t="s">
        <v>54</v>
      </c>
      <c r="N20" s="53">
        <v>-0.10290541209524043</v>
      </c>
      <c r="O20" s="53">
        <v>9.1969395614872565E-2</v>
      </c>
      <c r="P20" s="53">
        <v>-1.1189093002868378</v>
      </c>
      <c r="Q20" s="53">
        <v>0.2645988847265423</v>
      </c>
      <c r="R20" s="53">
        <v>-0.28432378931290803</v>
      </c>
      <c r="S20" s="53">
        <v>7.8512965122427142E-2</v>
      </c>
      <c r="T20" s="53">
        <v>-0.28432378931290803</v>
      </c>
      <c r="U20" s="53">
        <v>7.8512965122427142E-2</v>
      </c>
    </row>
    <row r="21" spans="1:21" x14ac:dyDescent="0.2">
      <c r="A21" s="47">
        <v>13</v>
      </c>
      <c r="B21" s="47">
        <v>9.1</v>
      </c>
      <c r="C21" s="47">
        <v>4.5</v>
      </c>
      <c r="D21" s="47">
        <v>5.3</v>
      </c>
      <c r="E21" s="47">
        <v>7.1</v>
      </c>
      <c r="F21" s="47">
        <v>8.4</v>
      </c>
      <c r="G21" s="47">
        <v>4.5</v>
      </c>
      <c r="H21" s="47">
        <v>6.1</v>
      </c>
      <c r="I21" s="47">
        <v>6</v>
      </c>
      <c r="J21" s="47">
        <v>1</v>
      </c>
      <c r="K21" s="47">
        <v>8.8000000000000007</v>
      </c>
      <c r="M21" s="57" t="s">
        <v>7</v>
      </c>
      <c r="N21" s="53">
        <v>-3.3935603131369167E-2</v>
      </c>
      <c r="O21" s="53">
        <v>4.9394428463038695E-2</v>
      </c>
      <c r="P21" s="53">
        <v>-0.68703301540907202</v>
      </c>
      <c r="Q21" s="58">
        <v>0.49290405585131103</v>
      </c>
      <c r="R21" s="53">
        <v>-0.13137080965249953</v>
      </c>
      <c r="S21" s="53">
        <v>6.3499603389761211E-2</v>
      </c>
      <c r="T21" s="53">
        <v>-0.13137080965249953</v>
      </c>
      <c r="U21" s="53">
        <v>6.3499603389761211E-2</v>
      </c>
    </row>
    <row r="22" spans="1:21" x14ac:dyDescent="0.2">
      <c r="A22" s="47">
        <v>8</v>
      </c>
      <c r="B22" s="47">
        <v>5.2</v>
      </c>
      <c r="C22" s="47">
        <v>3.8</v>
      </c>
      <c r="D22" s="47">
        <v>3.9</v>
      </c>
      <c r="E22" s="47">
        <v>5</v>
      </c>
      <c r="F22" s="47">
        <v>8.4</v>
      </c>
      <c r="G22" s="47">
        <v>3.3</v>
      </c>
      <c r="H22" s="47">
        <v>4.9000000000000004</v>
      </c>
      <c r="I22" s="47">
        <v>5.2</v>
      </c>
      <c r="J22" s="47">
        <v>0</v>
      </c>
      <c r="K22" s="47">
        <v>7</v>
      </c>
      <c r="M22" s="53" t="s">
        <v>57</v>
      </c>
      <c r="N22" s="53">
        <v>0.22696992722927026</v>
      </c>
      <c r="O22" s="53">
        <v>7.3086177110300868E-2</v>
      </c>
      <c r="P22" s="53">
        <v>3.1055110036297249</v>
      </c>
      <c r="Q22" s="53">
        <v>2.1919166452278693E-3</v>
      </c>
      <c r="R22" s="53">
        <v>8.2800493911284467E-2</v>
      </c>
      <c r="S22" s="53">
        <v>0.37113936054725605</v>
      </c>
      <c r="T22" s="53">
        <v>8.2800493911284467E-2</v>
      </c>
      <c r="U22" s="53">
        <v>0.37113936054725605</v>
      </c>
    </row>
    <row r="23" spans="1:21" x14ac:dyDescent="0.2">
      <c r="A23" s="47">
        <v>12</v>
      </c>
      <c r="B23" s="47">
        <v>9.6</v>
      </c>
      <c r="C23" s="47">
        <v>5.7</v>
      </c>
      <c r="D23" s="47">
        <v>5.4</v>
      </c>
      <c r="E23" s="47">
        <v>7.8</v>
      </c>
      <c r="F23" s="47">
        <v>4.5</v>
      </c>
      <c r="G23" s="47">
        <v>4.3</v>
      </c>
      <c r="H23" s="47">
        <v>3</v>
      </c>
      <c r="I23" s="47">
        <v>7.7</v>
      </c>
      <c r="J23" s="47">
        <v>1</v>
      </c>
      <c r="K23" s="47">
        <v>9.9</v>
      </c>
      <c r="M23" s="53" t="s">
        <v>59</v>
      </c>
      <c r="N23" s="53">
        <v>-6.3373778492054014E-2</v>
      </c>
      <c r="O23" s="53">
        <v>3.4355303578404377E-2</v>
      </c>
      <c r="P23" s="53">
        <v>-1.844657793444461</v>
      </c>
      <c r="Q23" s="53">
        <v>6.6652351995674763E-2</v>
      </c>
      <c r="R23" s="53">
        <v>-0.13114288127178947</v>
      </c>
      <c r="S23" s="53">
        <v>4.3953242876814402E-3</v>
      </c>
      <c r="T23" s="53">
        <v>-0.13114288127178947</v>
      </c>
      <c r="U23" s="53">
        <v>4.3953242876814402E-3</v>
      </c>
    </row>
    <row r="24" spans="1:21" x14ac:dyDescent="0.2">
      <c r="A24" s="47">
        <v>3</v>
      </c>
      <c r="B24" s="47">
        <v>8.6</v>
      </c>
      <c r="C24" s="47">
        <v>3.6</v>
      </c>
      <c r="D24" s="47">
        <v>3.5</v>
      </c>
      <c r="E24" s="47">
        <v>4.7</v>
      </c>
      <c r="F24" s="47">
        <v>3.7</v>
      </c>
      <c r="G24" s="47">
        <v>4.8</v>
      </c>
      <c r="H24" s="47">
        <v>3.4</v>
      </c>
      <c r="I24" s="47">
        <v>5.0999999999999996</v>
      </c>
      <c r="J24" s="47">
        <v>1</v>
      </c>
      <c r="K24" s="47">
        <v>8.1</v>
      </c>
      <c r="M24" s="53" t="s">
        <v>264</v>
      </c>
      <c r="N24" s="53">
        <v>-0.1297962135758412</v>
      </c>
      <c r="O24" s="53">
        <v>6.9919089374756202E-2</v>
      </c>
      <c r="P24" s="53">
        <v>-1.8563773461086182</v>
      </c>
      <c r="Q24" s="53">
        <v>6.4956307322020013E-2</v>
      </c>
      <c r="R24" s="53">
        <v>-0.26771826521161468</v>
      </c>
      <c r="S24" s="53">
        <v>8.1258380599322777E-3</v>
      </c>
      <c r="T24" s="53">
        <v>-0.26771826521161468</v>
      </c>
      <c r="U24" s="53">
        <v>8.1258380599322777E-3</v>
      </c>
    </row>
    <row r="25" spans="1:21" x14ac:dyDescent="0.2">
      <c r="A25" s="47">
        <v>10</v>
      </c>
      <c r="B25" s="47">
        <v>9.3000000000000007</v>
      </c>
      <c r="C25" s="47">
        <v>2.4</v>
      </c>
      <c r="D25" s="47">
        <v>2.2000000000000002</v>
      </c>
      <c r="E25" s="47">
        <v>4.5</v>
      </c>
      <c r="F25" s="47">
        <v>6.2</v>
      </c>
      <c r="G25" s="47">
        <v>6.7</v>
      </c>
      <c r="H25" s="47">
        <v>4.4000000000000004</v>
      </c>
      <c r="I25" s="47">
        <v>7.2</v>
      </c>
      <c r="J25" s="47">
        <v>1</v>
      </c>
      <c r="K25" s="47">
        <v>8</v>
      </c>
      <c r="M25" s="53" t="s">
        <v>60</v>
      </c>
      <c r="N25" s="53">
        <v>4.0431398367206071E-2</v>
      </c>
      <c r="O25" s="53">
        <v>5.5588206185974737E-2</v>
      </c>
      <c r="P25" s="53">
        <v>0.72733770598640357</v>
      </c>
      <c r="Q25" s="53">
        <v>0.46791910529784086</v>
      </c>
      <c r="R25" s="53">
        <v>-6.9221623611225025E-2</v>
      </c>
      <c r="S25" s="53">
        <v>0.15008442034563718</v>
      </c>
      <c r="T25" s="53">
        <v>-6.9221623611225025E-2</v>
      </c>
      <c r="U25" s="53">
        <v>0.15008442034563718</v>
      </c>
    </row>
    <row r="26" spans="1:21" x14ac:dyDescent="0.2">
      <c r="A26" s="47">
        <v>5</v>
      </c>
      <c r="B26" s="47">
        <v>6</v>
      </c>
      <c r="C26" s="47">
        <v>4.0999999999999996</v>
      </c>
      <c r="D26" s="47">
        <v>3.5</v>
      </c>
      <c r="E26" s="47">
        <v>5.3</v>
      </c>
      <c r="F26" s="47">
        <v>8</v>
      </c>
      <c r="G26" s="47">
        <v>4.7</v>
      </c>
      <c r="H26" s="47">
        <v>5.3</v>
      </c>
      <c r="I26" s="47">
        <v>4.7</v>
      </c>
      <c r="J26" s="47">
        <v>0</v>
      </c>
      <c r="K26" s="47">
        <v>5.5</v>
      </c>
      <c r="M26" s="53" t="s">
        <v>269</v>
      </c>
      <c r="N26" s="53">
        <v>0.2646316804832804</v>
      </c>
      <c r="O26" s="53">
        <v>5.366593043798544E-2</v>
      </c>
      <c r="P26" s="53">
        <v>4.9310927495998591</v>
      </c>
      <c r="Q26" s="53">
        <v>1.7845072807180273E-6</v>
      </c>
      <c r="R26" s="53">
        <v>0.15877053018600559</v>
      </c>
      <c r="S26" s="53">
        <v>0.37049283078055517</v>
      </c>
      <c r="T26" s="53">
        <v>0.15877053018600559</v>
      </c>
      <c r="U26" s="53">
        <v>0.37049283078055517</v>
      </c>
    </row>
    <row r="27" spans="1:21" x14ac:dyDescent="0.2">
      <c r="A27" s="47">
        <v>3</v>
      </c>
      <c r="B27" s="47">
        <v>6.4</v>
      </c>
      <c r="C27" s="47">
        <v>3.6</v>
      </c>
      <c r="D27" s="47">
        <v>4</v>
      </c>
      <c r="E27" s="47">
        <v>5.3</v>
      </c>
      <c r="F27" s="47">
        <v>7.1</v>
      </c>
      <c r="G27" s="47">
        <v>5.6</v>
      </c>
      <c r="H27" s="47">
        <v>6.6</v>
      </c>
      <c r="I27" s="47">
        <v>6.1</v>
      </c>
      <c r="J27" s="47">
        <v>0</v>
      </c>
      <c r="K27" s="47">
        <v>7</v>
      </c>
      <c r="M27" s="53" t="s">
        <v>297</v>
      </c>
      <c r="N27" s="53">
        <v>0.32966941027671764</v>
      </c>
      <c r="O27" s="53">
        <v>0.10442220931602585</v>
      </c>
      <c r="P27" s="53">
        <v>3.1570813568883449</v>
      </c>
      <c r="Q27" s="53">
        <v>1.8550721269512782E-3</v>
      </c>
      <c r="R27" s="53">
        <v>0.12368667403121028</v>
      </c>
      <c r="S27" s="53">
        <v>0.53565214652222504</v>
      </c>
      <c r="T27" s="53">
        <v>0.12368667403121028</v>
      </c>
      <c r="U27" s="53">
        <v>0.53565214652222504</v>
      </c>
    </row>
    <row r="28" spans="1:21" x14ac:dyDescent="0.2">
      <c r="A28" s="47">
        <v>9</v>
      </c>
      <c r="B28" s="47">
        <v>8.5</v>
      </c>
      <c r="C28" s="47">
        <v>3</v>
      </c>
      <c r="D28" s="47">
        <v>4.0999999999999996</v>
      </c>
      <c r="E28" s="47">
        <v>3.7</v>
      </c>
      <c r="F28" s="47">
        <v>4.8</v>
      </c>
      <c r="G28" s="47">
        <v>5.3</v>
      </c>
      <c r="H28" s="47">
        <v>3.8</v>
      </c>
      <c r="I28" s="47">
        <v>5.8</v>
      </c>
      <c r="J28" s="47">
        <v>1</v>
      </c>
      <c r="K28" s="47">
        <v>7</v>
      </c>
      <c r="M28" s="63"/>
      <c r="N28" s="63"/>
      <c r="O28" s="63"/>
      <c r="P28" s="63"/>
      <c r="Q28" s="63"/>
      <c r="R28" s="63"/>
      <c r="S28" s="63"/>
      <c r="T28" s="63"/>
      <c r="U28" s="63"/>
    </row>
    <row r="29" spans="1:21" x14ac:dyDescent="0.2">
      <c r="A29" s="47">
        <v>4</v>
      </c>
      <c r="B29" s="47">
        <v>7</v>
      </c>
      <c r="C29" s="47">
        <v>3.3</v>
      </c>
      <c r="D29" s="47">
        <v>2.6</v>
      </c>
      <c r="E29" s="47">
        <v>4.2</v>
      </c>
      <c r="F29" s="47">
        <v>9</v>
      </c>
      <c r="G29" s="47">
        <v>4.3</v>
      </c>
      <c r="H29" s="47">
        <v>5.2</v>
      </c>
      <c r="I29" s="47">
        <v>5.5</v>
      </c>
      <c r="J29" s="47">
        <v>0</v>
      </c>
      <c r="K29" s="47">
        <v>5.6</v>
      </c>
      <c r="M29" s="63"/>
      <c r="N29" s="63"/>
      <c r="O29" s="63"/>
      <c r="P29" s="63"/>
      <c r="Q29" s="63"/>
      <c r="R29" s="63"/>
      <c r="S29" s="63"/>
      <c r="T29" s="63"/>
      <c r="U29" s="63"/>
    </row>
    <row r="30" spans="1:21" x14ac:dyDescent="0.2">
      <c r="A30" s="47">
        <v>13</v>
      </c>
      <c r="B30" s="47">
        <v>8.5</v>
      </c>
      <c r="C30" s="47">
        <v>3</v>
      </c>
      <c r="D30" s="47">
        <v>2.2999999999999998</v>
      </c>
      <c r="E30" s="47">
        <v>3.7</v>
      </c>
      <c r="F30" s="47">
        <v>4.8</v>
      </c>
      <c r="G30" s="47">
        <v>5.7</v>
      </c>
      <c r="H30" s="47">
        <v>3.8</v>
      </c>
      <c r="I30" s="47">
        <v>6</v>
      </c>
      <c r="J30" s="47">
        <v>0</v>
      </c>
      <c r="K30" s="47">
        <v>7.2</v>
      </c>
      <c r="M30" s="63"/>
      <c r="N30" s="63"/>
      <c r="O30" s="63"/>
      <c r="P30" s="63"/>
      <c r="Q30" s="63"/>
      <c r="R30" s="63"/>
      <c r="S30" s="63"/>
      <c r="T30" s="63"/>
      <c r="U30" s="63"/>
    </row>
    <row r="31" spans="1:21" x14ac:dyDescent="0.2">
      <c r="A31" s="47">
        <v>4</v>
      </c>
      <c r="B31" s="47">
        <v>7.6</v>
      </c>
      <c r="C31" s="47">
        <v>3.6</v>
      </c>
      <c r="D31" s="47">
        <v>5.0999999999999996</v>
      </c>
      <c r="E31" s="47">
        <v>4.5999999999999996</v>
      </c>
      <c r="F31" s="47">
        <v>7.7</v>
      </c>
      <c r="G31" s="47">
        <v>4.7</v>
      </c>
      <c r="H31" s="47">
        <v>5.5</v>
      </c>
      <c r="I31" s="47">
        <v>4</v>
      </c>
      <c r="J31" s="47">
        <v>0</v>
      </c>
      <c r="K31" s="47">
        <v>6.2</v>
      </c>
    </row>
    <row r="32" spans="1:21" x14ac:dyDescent="0.2">
      <c r="A32" s="47">
        <v>13</v>
      </c>
      <c r="B32" s="47">
        <v>6.9</v>
      </c>
      <c r="C32" s="47">
        <v>3.4</v>
      </c>
      <c r="D32" s="47">
        <v>4.5</v>
      </c>
      <c r="E32" s="47">
        <v>4.7</v>
      </c>
      <c r="F32" s="47">
        <v>5.2</v>
      </c>
      <c r="G32" s="47">
        <v>3.7</v>
      </c>
      <c r="H32" s="47">
        <v>2.7</v>
      </c>
      <c r="I32" s="47">
        <v>4.3</v>
      </c>
      <c r="J32" s="47">
        <v>0</v>
      </c>
      <c r="K32" s="47">
        <v>7.1</v>
      </c>
    </row>
    <row r="33" spans="1:11" x14ac:dyDescent="0.2">
      <c r="A33" s="47">
        <v>2</v>
      </c>
      <c r="B33" s="47">
        <v>8.1</v>
      </c>
      <c r="C33" s="47">
        <v>2.5</v>
      </c>
      <c r="D33" s="47">
        <v>2.2999999999999998</v>
      </c>
      <c r="E33" s="47">
        <v>3.8</v>
      </c>
      <c r="F33" s="47">
        <v>6.6</v>
      </c>
      <c r="G33" s="47">
        <v>3</v>
      </c>
      <c r="H33" s="47">
        <v>3.5</v>
      </c>
      <c r="I33" s="47">
        <v>4.5</v>
      </c>
      <c r="J33" s="47">
        <v>0</v>
      </c>
      <c r="K33" s="47">
        <v>6.2</v>
      </c>
    </row>
    <row r="34" spans="1:11" x14ac:dyDescent="0.2">
      <c r="A34" s="47">
        <v>15</v>
      </c>
      <c r="B34" s="47">
        <v>6.7</v>
      </c>
      <c r="C34" s="47">
        <v>3.7</v>
      </c>
      <c r="D34" s="47">
        <v>5.3</v>
      </c>
      <c r="E34" s="47">
        <v>4.9000000000000004</v>
      </c>
      <c r="F34" s="47">
        <v>9.1999999999999993</v>
      </c>
      <c r="G34" s="47">
        <v>3.5</v>
      </c>
      <c r="H34" s="47">
        <v>4.5</v>
      </c>
      <c r="I34" s="47">
        <v>5.3</v>
      </c>
      <c r="J34" s="47">
        <v>0</v>
      </c>
      <c r="K34" s="47">
        <v>7.6</v>
      </c>
    </row>
    <row r="35" spans="1:11" x14ac:dyDescent="0.2">
      <c r="A35" s="47">
        <v>10</v>
      </c>
      <c r="B35" s="47">
        <v>8</v>
      </c>
      <c r="C35" s="47">
        <v>3.3</v>
      </c>
      <c r="D35" s="47">
        <v>5.5</v>
      </c>
      <c r="E35" s="47">
        <v>4.7</v>
      </c>
      <c r="F35" s="47">
        <v>8.6999999999999993</v>
      </c>
      <c r="G35" s="47">
        <v>4.7</v>
      </c>
      <c r="H35" s="47">
        <v>6.6</v>
      </c>
      <c r="I35" s="47">
        <v>5.7</v>
      </c>
      <c r="J35" s="47">
        <v>1</v>
      </c>
      <c r="K35" s="47">
        <v>9</v>
      </c>
    </row>
    <row r="36" spans="1:11" x14ac:dyDescent="0.2">
      <c r="A36" s="47">
        <v>6</v>
      </c>
      <c r="B36" s="47">
        <v>6.7</v>
      </c>
      <c r="C36" s="47">
        <v>4</v>
      </c>
      <c r="D36" s="47">
        <v>3</v>
      </c>
      <c r="E36" s="47">
        <v>6.8</v>
      </c>
      <c r="F36" s="47">
        <v>8.4</v>
      </c>
      <c r="G36" s="47">
        <v>2.5</v>
      </c>
      <c r="H36" s="47">
        <v>4.3</v>
      </c>
      <c r="I36" s="47">
        <v>5</v>
      </c>
      <c r="J36" s="47">
        <v>0</v>
      </c>
      <c r="K36" s="47">
        <v>6.7</v>
      </c>
    </row>
    <row r="37" spans="1:11" x14ac:dyDescent="0.2">
      <c r="A37" s="47">
        <v>3</v>
      </c>
      <c r="B37" s="47">
        <v>8.6999999999999993</v>
      </c>
      <c r="C37" s="47">
        <v>3.2</v>
      </c>
      <c r="D37" s="47">
        <v>3.5</v>
      </c>
      <c r="E37" s="47">
        <v>2.9</v>
      </c>
      <c r="F37" s="47">
        <v>5.6</v>
      </c>
      <c r="G37" s="47">
        <v>3.1</v>
      </c>
      <c r="H37" s="47">
        <v>2.9</v>
      </c>
      <c r="I37" s="47">
        <v>4.3</v>
      </c>
      <c r="J37" s="47">
        <v>0</v>
      </c>
      <c r="K37" s="47">
        <v>7.1</v>
      </c>
    </row>
    <row r="38" spans="1:11" x14ac:dyDescent="0.2">
      <c r="A38" s="47">
        <v>9</v>
      </c>
      <c r="B38" s="47">
        <v>9</v>
      </c>
      <c r="C38" s="47">
        <v>3.4</v>
      </c>
      <c r="D38" s="47">
        <v>3.9</v>
      </c>
      <c r="E38" s="47">
        <v>4.5</v>
      </c>
      <c r="F38" s="47">
        <v>6.8</v>
      </c>
      <c r="G38" s="47">
        <v>3.9</v>
      </c>
      <c r="H38" s="47">
        <v>3.5</v>
      </c>
      <c r="I38" s="47">
        <v>4.5999999999999996</v>
      </c>
      <c r="J38" s="47">
        <v>1</v>
      </c>
      <c r="K38" s="47">
        <v>7.2</v>
      </c>
    </row>
    <row r="39" spans="1:11" x14ac:dyDescent="0.2">
      <c r="A39" s="47">
        <v>10</v>
      </c>
      <c r="B39" s="47">
        <v>9.6</v>
      </c>
      <c r="C39" s="47">
        <v>4.0999999999999996</v>
      </c>
      <c r="D39" s="47">
        <v>2.9</v>
      </c>
      <c r="E39" s="47">
        <v>5.5</v>
      </c>
      <c r="F39" s="47">
        <v>7.7</v>
      </c>
      <c r="G39" s="47">
        <v>5.2</v>
      </c>
      <c r="H39" s="47">
        <v>4.5999999999999996</v>
      </c>
      <c r="I39" s="47">
        <v>8.1</v>
      </c>
      <c r="J39" s="47">
        <v>1</v>
      </c>
      <c r="K39" s="47">
        <v>9.9</v>
      </c>
    </row>
    <row r="40" spans="1:11" x14ac:dyDescent="0.2">
      <c r="A40" s="47">
        <v>12</v>
      </c>
      <c r="B40" s="47">
        <v>8.1999999999999993</v>
      </c>
      <c r="C40" s="47">
        <v>3.6</v>
      </c>
      <c r="D40" s="47">
        <v>5.8</v>
      </c>
      <c r="E40" s="47">
        <v>5</v>
      </c>
      <c r="F40" s="47">
        <v>9</v>
      </c>
      <c r="G40" s="47">
        <v>4.7</v>
      </c>
      <c r="H40" s="47">
        <v>6.9</v>
      </c>
      <c r="I40" s="47">
        <v>6.2</v>
      </c>
      <c r="J40" s="47">
        <v>0</v>
      </c>
      <c r="K40" s="47">
        <v>7.6</v>
      </c>
    </row>
    <row r="41" spans="1:11" x14ac:dyDescent="0.2">
      <c r="A41" s="47">
        <v>9</v>
      </c>
      <c r="B41" s="47">
        <v>6.1</v>
      </c>
      <c r="C41" s="47">
        <v>4.9000000000000004</v>
      </c>
      <c r="D41" s="47">
        <v>5.0999999999999996</v>
      </c>
      <c r="E41" s="47">
        <v>6.4</v>
      </c>
      <c r="F41" s="47">
        <v>8.1999999999999993</v>
      </c>
      <c r="G41" s="47">
        <v>4.5</v>
      </c>
      <c r="H41" s="47">
        <v>4.9000000000000004</v>
      </c>
      <c r="I41" s="47">
        <v>4.8</v>
      </c>
      <c r="J41" s="47">
        <v>0</v>
      </c>
      <c r="K41" s="47">
        <v>5.8</v>
      </c>
    </row>
    <row r="42" spans="1:11" x14ac:dyDescent="0.2">
      <c r="A42" s="47">
        <v>6</v>
      </c>
      <c r="B42" s="47">
        <v>8.3000000000000007</v>
      </c>
      <c r="C42" s="47">
        <v>3.4</v>
      </c>
      <c r="D42" s="47">
        <v>3.1</v>
      </c>
      <c r="E42" s="47">
        <v>5.2</v>
      </c>
      <c r="F42" s="47">
        <v>9.1</v>
      </c>
      <c r="G42" s="47">
        <v>4.5999999999999996</v>
      </c>
      <c r="H42" s="47">
        <v>5.8</v>
      </c>
      <c r="I42" s="47">
        <v>5.5</v>
      </c>
      <c r="J42" s="47">
        <v>1</v>
      </c>
      <c r="K42" s="47">
        <v>8.4</v>
      </c>
    </row>
    <row r="43" spans="1:11" x14ac:dyDescent="0.2">
      <c r="A43" s="47">
        <v>2</v>
      </c>
      <c r="B43" s="47">
        <v>9.4</v>
      </c>
      <c r="C43" s="47">
        <v>3.8</v>
      </c>
      <c r="D43" s="47">
        <v>3.8</v>
      </c>
      <c r="E43" s="47">
        <v>4.9000000000000004</v>
      </c>
      <c r="F43" s="47">
        <v>8.5</v>
      </c>
      <c r="G43" s="47">
        <v>4.0999999999999996</v>
      </c>
      <c r="H43" s="47">
        <v>4.5</v>
      </c>
      <c r="I43" s="47">
        <v>5.4</v>
      </c>
      <c r="J43" s="47">
        <v>1</v>
      </c>
      <c r="K43" s="47">
        <v>7.9</v>
      </c>
    </row>
    <row r="44" spans="1:11" x14ac:dyDescent="0.2">
      <c r="A44" s="47">
        <v>10</v>
      </c>
      <c r="B44" s="47">
        <v>9.3000000000000007</v>
      </c>
      <c r="C44" s="47">
        <v>5.0999999999999996</v>
      </c>
      <c r="D44" s="47">
        <v>5.8</v>
      </c>
      <c r="E44" s="47">
        <v>6.3</v>
      </c>
      <c r="F44" s="47">
        <v>7.4</v>
      </c>
      <c r="G44" s="47">
        <v>4.5999999999999996</v>
      </c>
      <c r="H44" s="47">
        <v>4.5999999999999996</v>
      </c>
      <c r="I44" s="47">
        <v>6.8</v>
      </c>
      <c r="J44" s="47">
        <v>1</v>
      </c>
      <c r="K44" s="47">
        <v>7.6</v>
      </c>
    </row>
    <row r="45" spans="1:11" x14ac:dyDescent="0.2">
      <c r="A45" s="47">
        <v>15</v>
      </c>
      <c r="B45" s="47">
        <v>5.0999999999999996</v>
      </c>
      <c r="C45" s="47">
        <v>5.0999999999999996</v>
      </c>
      <c r="D45" s="47">
        <v>4.4000000000000004</v>
      </c>
      <c r="E45" s="47">
        <v>7.8</v>
      </c>
      <c r="F45" s="47">
        <v>5.9</v>
      </c>
      <c r="G45" s="47">
        <v>4.9000000000000004</v>
      </c>
      <c r="H45" s="47">
        <v>6.3</v>
      </c>
      <c r="I45" s="47">
        <v>6.9</v>
      </c>
      <c r="J45" s="47">
        <v>1</v>
      </c>
      <c r="K45" s="47">
        <v>8.4</v>
      </c>
    </row>
    <row r="46" spans="1:11" x14ac:dyDescent="0.2">
      <c r="A46" s="47">
        <v>6</v>
      </c>
      <c r="B46" s="47">
        <v>8</v>
      </c>
      <c r="C46" s="47">
        <v>2.5</v>
      </c>
      <c r="D46" s="47">
        <v>3.6</v>
      </c>
      <c r="E46" s="47">
        <v>3</v>
      </c>
      <c r="F46" s="47">
        <v>5.2</v>
      </c>
      <c r="G46" s="47">
        <v>4.3</v>
      </c>
      <c r="H46" s="47">
        <v>4.2</v>
      </c>
      <c r="I46" s="47">
        <v>6.5</v>
      </c>
      <c r="J46" s="47">
        <v>0</v>
      </c>
      <c r="K46" s="47">
        <v>6.5</v>
      </c>
    </row>
    <row r="47" spans="1:11" x14ac:dyDescent="0.2">
      <c r="A47" s="47">
        <v>5</v>
      </c>
      <c r="B47" s="47">
        <v>5.9</v>
      </c>
      <c r="C47" s="47">
        <v>4.0999999999999996</v>
      </c>
      <c r="D47" s="47">
        <v>5.8</v>
      </c>
      <c r="E47" s="47">
        <v>5.5</v>
      </c>
      <c r="F47" s="47">
        <v>8.4</v>
      </c>
      <c r="G47" s="47">
        <v>5.2</v>
      </c>
      <c r="H47" s="47">
        <v>5.8</v>
      </c>
      <c r="I47" s="47">
        <v>5.9</v>
      </c>
      <c r="J47" s="47">
        <v>1</v>
      </c>
      <c r="K47" s="47">
        <v>7.7</v>
      </c>
    </row>
    <row r="48" spans="1:11" x14ac:dyDescent="0.2">
      <c r="A48" s="47">
        <v>4</v>
      </c>
      <c r="B48" s="47">
        <v>10</v>
      </c>
      <c r="C48" s="47">
        <v>4.3</v>
      </c>
      <c r="D48" s="47">
        <v>2.9</v>
      </c>
      <c r="E48" s="47">
        <v>4.5</v>
      </c>
      <c r="F48" s="47">
        <v>3.8</v>
      </c>
      <c r="G48" s="47">
        <v>5</v>
      </c>
      <c r="H48" s="47">
        <v>4</v>
      </c>
      <c r="I48" s="47">
        <v>6.3</v>
      </c>
      <c r="J48" s="47">
        <v>1</v>
      </c>
      <c r="K48" s="47">
        <v>8</v>
      </c>
    </row>
    <row r="49" spans="1:11" x14ac:dyDescent="0.2">
      <c r="A49" s="47">
        <v>8</v>
      </c>
      <c r="B49" s="47">
        <v>5.7</v>
      </c>
      <c r="C49" s="47">
        <v>3.8</v>
      </c>
      <c r="D49" s="47">
        <v>5.7</v>
      </c>
      <c r="E49" s="47">
        <v>6</v>
      </c>
      <c r="F49" s="47">
        <v>8.1999999999999993</v>
      </c>
      <c r="G49" s="47">
        <v>6.5</v>
      </c>
      <c r="H49" s="47">
        <v>7.3</v>
      </c>
      <c r="I49" s="47">
        <v>7.5</v>
      </c>
      <c r="J49" s="47">
        <v>1</v>
      </c>
      <c r="K49" s="47">
        <v>7.1</v>
      </c>
    </row>
    <row r="50" spans="1:11" x14ac:dyDescent="0.2">
      <c r="A50" s="47">
        <v>13</v>
      </c>
      <c r="B50" s="47">
        <v>9.9</v>
      </c>
      <c r="C50" s="47">
        <v>3.7</v>
      </c>
      <c r="D50" s="47">
        <v>4.2</v>
      </c>
      <c r="E50" s="47">
        <v>6.7</v>
      </c>
      <c r="F50" s="47">
        <v>6.8</v>
      </c>
      <c r="G50" s="47">
        <v>4.5</v>
      </c>
      <c r="H50" s="47">
        <v>3.4</v>
      </c>
      <c r="I50" s="47">
        <v>6.1</v>
      </c>
      <c r="J50" s="47">
        <v>1</v>
      </c>
      <c r="K50" s="47">
        <v>8.5</v>
      </c>
    </row>
    <row r="51" spans="1:11" x14ac:dyDescent="0.2">
      <c r="A51" s="47">
        <v>3</v>
      </c>
      <c r="B51" s="47">
        <v>7.9</v>
      </c>
      <c r="C51" s="47">
        <v>3.9</v>
      </c>
      <c r="D51" s="47">
        <v>4.4000000000000004</v>
      </c>
      <c r="E51" s="47">
        <v>5.8</v>
      </c>
      <c r="F51" s="47">
        <v>4.7</v>
      </c>
      <c r="G51" s="47">
        <v>4.0999999999999996</v>
      </c>
      <c r="H51" s="47">
        <v>4.2</v>
      </c>
      <c r="I51" s="47">
        <v>5.8</v>
      </c>
      <c r="J51" s="47">
        <v>1</v>
      </c>
      <c r="K51" s="47">
        <v>7.6</v>
      </c>
    </row>
    <row r="52" spans="1:11" x14ac:dyDescent="0.2">
      <c r="A52" s="47">
        <v>10</v>
      </c>
      <c r="B52" s="47">
        <v>6.7</v>
      </c>
      <c r="C52" s="47">
        <v>3.6</v>
      </c>
      <c r="D52" s="47">
        <v>3.4</v>
      </c>
      <c r="E52" s="47">
        <v>4.8</v>
      </c>
      <c r="F52" s="47">
        <v>7.2</v>
      </c>
      <c r="G52" s="47">
        <v>4</v>
      </c>
      <c r="H52" s="47">
        <v>3.6</v>
      </c>
      <c r="I52" s="47">
        <v>4.2</v>
      </c>
      <c r="J52" s="47">
        <v>1</v>
      </c>
      <c r="K52" s="47">
        <v>7.2</v>
      </c>
    </row>
    <row r="53" spans="1:11" x14ac:dyDescent="0.2">
      <c r="A53" s="47">
        <v>7</v>
      </c>
      <c r="B53" s="47">
        <v>8.1999999999999993</v>
      </c>
      <c r="C53" s="47">
        <v>2.7</v>
      </c>
      <c r="D53" s="47">
        <v>2.7</v>
      </c>
      <c r="E53" s="47">
        <v>3.1</v>
      </c>
      <c r="F53" s="47">
        <v>5.3</v>
      </c>
      <c r="G53" s="47">
        <v>4.5</v>
      </c>
      <c r="H53" s="47">
        <v>4.3</v>
      </c>
      <c r="I53" s="47">
        <v>7.4</v>
      </c>
      <c r="J53" s="47">
        <v>1</v>
      </c>
      <c r="K53" s="47">
        <v>8.1999999999999993</v>
      </c>
    </row>
    <row r="54" spans="1:11" x14ac:dyDescent="0.2">
      <c r="A54" s="47">
        <v>8</v>
      </c>
      <c r="B54" s="47">
        <v>9.4</v>
      </c>
      <c r="C54" s="47">
        <v>2.5</v>
      </c>
      <c r="D54" s="47">
        <v>3.2</v>
      </c>
      <c r="E54" s="47">
        <v>4.5999999999999996</v>
      </c>
      <c r="F54" s="47">
        <v>6.3</v>
      </c>
      <c r="G54" s="47">
        <v>4.7</v>
      </c>
      <c r="H54" s="47">
        <v>4.5999999999999996</v>
      </c>
      <c r="I54" s="47">
        <v>6.1</v>
      </c>
      <c r="J54" s="47">
        <v>1</v>
      </c>
      <c r="K54" s="47">
        <v>9</v>
      </c>
    </row>
    <row r="55" spans="1:11" x14ac:dyDescent="0.2">
      <c r="A55" s="47">
        <v>11</v>
      </c>
      <c r="B55" s="47">
        <v>6.9</v>
      </c>
      <c r="C55" s="47">
        <v>3.4</v>
      </c>
      <c r="D55" s="47">
        <v>3.3</v>
      </c>
      <c r="E55" s="47">
        <v>4.7</v>
      </c>
      <c r="F55" s="47">
        <v>5.2</v>
      </c>
      <c r="G55" s="47">
        <v>3.2</v>
      </c>
      <c r="H55" s="47">
        <v>2.7</v>
      </c>
      <c r="I55" s="47">
        <v>4.4000000000000004</v>
      </c>
      <c r="J55" s="47">
        <v>1</v>
      </c>
      <c r="K55" s="47">
        <v>7.2</v>
      </c>
    </row>
    <row r="56" spans="1:11" x14ac:dyDescent="0.2">
      <c r="A56" s="47">
        <v>14</v>
      </c>
      <c r="B56" s="47">
        <v>8</v>
      </c>
      <c r="C56" s="47">
        <v>3.3</v>
      </c>
      <c r="D56" s="47">
        <v>3.2</v>
      </c>
      <c r="E56" s="47">
        <v>4.7</v>
      </c>
      <c r="F56" s="47">
        <v>8.6999999999999993</v>
      </c>
      <c r="G56" s="47">
        <v>4.9000000000000004</v>
      </c>
      <c r="H56" s="47">
        <v>6.6</v>
      </c>
      <c r="I56" s="47">
        <v>5.8</v>
      </c>
      <c r="J56" s="47">
        <v>1</v>
      </c>
      <c r="K56" s="47">
        <v>8.1</v>
      </c>
    </row>
    <row r="57" spans="1:11" x14ac:dyDescent="0.2">
      <c r="A57" s="47">
        <v>11</v>
      </c>
      <c r="B57" s="47">
        <v>9.3000000000000007</v>
      </c>
      <c r="C57" s="47">
        <v>3.8</v>
      </c>
      <c r="D57" s="47">
        <v>3.7</v>
      </c>
      <c r="E57" s="47">
        <v>5.5</v>
      </c>
      <c r="F57" s="47">
        <v>7.4</v>
      </c>
      <c r="G57" s="47">
        <v>4.0999999999999996</v>
      </c>
      <c r="H57" s="47">
        <v>3.2</v>
      </c>
      <c r="I57" s="47">
        <v>5.7</v>
      </c>
      <c r="J57" s="47">
        <v>1</v>
      </c>
      <c r="K57" s="47">
        <v>8.9</v>
      </c>
    </row>
    <row r="58" spans="1:11" x14ac:dyDescent="0.2">
      <c r="A58" s="47">
        <v>14</v>
      </c>
      <c r="B58" s="47">
        <v>7.4</v>
      </c>
      <c r="C58" s="47">
        <v>5.0999999999999996</v>
      </c>
      <c r="D58" s="47">
        <v>4.5</v>
      </c>
      <c r="E58" s="47">
        <v>6.9</v>
      </c>
      <c r="F58" s="47">
        <v>9.6</v>
      </c>
      <c r="G58" s="47">
        <v>5.7</v>
      </c>
      <c r="H58" s="47">
        <v>6.5</v>
      </c>
      <c r="I58" s="47">
        <v>7.7</v>
      </c>
      <c r="J58" s="47">
        <v>1</v>
      </c>
      <c r="K58" s="47">
        <v>8.8000000000000007</v>
      </c>
    </row>
    <row r="59" spans="1:11" x14ac:dyDescent="0.2">
      <c r="A59" s="47">
        <v>1</v>
      </c>
      <c r="B59" s="47">
        <v>7.6</v>
      </c>
      <c r="C59" s="47">
        <v>3.6</v>
      </c>
      <c r="D59" s="47">
        <v>5.6</v>
      </c>
      <c r="E59" s="47">
        <v>5.4</v>
      </c>
      <c r="F59" s="47">
        <v>4.4000000000000004</v>
      </c>
      <c r="G59" s="47">
        <v>4.5999999999999996</v>
      </c>
      <c r="H59" s="47">
        <v>3.9</v>
      </c>
      <c r="I59" s="47">
        <v>5.8</v>
      </c>
      <c r="J59" s="47">
        <v>1</v>
      </c>
      <c r="K59" s="47">
        <v>7.5</v>
      </c>
    </row>
    <row r="60" spans="1:11" x14ac:dyDescent="0.2">
      <c r="A60" s="47">
        <v>1</v>
      </c>
      <c r="B60" s="47">
        <v>10</v>
      </c>
      <c r="C60" s="47">
        <v>4.3</v>
      </c>
      <c r="D60" s="47">
        <v>4.2</v>
      </c>
      <c r="E60" s="47">
        <v>4.5</v>
      </c>
      <c r="F60" s="47">
        <v>3.8</v>
      </c>
      <c r="G60" s="47">
        <v>3.7</v>
      </c>
      <c r="H60" s="47">
        <v>4</v>
      </c>
      <c r="I60" s="47">
        <v>3.7</v>
      </c>
      <c r="J60" s="47">
        <v>0</v>
      </c>
      <c r="K60" s="47">
        <v>7</v>
      </c>
    </row>
    <row r="61" spans="1:11" x14ac:dyDescent="0.2">
      <c r="A61" s="47">
        <v>6</v>
      </c>
      <c r="B61" s="47">
        <v>9.9</v>
      </c>
      <c r="C61" s="47">
        <v>2.8</v>
      </c>
      <c r="D61" s="47">
        <v>2.6</v>
      </c>
      <c r="E61" s="47">
        <v>3.5</v>
      </c>
      <c r="F61" s="47">
        <v>5.4</v>
      </c>
      <c r="G61" s="47">
        <v>5.6</v>
      </c>
      <c r="H61" s="47">
        <v>4.9000000000000004</v>
      </c>
      <c r="I61" s="47">
        <v>6.9</v>
      </c>
      <c r="J61" s="47">
        <v>1</v>
      </c>
      <c r="K61" s="47">
        <v>8.5</v>
      </c>
    </row>
    <row r="62" spans="1:11" x14ac:dyDescent="0.2">
      <c r="A62" s="47">
        <v>5</v>
      </c>
      <c r="B62" s="47">
        <v>8.6999999999999993</v>
      </c>
      <c r="C62" s="47">
        <v>3.2</v>
      </c>
      <c r="D62" s="47">
        <v>2.8</v>
      </c>
      <c r="E62" s="47">
        <v>3.8</v>
      </c>
      <c r="F62" s="47">
        <v>4.9000000000000004</v>
      </c>
      <c r="G62" s="47">
        <v>5.4</v>
      </c>
      <c r="H62" s="47">
        <v>3.9</v>
      </c>
      <c r="I62" s="47">
        <v>6.1</v>
      </c>
      <c r="J62" s="47">
        <v>0</v>
      </c>
      <c r="K62" s="47">
        <v>7.2</v>
      </c>
    </row>
    <row r="63" spans="1:11" x14ac:dyDescent="0.2">
      <c r="A63" s="47">
        <v>13</v>
      </c>
      <c r="B63" s="47">
        <v>8.4</v>
      </c>
      <c r="C63" s="47">
        <v>3.8</v>
      </c>
      <c r="D63" s="47">
        <v>4.5</v>
      </c>
      <c r="E63" s="47">
        <v>5.9</v>
      </c>
      <c r="F63" s="47">
        <v>6.7</v>
      </c>
      <c r="G63" s="47">
        <v>2.7</v>
      </c>
      <c r="H63" s="47">
        <v>5</v>
      </c>
      <c r="I63" s="47">
        <v>5</v>
      </c>
      <c r="J63" s="47">
        <v>1</v>
      </c>
      <c r="K63" s="47">
        <v>8.8000000000000007</v>
      </c>
    </row>
    <row r="64" spans="1:11" x14ac:dyDescent="0.2">
      <c r="A64" s="47">
        <v>2</v>
      </c>
      <c r="B64" s="47">
        <v>8.8000000000000007</v>
      </c>
      <c r="C64" s="47">
        <v>3.9</v>
      </c>
      <c r="D64" s="47">
        <v>4.3</v>
      </c>
      <c r="E64" s="47">
        <v>4.8</v>
      </c>
      <c r="F64" s="47">
        <v>5.8</v>
      </c>
      <c r="G64" s="47">
        <v>4.4000000000000004</v>
      </c>
      <c r="H64" s="47">
        <v>3.7</v>
      </c>
      <c r="I64" s="47">
        <v>5.0999999999999996</v>
      </c>
      <c r="J64" s="47">
        <v>0</v>
      </c>
      <c r="K64" s="47">
        <v>8</v>
      </c>
    </row>
    <row r="65" spans="1:11" x14ac:dyDescent="0.2">
      <c r="A65" s="47">
        <v>11</v>
      </c>
      <c r="B65" s="47">
        <v>7.7</v>
      </c>
      <c r="C65" s="47">
        <v>2.2000000000000002</v>
      </c>
      <c r="D65" s="47">
        <v>2.4</v>
      </c>
      <c r="E65" s="47">
        <v>3.4</v>
      </c>
      <c r="F65" s="47">
        <v>6.2</v>
      </c>
      <c r="G65" s="47">
        <v>3.3</v>
      </c>
      <c r="H65" s="47">
        <v>3.1</v>
      </c>
      <c r="I65" s="47">
        <v>4.5</v>
      </c>
      <c r="J65" s="47">
        <v>0</v>
      </c>
      <c r="K65" s="47">
        <v>8.1</v>
      </c>
    </row>
    <row r="66" spans="1:11" x14ac:dyDescent="0.2">
      <c r="A66" s="47">
        <v>7</v>
      </c>
      <c r="B66" s="47">
        <v>6.6</v>
      </c>
      <c r="C66" s="47">
        <v>3.6</v>
      </c>
      <c r="D66" s="47">
        <v>4.9000000000000004</v>
      </c>
      <c r="E66" s="47">
        <v>4.8</v>
      </c>
      <c r="F66" s="47">
        <v>7.2</v>
      </c>
      <c r="G66" s="47">
        <v>3.5</v>
      </c>
      <c r="H66" s="47">
        <v>3.6</v>
      </c>
      <c r="I66" s="47">
        <v>4.0999999999999996</v>
      </c>
      <c r="J66" s="47">
        <v>0</v>
      </c>
      <c r="K66" s="47">
        <v>7.1</v>
      </c>
    </row>
    <row r="67" spans="1:11" x14ac:dyDescent="0.2">
      <c r="A67" s="47">
        <v>12</v>
      </c>
      <c r="B67" s="47">
        <v>5.7</v>
      </c>
      <c r="C67" s="47">
        <v>3.8</v>
      </c>
      <c r="D67" s="47">
        <v>5.4</v>
      </c>
      <c r="E67" s="47">
        <v>6</v>
      </c>
      <c r="F67" s="47">
        <v>8.1999999999999993</v>
      </c>
      <c r="G67" s="47">
        <v>4.7</v>
      </c>
      <c r="H67" s="47">
        <v>7.3</v>
      </c>
      <c r="I67" s="47">
        <v>6.7</v>
      </c>
      <c r="J67" s="47">
        <v>0</v>
      </c>
      <c r="K67" s="47">
        <v>9</v>
      </c>
    </row>
    <row r="68" spans="1:11" x14ac:dyDescent="0.2">
      <c r="A68" s="47">
        <v>5</v>
      </c>
      <c r="B68" s="47">
        <v>5.7</v>
      </c>
      <c r="C68" s="47">
        <v>4</v>
      </c>
      <c r="D68" s="47">
        <v>2.7</v>
      </c>
      <c r="E68" s="47">
        <v>5.0999999999999996</v>
      </c>
      <c r="F68" s="47">
        <v>6.2</v>
      </c>
      <c r="G68" s="47">
        <v>5</v>
      </c>
      <c r="H68" s="47">
        <v>6.2</v>
      </c>
      <c r="I68" s="47">
        <v>5.5</v>
      </c>
      <c r="J68" s="47">
        <v>0</v>
      </c>
      <c r="K68" s="47">
        <v>6.2</v>
      </c>
    </row>
    <row r="69" spans="1:11" x14ac:dyDescent="0.2">
      <c r="A69" s="47">
        <v>7</v>
      </c>
      <c r="B69" s="47">
        <v>5.5</v>
      </c>
      <c r="C69" s="47">
        <v>3.7</v>
      </c>
      <c r="D69" s="47">
        <v>4.3</v>
      </c>
      <c r="E69" s="47">
        <v>4.9000000000000004</v>
      </c>
      <c r="F69" s="47">
        <v>6</v>
      </c>
      <c r="G69" s="47">
        <v>4.5</v>
      </c>
      <c r="H69" s="47">
        <v>5.9</v>
      </c>
      <c r="I69" s="47">
        <v>5.4</v>
      </c>
      <c r="J69" s="47">
        <v>0</v>
      </c>
      <c r="K69" s="47">
        <v>8.1999999999999993</v>
      </c>
    </row>
    <row r="70" spans="1:11" x14ac:dyDescent="0.2">
      <c r="A70" s="47">
        <v>5</v>
      </c>
      <c r="B70" s="47">
        <v>7.5</v>
      </c>
      <c r="C70" s="47">
        <v>3.5</v>
      </c>
      <c r="D70" s="47">
        <v>2.9</v>
      </c>
      <c r="E70" s="47">
        <v>4.5</v>
      </c>
      <c r="F70" s="47">
        <v>7.6</v>
      </c>
      <c r="G70" s="47">
        <v>4</v>
      </c>
      <c r="H70" s="47">
        <v>5.4</v>
      </c>
      <c r="I70" s="47">
        <v>3.5</v>
      </c>
      <c r="J70" s="47">
        <v>0</v>
      </c>
      <c r="K70" s="47">
        <v>5.8</v>
      </c>
    </row>
    <row r="71" spans="1:11" x14ac:dyDescent="0.2">
      <c r="A71" s="47">
        <v>9</v>
      </c>
      <c r="B71" s="47">
        <v>6.4</v>
      </c>
      <c r="C71" s="47">
        <v>3.6</v>
      </c>
      <c r="D71" s="47">
        <v>3.9</v>
      </c>
      <c r="E71" s="47">
        <v>5.3</v>
      </c>
      <c r="F71" s="47">
        <v>7.1</v>
      </c>
      <c r="G71" s="47">
        <v>4.7</v>
      </c>
      <c r="H71" s="47">
        <v>6.6</v>
      </c>
      <c r="I71" s="47">
        <v>5.3</v>
      </c>
      <c r="J71" s="47">
        <v>0</v>
      </c>
      <c r="K71" s="47">
        <v>8</v>
      </c>
    </row>
    <row r="72" spans="1:11" x14ac:dyDescent="0.2">
      <c r="A72" s="47">
        <v>13</v>
      </c>
      <c r="B72" s="47">
        <v>9.1</v>
      </c>
      <c r="C72" s="47">
        <v>4.5</v>
      </c>
      <c r="D72" s="47">
        <v>6.3</v>
      </c>
      <c r="E72" s="47">
        <v>7.1</v>
      </c>
      <c r="F72" s="47">
        <v>8.4</v>
      </c>
      <c r="G72" s="47">
        <v>5.4</v>
      </c>
      <c r="H72" s="47">
        <v>6.1</v>
      </c>
      <c r="I72" s="47">
        <v>5.9</v>
      </c>
      <c r="J72" s="47">
        <v>1</v>
      </c>
      <c r="K72" s="47">
        <v>7.7</v>
      </c>
    </row>
    <row r="73" spans="1:11" x14ac:dyDescent="0.2">
      <c r="A73" s="47">
        <v>8</v>
      </c>
      <c r="B73" s="47">
        <v>6.7</v>
      </c>
      <c r="C73" s="47">
        <v>3.2</v>
      </c>
      <c r="D73" s="47">
        <v>4.8</v>
      </c>
      <c r="E73" s="47">
        <v>4.5</v>
      </c>
      <c r="F73" s="47">
        <v>5</v>
      </c>
      <c r="G73" s="47">
        <v>2.9</v>
      </c>
      <c r="H73" s="47">
        <v>2.6</v>
      </c>
      <c r="I73" s="47">
        <v>3.7</v>
      </c>
      <c r="J73" s="47">
        <v>0</v>
      </c>
      <c r="K73" s="47">
        <v>7</v>
      </c>
    </row>
    <row r="74" spans="1:11" x14ac:dyDescent="0.2">
      <c r="A74" s="47">
        <v>13</v>
      </c>
      <c r="B74" s="47">
        <v>6.5</v>
      </c>
      <c r="C74" s="47">
        <v>4.3</v>
      </c>
      <c r="D74" s="47">
        <v>6.5</v>
      </c>
      <c r="E74" s="47">
        <v>6</v>
      </c>
      <c r="F74" s="47">
        <v>8.6999999999999993</v>
      </c>
      <c r="G74" s="47">
        <v>4.5999999999999996</v>
      </c>
      <c r="H74" s="47">
        <v>5.6</v>
      </c>
      <c r="I74" s="47">
        <v>6.6</v>
      </c>
      <c r="J74" s="47">
        <v>0</v>
      </c>
      <c r="K74" s="47">
        <v>7.9</v>
      </c>
    </row>
    <row r="75" spans="1:11" x14ac:dyDescent="0.2">
      <c r="A75" s="47">
        <v>14</v>
      </c>
      <c r="B75" s="47">
        <v>9.9</v>
      </c>
      <c r="C75" s="47">
        <v>3.7</v>
      </c>
      <c r="D75" s="47">
        <v>5.6</v>
      </c>
      <c r="E75" s="47">
        <v>6.7</v>
      </c>
      <c r="F75" s="47">
        <v>6.8</v>
      </c>
      <c r="G75" s="47">
        <v>4.0999999999999996</v>
      </c>
      <c r="H75" s="47">
        <v>3.4</v>
      </c>
      <c r="I75" s="47">
        <v>7.6</v>
      </c>
      <c r="J75" s="47">
        <v>1</v>
      </c>
      <c r="K75" s="47">
        <v>9.8000000000000007</v>
      </c>
    </row>
    <row r="76" spans="1:11" x14ac:dyDescent="0.2">
      <c r="A76" s="47">
        <v>10</v>
      </c>
      <c r="B76" s="47">
        <v>8.5</v>
      </c>
      <c r="C76" s="47">
        <v>3.9</v>
      </c>
      <c r="D76" s="47">
        <v>5</v>
      </c>
      <c r="E76" s="47">
        <v>6</v>
      </c>
      <c r="F76" s="47">
        <v>6.8</v>
      </c>
      <c r="G76" s="47">
        <v>4.4000000000000004</v>
      </c>
      <c r="H76" s="47">
        <v>5.0999999999999996</v>
      </c>
      <c r="I76" s="47">
        <v>5.5</v>
      </c>
      <c r="J76" s="47">
        <v>1</v>
      </c>
      <c r="K76" s="47">
        <v>8.4</v>
      </c>
    </row>
    <row r="77" spans="1:11" x14ac:dyDescent="0.2">
      <c r="A77" s="47">
        <v>7</v>
      </c>
      <c r="B77" s="47">
        <v>9.9</v>
      </c>
      <c r="C77" s="47">
        <v>3</v>
      </c>
      <c r="D77" s="47">
        <v>5.4</v>
      </c>
      <c r="E77" s="47">
        <v>4.8</v>
      </c>
      <c r="F77" s="47">
        <v>4.9000000000000004</v>
      </c>
      <c r="G77" s="47">
        <v>3.1</v>
      </c>
      <c r="H77" s="47">
        <v>4.3</v>
      </c>
      <c r="I77" s="47">
        <v>5</v>
      </c>
      <c r="J77" s="47">
        <v>0</v>
      </c>
      <c r="K77" s="47">
        <v>8.9</v>
      </c>
    </row>
    <row r="78" spans="1:11" x14ac:dyDescent="0.2">
      <c r="A78" s="47">
        <v>3</v>
      </c>
      <c r="B78" s="47">
        <v>7.6</v>
      </c>
      <c r="C78" s="47">
        <v>3.6</v>
      </c>
      <c r="D78" s="47">
        <v>4.7</v>
      </c>
      <c r="E78" s="47">
        <v>5</v>
      </c>
      <c r="F78" s="47">
        <v>7.4</v>
      </c>
      <c r="G78" s="47">
        <v>4.5</v>
      </c>
      <c r="H78" s="47">
        <v>5.8</v>
      </c>
      <c r="I78" s="47">
        <v>4.5999999999999996</v>
      </c>
      <c r="J78" s="47">
        <v>0</v>
      </c>
      <c r="K78" s="47">
        <v>7.5</v>
      </c>
    </row>
    <row r="79" spans="1:11" x14ac:dyDescent="0.2">
      <c r="A79" s="47">
        <v>5</v>
      </c>
      <c r="B79" s="47">
        <v>9.4</v>
      </c>
      <c r="C79" s="47">
        <v>3.8</v>
      </c>
      <c r="D79" s="47">
        <v>4.7</v>
      </c>
      <c r="E79" s="47">
        <v>4.9000000000000004</v>
      </c>
      <c r="F79" s="47">
        <v>8.5</v>
      </c>
      <c r="G79" s="47">
        <v>4.3</v>
      </c>
      <c r="H79" s="47">
        <v>4.5</v>
      </c>
      <c r="I79" s="47">
        <v>6.2</v>
      </c>
      <c r="J79" s="47">
        <v>1</v>
      </c>
      <c r="K79" s="47">
        <v>8</v>
      </c>
    </row>
    <row r="80" spans="1:11" x14ac:dyDescent="0.2">
      <c r="A80" s="47">
        <v>10</v>
      </c>
      <c r="B80" s="47">
        <v>9.3000000000000007</v>
      </c>
      <c r="C80" s="47">
        <v>3.5</v>
      </c>
      <c r="D80" s="47">
        <v>5.5</v>
      </c>
      <c r="E80" s="47">
        <v>5.9</v>
      </c>
      <c r="F80" s="47">
        <v>4.5999999999999996</v>
      </c>
      <c r="G80" s="47">
        <v>5.2</v>
      </c>
      <c r="H80" s="47">
        <v>4.0999999999999996</v>
      </c>
      <c r="I80" s="47">
        <v>7.6</v>
      </c>
      <c r="J80" s="47">
        <v>1</v>
      </c>
      <c r="K80" s="47">
        <v>8.1</v>
      </c>
    </row>
    <row r="81" spans="1:11" x14ac:dyDescent="0.2">
      <c r="A81" s="47">
        <v>10</v>
      </c>
      <c r="B81" s="47">
        <v>7.1</v>
      </c>
      <c r="C81" s="47">
        <v>3.4</v>
      </c>
      <c r="D81" s="47">
        <v>4</v>
      </c>
      <c r="E81" s="47">
        <v>5.9</v>
      </c>
      <c r="F81" s="47">
        <v>7.8</v>
      </c>
      <c r="G81" s="47">
        <v>2.6</v>
      </c>
      <c r="H81" s="47">
        <v>3.1</v>
      </c>
      <c r="I81" s="47">
        <v>4.0999999999999996</v>
      </c>
      <c r="J81" s="47">
        <v>0</v>
      </c>
      <c r="K81" s="47">
        <v>7.6</v>
      </c>
    </row>
    <row r="82" spans="1:11" x14ac:dyDescent="0.2">
      <c r="A82" s="47">
        <v>8</v>
      </c>
      <c r="B82" s="47">
        <v>9.9</v>
      </c>
      <c r="C82" s="47">
        <v>3</v>
      </c>
      <c r="D82" s="47">
        <v>4</v>
      </c>
      <c r="E82" s="47">
        <v>4.8</v>
      </c>
      <c r="F82" s="47">
        <v>4.9000000000000004</v>
      </c>
      <c r="G82" s="47">
        <v>3.2</v>
      </c>
      <c r="H82" s="47">
        <v>4.3</v>
      </c>
      <c r="I82" s="47">
        <v>4.8</v>
      </c>
      <c r="J82" s="47">
        <v>1</v>
      </c>
      <c r="K82" s="47">
        <v>8.8000000000000007</v>
      </c>
    </row>
    <row r="83" spans="1:11" x14ac:dyDescent="0.2">
      <c r="A83" s="47">
        <v>2</v>
      </c>
      <c r="B83" s="47">
        <v>8.6999999999999993</v>
      </c>
      <c r="C83" s="47">
        <v>3.2</v>
      </c>
      <c r="D83" s="47">
        <v>2.4</v>
      </c>
      <c r="E83" s="47">
        <v>4.5999999999999996</v>
      </c>
      <c r="F83" s="47">
        <v>6.8</v>
      </c>
      <c r="G83" s="47">
        <v>4.3</v>
      </c>
      <c r="H83" s="47">
        <v>3.7</v>
      </c>
      <c r="I83" s="47">
        <v>4.9000000000000004</v>
      </c>
      <c r="J83" s="47">
        <v>1</v>
      </c>
      <c r="K83" s="47">
        <v>8</v>
      </c>
    </row>
    <row r="84" spans="1:11" x14ac:dyDescent="0.2">
      <c r="A84" s="47">
        <v>6</v>
      </c>
      <c r="B84" s="47">
        <v>8.6</v>
      </c>
      <c r="C84" s="47">
        <v>2.9</v>
      </c>
      <c r="D84" s="47">
        <v>2.9</v>
      </c>
      <c r="E84" s="47">
        <v>4</v>
      </c>
      <c r="F84" s="47">
        <v>6.3</v>
      </c>
      <c r="G84" s="47">
        <v>2.7</v>
      </c>
      <c r="H84" s="47">
        <v>3</v>
      </c>
      <c r="I84" s="47">
        <v>3.9</v>
      </c>
      <c r="J84" s="47">
        <v>0</v>
      </c>
      <c r="K84" s="47">
        <v>8.5</v>
      </c>
    </row>
    <row r="85" spans="1:11" x14ac:dyDescent="0.2">
      <c r="A85" s="47">
        <v>5</v>
      </c>
      <c r="B85" s="47">
        <v>6.4</v>
      </c>
      <c r="C85" s="47">
        <v>3.2</v>
      </c>
      <c r="D85" s="47">
        <v>2.2000000000000002</v>
      </c>
      <c r="E85" s="47">
        <v>5</v>
      </c>
      <c r="F85" s="47">
        <v>8.4</v>
      </c>
      <c r="G85" s="47">
        <v>2</v>
      </c>
      <c r="H85" s="47">
        <v>3.7</v>
      </c>
      <c r="I85" s="47">
        <v>3.6</v>
      </c>
      <c r="J85" s="47">
        <v>0</v>
      </c>
      <c r="K85" s="47">
        <v>6.5</v>
      </c>
    </row>
    <row r="86" spans="1:11" x14ac:dyDescent="0.2">
      <c r="A86" s="47">
        <v>4</v>
      </c>
      <c r="B86" s="47">
        <v>7.7</v>
      </c>
      <c r="C86" s="47">
        <v>2.6</v>
      </c>
      <c r="D86" s="47">
        <v>1.9</v>
      </c>
      <c r="E86" s="47">
        <v>4.3</v>
      </c>
      <c r="F86" s="47">
        <v>5.9</v>
      </c>
      <c r="G86" s="47">
        <v>4.7</v>
      </c>
      <c r="H86" s="47">
        <v>3.9</v>
      </c>
      <c r="I86" s="47">
        <v>6.6</v>
      </c>
      <c r="J86" s="47">
        <v>1</v>
      </c>
      <c r="K86" s="47">
        <v>7.7</v>
      </c>
    </row>
    <row r="87" spans="1:11" x14ac:dyDescent="0.2">
      <c r="A87" s="47">
        <v>13</v>
      </c>
      <c r="B87" s="47">
        <v>7.5</v>
      </c>
      <c r="C87" s="47">
        <v>3.5</v>
      </c>
      <c r="D87" s="47">
        <v>3.5</v>
      </c>
      <c r="E87" s="47">
        <v>4.5</v>
      </c>
      <c r="F87" s="47">
        <v>7.6</v>
      </c>
      <c r="G87" s="47">
        <v>3.4</v>
      </c>
      <c r="H87" s="47">
        <v>5.4</v>
      </c>
      <c r="I87" s="47">
        <v>4.5</v>
      </c>
      <c r="J87" s="47">
        <v>0</v>
      </c>
      <c r="K87" s="47">
        <v>7.2</v>
      </c>
    </row>
    <row r="88" spans="1:11" x14ac:dyDescent="0.2">
      <c r="A88" s="47">
        <v>4</v>
      </c>
      <c r="B88" s="47">
        <v>5</v>
      </c>
      <c r="C88" s="47">
        <v>3.6</v>
      </c>
      <c r="D88" s="47">
        <v>3.5</v>
      </c>
      <c r="E88" s="47">
        <v>4.9000000000000004</v>
      </c>
      <c r="F88" s="47">
        <v>8.1999999999999993</v>
      </c>
      <c r="G88" s="47">
        <v>2.4</v>
      </c>
      <c r="H88" s="47">
        <v>4.8</v>
      </c>
      <c r="I88" s="47">
        <v>3</v>
      </c>
      <c r="J88" s="47">
        <v>0</v>
      </c>
      <c r="K88" s="47">
        <v>6</v>
      </c>
    </row>
    <row r="89" spans="1:11" x14ac:dyDescent="0.2">
      <c r="A89" s="47">
        <v>11</v>
      </c>
      <c r="B89" s="47">
        <v>7.7</v>
      </c>
      <c r="C89" s="47">
        <v>2.6</v>
      </c>
      <c r="D89" s="47">
        <v>3.5</v>
      </c>
      <c r="E89" s="47">
        <v>4.3</v>
      </c>
      <c r="F89" s="47">
        <v>5.9</v>
      </c>
      <c r="G89" s="47">
        <v>5.0999999999999996</v>
      </c>
      <c r="H89" s="47">
        <v>3.9</v>
      </c>
      <c r="I89" s="47">
        <v>6.7</v>
      </c>
      <c r="J89" s="47">
        <v>1</v>
      </c>
      <c r="K89" s="47">
        <v>8.1999999999999993</v>
      </c>
    </row>
    <row r="90" spans="1:11" x14ac:dyDescent="0.2">
      <c r="A90" s="47">
        <v>8</v>
      </c>
      <c r="B90" s="47">
        <v>9.1</v>
      </c>
      <c r="C90" s="47">
        <v>3.6</v>
      </c>
      <c r="D90" s="47">
        <v>4.2</v>
      </c>
      <c r="E90" s="47">
        <v>4.5999999999999996</v>
      </c>
      <c r="F90" s="47">
        <v>8.3000000000000007</v>
      </c>
      <c r="G90" s="47">
        <v>4.5999999999999996</v>
      </c>
      <c r="H90" s="47">
        <v>4.3</v>
      </c>
      <c r="I90" s="47">
        <v>5.4</v>
      </c>
      <c r="J90" s="47">
        <v>0</v>
      </c>
      <c r="K90" s="47">
        <v>7.4</v>
      </c>
    </row>
    <row r="91" spans="1:11" x14ac:dyDescent="0.2">
      <c r="A91" s="47">
        <v>14</v>
      </c>
      <c r="B91" s="47">
        <v>5.5</v>
      </c>
      <c r="C91" s="47">
        <v>5.5</v>
      </c>
      <c r="D91" s="47">
        <v>5.6</v>
      </c>
      <c r="E91" s="47">
        <v>8.1999999999999993</v>
      </c>
      <c r="F91" s="47">
        <v>6.3</v>
      </c>
      <c r="G91" s="47">
        <v>5.5</v>
      </c>
      <c r="H91" s="47">
        <v>6.7</v>
      </c>
      <c r="I91" s="47">
        <v>7</v>
      </c>
      <c r="J91" s="47">
        <v>1</v>
      </c>
      <c r="K91" s="47">
        <v>9.3000000000000007</v>
      </c>
    </row>
    <row r="92" spans="1:11" x14ac:dyDescent="0.2">
      <c r="A92" s="47">
        <v>15</v>
      </c>
      <c r="B92" s="47">
        <v>9.1</v>
      </c>
      <c r="C92" s="47">
        <v>3.7</v>
      </c>
      <c r="D92" s="47">
        <v>4.4000000000000004</v>
      </c>
      <c r="E92" s="47">
        <v>5.4</v>
      </c>
      <c r="F92" s="47">
        <v>7.3</v>
      </c>
      <c r="G92" s="47">
        <v>4.4000000000000004</v>
      </c>
      <c r="H92" s="47">
        <v>3</v>
      </c>
      <c r="I92" s="47">
        <v>4.0999999999999996</v>
      </c>
      <c r="J92" s="47">
        <v>1</v>
      </c>
      <c r="K92" s="47">
        <v>7.9</v>
      </c>
    </row>
    <row r="93" spans="1:11" x14ac:dyDescent="0.2">
      <c r="A93" s="47">
        <v>7</v>
      </c>
      <c r="B93" s="47">
        <v>7.1</v>
      </c>
      <c r="C93" s="47">
        <v>4.2</v>
      </c>
      <c r="D93" s="47">
        <v>2.1</v>
      </c>
      <c r="E93" s="47">
        <v>4.5</v>
      </c>
      <c r="F93" s="47">
        <v>9.9</v>
      </c>
      <c r="G93" s="47">
        <v>2</v>
      </c>
      <c r="H93" s="47">
        <v>4</v>
      </c>
      <c r="I93" s="47">
        <v>2.6</v>
      </c>
      <c r="J93" s="47">
        <v>0</v>
      </c>
      <c r="K93" s="47">
        <v>6.5</v>
      </c>
    </row>
    <row r="94" spans="1:11" x14ac:dyDescent="0.2">
      <c r="A94" s="47">
        <v>14</v>
      </c>
      <c r="B94" s="47">
        <v>9.1999999999999993</v>
      </c>
      <c r="C94" s="47">
        <v>3.9</v>
      </c>
      <c r="D94" s="47">
        <v>4.2</v>
      </c>
      <c r="E94" s="47">
        <v>4.8</v>
      </c>
      <c r="F94" s="47">
        <v>7.1</v>
      </c>
      <c r="G94" s="47">
        <v>4.4000000000000004</v>
      </c>
      <c r="H94" s="47">
        <v>2.6</v>
      </c>
      <c r="I94" s="47">
        <v>5.3</v>
      </c>
      <c r="J94" s="47">
        <v>1</v>
      </c>
      <c r="K94" s="47">
        <v>8.6</v>
      </c>
    </row>
    <row r="95" spans="1:11" x14ac:dyDescent="0.2">
      <c r="A95" s="47">
        <v>11</v>
      </c>
      <c r="B95" s="47">
        <v>9.3000000000000007</v>
      </c>
      <c r="C95" s="47">
        <v>3.5</v>
      </c>
      <c r="D95" s="47">
        <v>4.5999999999999996</v>
      </c>
      <c r="E95" s="47">
        <v>5.9</v>
      </c>
      <c r="F95" s="47">
        <v>4.5999999999999996</v>
      </c>
      <c r="G95" s="47">
        <v>4.8</v>
      </c>
      <c r="H95" s="47">
        <v>4.0999999999999996</v>
      </c>
      <c r="I95" s="47">
        <v>7</v>
      </c>
      <c r="J95" s="47">
        <v>1</v>
      </c>
      <c r="K95" s="47">
        <v>8.9</v>
      </c>
    </row>
    <row r="96" spans="1:11" x14ac:dyDescent="0.2">
      <c r="A96" s="47">
        <v>8</v>
      </c>
      <c r="B96" s="47">
        <v>9.3000000000000007</v>
      </c>
      <c r="C96" s="47">
        <v>3.8</v>
      </c>
      <c r="D96" s="47">
        <v>4.7</v>
      </c>
      <c r="E96" s="47">
        <v>5.5</v>
      </c>
      <c r="F96" s="47">
        <v>7.4</v>
      </c>
      <c r="G96" s="47">
        <v>3.6</v>
      </c>
      <c r="H96" s="47">
        <v>3.2</v>
      </c>
      <c r="I96" s="47">
        <v>4.5999999999999996</v>
      </c>
      <c r="J96" s="47">
        <v>1</v>
      </c>
      <c r="K96" s="47">
        <v>8.4</v>
      </c>
    </row>
    <row r="97" spans="1:11" x14ac:dyDescent="0.2">
      <c r="A97" s="47">
        <v>12</v>
      </c>
      <c r="B97" s="47">
        <v>8.6</v>
      </c>
      <c r="C97" s="47">
        <v>4.8</v>
      </c>
      <c r="D97" s="47">
        <v>2.2999999999999998</v>
      </c>
      <c r="E97" s="47">
        <v>5.7</v>
      </c>
      <c r="F97" s="47">
        <v>6.7</v>
      </c>
      <c r="G97" s="47">
        <v>4.9000000000000004</v>
      </c>
      <c r="H97" s="47">
        <v>3.6</v>
      </c>
      <c r="I97" s="47">
        <v>5.3</v>
      </c>
      <c r="J97" s="47">
        <v>1</v>
      </c>
      <c r="K97" s="47">
        <v>8.1</v>
      </c>
    </row>
    <row r="98" spans="1:11" x14ac:dyDescent="0.2">
      <c r="A98" s="47">
        <v>10</v>
      </c>
      <c r="B98" s="47">
        <v>7.4</v>
      </c>
      <c r="C98" s="47">
        <v>3.4</v>
      </c>
      <c r="D98" s="47">
        <v>4.0999999999999996</v>
      </c>
      <c r="E98" s="47">
        <v>4.8</v>
      </c>
      <c r="F98" s="47">
        <v>7.2</v>
      </c>
      <c r="G98" s="47">
        <v>4.2</v>
      </c>
      <c r="H98" s="47">
        <v>5.6</v>
      </c>
      <c r="I98" s="47">
        <v>5</v>
      </c>
      <c r="J98" s="47">
        <v>0</v>
      </c>
      <c r="K98" s="47">
        <v>7.2</v>
      </c>
    </row>
    <row r="99" spans="1:11" x14ac:dyDescent="0.2">
      <c r="A99" s="47">
        <v>11</v>
      </c>
      <c r="B99" s="47">
        <v>8.6999999999999993</v>
      </c>
      <c r="C99" s="47">
        <v>3.2</v>
      </c>
      <c r="D99" s="47">
        <v>3.1</v>
      </c>
      <c r="E99" s="47">
        <v>2.9</v>
      </c>
      <c r="F99" s="47">
        <v>5.6</v>
      </c>
      <c r="G99" s="47">
        <v>3.1</v>
      </c>
      <c r="H99" s="47">
        <v>2.9</v>
      </c>
      <c r="I99" s="47">
        <v>3.2</v>
      </c>
      <c r="J99" s="47">
        <v>1</v>
      </c>
      <c r="K99" s="47">
        <v>7.7</v>
      </c>
    </row>
    <row r="100" spans="1:11" x14ac:dyDescent="0.2">
      <c r="A100" s="47">
        <v>1</v>
      </c>
      <c r="B100" s="47">
        <v>7.8</v>
      </c>
      <c r="C100" s="47">
        <v>4.9000000000000004</v>
      </c>
      <c r="D100" s="47">
        <v>5.2</v>
      </c>
      <c r="E100" s="47">
        <v>7.1</v>
      </c>
      <c r="F100" s="47">
        <v>7.9</v>
      </c>
      <c r="G100" s="47">
        <v>4.3</v>
      </c>
      <c r="H100" s="47">
        <v>4.9000000000000004</v>
      </c>
      <c r="I100" s="47">
        <v>5.3</v>
      </c>
      <c r="J100" s="47">
        <v>1</v>
      </c>
      <c r="K100" s="47">
        <v>7.4</v>
      </c>
    </row>
    <row r="101" spans="1:11" x14ac:dyDescent="0.2">
      <c r="A101" s="47">
        <v>6</v>
      </c>
      <c r="B101" s="47">
        <v>7.9</v>
      </c>
      <c r="C101" s="47">
        <v>3</v>
      </c>
      <c r="D101" s="47">
        <v>5.9</v>
      </c>
      <c r="E101" s="47">
        <v>4.8</v>
      </c>
      <c r="F101" s="47">
        <v>9.6999999999999993</v>
      </c>
      <c r="G101" s="47">
        <v>3.4</v>
      </c>
      <c r="H101" s="47">
        <v>5.4</v>
      </c>
      <c r="I101" s="47">
        <v>5.0999999999999996</v>
      </c>
      <c r="J101" s="47">
        <v>1</v>
      </c>
      <c r="K101" s="47">
        <v>7</v>
      </c>
    </row>
    <row r="102" spans="1:11" x14ac:dyDescent="0.2">
      <c r="A102" s="47">
        <v>8</v>
      </c>
      <c r="B102" s="47">
        <v>7.6</v>
      </c>
      <c r="C102" s="47">
        <v>3.6</v>
      </c>
      <c r="D102" s="47">
        <v>3.4</v>
      </c>
      <c r="E102" s="47">
        <v>4.5999999999999996</v>
      </c>
      <c r="F102" s="47">
        <v>7.7</v>
      </c>
      <c r="G102" s="47">
        <v>3.1</v>
      </c>
      <c r="H102" s="47">
        <v>5.5</v>
      </c>
      <c r="I102" s="47">
        <v>4.9000000000000004</v>
      </c>
      <c r="J102" s="47">
        <v>0</v>
      </c>
      <c r="K102" s="47">
        <v>6.1</v>
      </c>
    </row>
    <row r="103" spans="1:11" x14ac:dyDescent="0.2">
      <c r="A103" s="47">
        <v>14</v>
      </c>
      <c r="B103" s="47">
        <v>9.1999999999999993</v>
      </c>
      <c r="C103" s="47">
        <v>5</v>
      </c>
      <c r="D103" s="47">
        <v>5.2</v>
      </c>
      <c r="E103" s="47">
        <v>6.2</v>
      </c>
      <c r="F103" s="47">
        <v>7.3</v>
      </c>
      <c r="G103" s="47">
        <v>5.0999999999999996</v>
      </c>
      <c r="H103" s="47">
        <v>4.5999999999999996</v>
      </c>
      <c r="I103" s="47">
        <v>5.2</v>
      </c>
      <c r="J103" s="47">
        <v>1</v>
      </c>
      <c r="K103" s="47">
        <v>7.1</v>
      </c>
    </row>
    <row r="104" spans="1:11" x14ac:dyDescent="0.2">
      <c r="A104" s="47">
        <v>14</v>
      </c>
      <c r="B104" s="47">
        <v>7.7</v>
      </c>
      <c r="C104" s="47">
        <v>4.7</v>
      </c>
      <c r="D104" s="47">
        <v>5.2</v>
      </c>
      <c r="E104" s="47">
        <v>7</v>
      </c>
      <c r="F104" s="47">
        <v>7.7</v>
      </c>
      <c r="G104" s="47">
        <v>4</v>
      </c>
      <c r="H104" s="47">
        <v>4.7</v>
      </c>
      <c r="I104" s="47">
        <v>4.7</v>
      </c>
      <c r="J104" s="47">
        <v>1</v>
      </c>
      <c r="K104" s="47">
        <v>7.6</v>
      </c>
    </row>
    <row r="105" spans="1:11" x14ac:dyDescent="0.2">
      <c r="A105" s="47">
        <v>12</v>
      </c>
      <c r="B105" s="47">
        <v>9.5</v>
      </c>
      <c r="C105" s="47">
        <v>5.6</v>
      </c>
      <c r="D105" s="47">
        <v>5.6</v>
      </c>
      <c r="E105" s="47">
        <v>6.6</v>
      </c>
      <c r="F105" s="47">
        <v>7.6</v>
      </c>
      <c r="G105" s="47">
        <v>5.6</v>
      </c>
      <c r="H105" s="47">
        <v>4.5</v>
      </c>
      <c r="I105" s="47">
        <v>5.5</v>
      </c>
      <c r="J105" s="47">
        <v>1</v>
      </c>
      <c r="K105" s="47">
        <v>9</v>
      </c>
    </row>
    <row r="106" spans="1:11" x14ac:dyDescent="0.2">
      <c r="A106" s="47">
        <v>15</v>
      </c>
      <c r="B106" s="47">
        <v>6.5</v>
      </c>
      <c r="C106" s="47">
        <v>4.3</v>
      </c>
      <c r="D106" s="47">
        <v>4.7</v>
      </c>
      <c r="E106" s="47">
        <v>6</v>
      </c>
      <c r="F106" s="47">
        <v>8.6999999999999993</v>
      </c>
      <c r="G106" s="47">
        <v>5</v>
      </c>
      <c r="H106" s="47">
        <v>5.6</v>
      </c>
      <c r="I106" s="47">
        <v>6.8</v>
      </c>
      <c r="J106" s="47">
        <v>1</v>
      </c>
      <c r="K106" s="47">
        <v>8.9</v>
      </c>
    </row>
    <row r="107" spans="1:11" x14ac:dyDescent="0.2">
      <c r="A107" s="47">
        <v>13</v>
      </c>
      <c r="B107" s="47">
        <v>8.3000000000000007</v>
      </c>
      <c r="C107" s="47">
        <v>3.4</v>
      </c>
      <c r="D107" s="47">
        <v>3.4</v>
      </c>
      <c r="E107" s="47">
        <v>5.2</v>
      </c>
      <c r="F107" s="47">
        <v>9.1</v>
      </c>
      <c r="G107" s="47">
        <v>4.2</v>
      </c>
      <c r="H107" s="47">
        <v>5.8</v>
      </c>
      <c r="I107" s="47">
        <v>5.9</v>
      </c>
      <c r="J107" s="47">
        <v>1</v>
      </c>
      <c r="K107" s="47">
        <v>7.5</v>
      </c>
    </row>
    <row r="108" spans="1:11" x14ac:dyDescent="0.2">
      <c r="A108" s="47">
        <v>15</v>
      </c>
      <c r="B108" s="47">
        <v>9.6</v>
      </c>
      <c r="C108" s="47">
        <v>4.0999999999999996</v>
      </c>
      <c r="D108" s="47">
        <v>4.8</v>
      </c>
      <c r="E108" s="47">
        <v>5.5</v>
      </c>
      <c r="F108" s="47">
        <v>7.7</v>
      </c>
      <c r="G108" s="47">
        <v>4.4000000000000004</v>
      </c>
      <c r="H108" s="47">
        <v>4.5999999999999996</v>
      </c>
      <c r="I108" s="47">
        <v>6.5</v>
      </c>
      <c r="J108" s="47">
        <v>1</v>
      </c>
      <c r="K108" s="47">
        <v>9.3000000000000007</v>
      </c>
    </row>
    <row r="109" spans="1:11" x14ac:dyDescent="0.2">
      <c r="A109" s="47">
        <v>1</v>
      </c>
      <c r="B109" s="47">
        <v>5.9</v>
      </c>
      <c r="C109" s="47">
        <v>4</v>
      </c>
      <c r="D109" s="47">
        <v>6</v>
      </c>
      <c r="E109" s="47">
        <v>6.2</v>
      </c>
      <c r="F109" s="47">
        <v>8.4</v>
      </c>
      <c r="G109" s="47">
        <v>5.8</v>
      </c>
      <c r="H109" s="47">
        <v>7.5</v>
      </c>
      <c r="I109" s="47">
        <v>8.6999999999999993</v>
      </c>
      <c r="J109" s="47">
        <v>1</v>
      </c>
      <c r="K109" s="47">
        <v>8</v>
      </c>
    </row>
    <row r="110" spans="1:11" x14ac:dyDescent="0.2">
      <c r="A110" s="47">
        <v>7</v>
      </c>
      <c r="B110" s="47">
        <v>8.6999999999999993</v>
      </c>
      <c r="C110" s="47">
        <v>3.7</v>
      </c>
      <c r="D110" s="47">
        <v>4.5999999999999996</v>
      </c>
      <c r="E110" s="47">
        <v>4.8</v>
      </c>
      <c r="F110" s="47">
        <v>3.8</v>
      </c>
      <c r="G110" s="47">
        <v>4.5999999999999996</v>
      </c>
      <c r="H110" s="47">
        <v>3.5</v>
      </c>
      <c r="I110" s="47">
        <v>5.5</v>
      </c>
      <c r="J110" s="47">
        <v>1</v>
      </c>
      <c r="K110" s="47">
        <v>7.6</v>
      </c>
    </row>
    <row r="111" spans="1:11" x14ac:dyDescent="0.2">
      <c r="A111" s="47">
        <v>2</v>
      </c>
      <c r="B111" s="47">
        <v>6.7</v>
      </c>
      <c r="C111" s="47">
        <v>3.2</v>
      </c>
      <c r="D111" s="47">
        <v>2.2999999999999998</v>
      </c>
      <c r="E111" s="47">
        <v>4.5</v>
      </c>
      <c r="F111" s="47">
        <v>5</v>
      </c>
      <c r="G111" s="47">
        <v>3.8</v>
      </c>
      <c r="H111" s="47">
        <v>2.6</v>
      </c>
      <c r="I111" s="47">
        <v>5.5</v>
      </c>
      <c r="J111" s="47">
        <v>0</v>
      </c>
      <c r="K111" s="47">
        <v>7.1</v>
      </c>
    </row>
    <row r="112" spans="1:11" x14ac:dyDescent="0.2">
      <c r="A112" s="47">
        <v>7</v>
      </c>
      <c r="B112" s="47">
        <v>9.6999999999999993</v>
      </c>
      <c r="C112" s="47">
        <v>5</v>
      </c>
      <c r="D112" s="47">
        <v>3.4</v>
      </c>
      <c r="E112" s="47">
        <v>6.1</v>
      </c>
      <c r="F112" s="47">
        <v>6.7</v>
      </c>
      <c r="G112" s="47">
        <v>3.7</v>
      </c>
      <c r="H112" s="47">
        <v>3.4</v>
      </c>
      <c r="I112" s="47">
        <v>7.1</v>
      </c>
      <c r="J112" s="47">
        <v>1</v>
      </c>
      <c r="K112" s="47">
        <v>8.1</v>
      </c>
    </row>
    <row r="113" spans="1:11" x14ac:dyDescent="0.2">
      <c r="A113" s="47">
        <v>12</v>
      </c>
      <c r="B113" s="47">
        <v>8.8000000000000007</v>
      </c>
      <c r="C113" s="47">
        <v>3.5</v>
      </c>
      <c r="D113" s="47">
        <v>3.3</v>
      </c>
      <c r="E113" s="47">
        <v>4.5</v>
      </c>
      <c r="F113" s="47">
        <v>6.7</v>
      </c>
      <c r="G113" s="47">
        <v>4</v>
      </c>
      <c r="H113" s="47">
        <v>2.2999999999999998</v>
      </c>
      <c r="I113" s="47">
        <v>6.6</v>
      </c>
      <c r="J113" s="47">
        <v>0</v>
      </c>
      <c r="K113" s="47">
        <v>7.9</v>
      </c>
    </row>
    <row r="114" spans="1:11" x14ac:dyDescent="0.2">
      <c r="A114" s="47">
        <v>7</v>
      </c>
      <c r="B114" s="47">
        <v>8.1999999999999993</v>
      </c>
      <c r="C114" s="47">
        <v>3.6</v>
      </c>
      <c r="D114" s="47">
        <v>4.5</v>
      </c>
      <c r="E114" s="47">
        <v>5</v>
      </c>
      <c r="F114" s="47">
        <v>9</v>
      </c>
      <c r="G114" s="47">
        <v>4.5</v>
      </c>
      <c r="H114" s="47">
        <v>6.9</v>
      </c>
      <c r="I114" s="47">
        <v>5.2</v>
      </c>
      <c r="J114" s="47">
        <v>1</v>
      </c>
      <c r="K114" s="47">
        <v>7.2</v>
      </c>
    </row>
    <row r="115" spans="1:11" x14ac:dyDescent="0.2">
      <c r="A115" s="47">
        <v>14</v>
      </c>
      <c r="B115" s="47">
        <v>8.9</v>
      </c>
      <c r="C115" s="47">
        <v>4.3</v>
      </c>
      <c r="D115" s="47">
        <v>6.3</v>
      </c>
      <c r="E115" s="47">
        <v>6.9</v>
      </c>
      <c r="F115" s="47">
        <v>8.1999999999999993</v>
      </c>
      <c r="G115" s="47">
        <v>4.2</v>
      </c>
      <c r="H115" s="47">
        <v>5.9</v>
      </c>
      <c r="I115" s="47">
        <v>5.6</v>
      </c>
      <c r="J115" s="47">
        <v>1</v>
      </c>
      <c r="K115" s="47">
        <v>7.7</v>
      </c>
    </row>
    <row r="116" spans="1:11" x14ac:dyDescent="0.2">
      <c r="A116" s="47">
        <v>14</v>
      </c>
      <c r="B116" s="47">
        <v>8.4</v>
      </c>
      <c r="C116" s="47">
        <v>3.8</v>
      </c>
      <c r="D116" s="47">
        <v>3.2</v>
      </c>
      <c r="E116" s="47">
        <v>5.9</v>
      </c>
      <c r="F116" s="47">
        <v>6.7</v>
      </c>
      <c r="G116" s="47">
        <v>4</v>
      </c>
      <c r="H116" s="47">
        <v>5</v>
      </c>
      <c r="I116" s="47">
        <v>4.9000000000000004</v>
      </c>
      <c r="J116" s="47">
        <v>1</v>
      </c>
      <c r="K116" s="47">
        <v>7.9</v>
      </c>
    </row>
    <row r="117" spans="1:11" x14ac:dyDescent="0.2">
      <c r="A117" s="47">
        <v>11</v>
      </c>
      <c r="B117" s="47">
        <v>7.7</v>
      </c>
      <c r="C117" s="47">
        <v>4.7</v>
      </c>
      <c r="D117" s="47">
        <v>4.3</v>
      </c>
      <c r="E117" s="47">
        <v>7</v>
      </c>
      <c r="F117" s="47">
        <v>7.7</v>
      </c>
      <c r="G117" s="47">
        <v>5.0999999999999996</v>
      </c>
      <c r="H117" s="47">
        <v>4.7</v>
      </c>
      <c r="I117" s="47">
        <v>5.4</v>
      </c>
      <c r="J117" s="47">
        <v>0</v>
      </c>
      <c r="K117" s="47">
        <v>6.9</v>
      </c>
    </row>
    <row r="118" spans="1:11" x14ac:dyDescent="0.2">
      <c r="A118" s="47">
        <v>10</v>
      </c>
      <c r="B118" s="47">
        <v>9.1999999999999993</v>
      </c>
      <c r="C118" s="47">
        <v>5</v>
      </c>
      <c r="D118" s="47">
        <v>4.9000000000000004</v>
      </c>
      <c r="E118" s="47">
        <v>6.2</v>
      </c>
      <c r="F118" s="47">
        <v>7.3</v>
      </c>
      <c r="G118" s="47">
        <v>4.2</v>
      </c>
      <c r="H118" s="47">
        <v>4.5999999999999996</v>
      </c>
      <c r="I118" s="47">
        <v>7.7</v>
      </c>
      <c r="J118" s="47">
        <v>1</v>
      </c>
      <c r="K118" s="47">
        <v>9.5</v>
      </c>
    </row>
    <row r="119" spans="1:11" x14ac:dyDescent="0.2">
      <c r="A119" s="47">
        <v>5</v>
      </c>
      <c r="B119" s="47">
        <v>7.3</v>
      </c>
      <c r="C119" s="47">
        <v>3.6</v>
      </c>
      <c r="D119" s="47">
        <v>5.4</v>
      </c>
      <c r="E119" s="47">
        <v>6.1</v>
      </c>
      <c r="F119" s="47">
        <v>8</v>
      </c>
      <c r="G119" s="47">
        <v>2.8</v>
      </c>
      <c r="H119" s="47">
        <v>3.3</v>
      </c>
      <c r="I119" s="47">
        <v>4.0999999999999996</v>
      </c>
      <c r="J119" s="47">
        <v>0</v>
      </c>
      <c r="K119" s="47">
        <v>7.5</v>
      </c>
    </row>
    <row r="120" spans="1:11" x14ac:dyDescent="0.2">
      <c r="A120" s="47">
        <v>11</v>
      </c>
      <c r="B120" s="47">
        <v>9</v>
      </c>
      <c r="C120" s="47">
        <v>4.0999999999999996</v>
      </c>
      <c r="D120" s="47">
        <v>3</v>
      </c>
      <c r="E120" s="47">
        <v>5</v>
      </c>
      <c r="F120" s="47">
        <v>6</v>
      </c>
      <c r="G120" s="47">
        <v>3.3</v>
      </c>
      <c r="H120" s="47">
        <v>3.9</v>
      </c>
      <c r="I120" s="47">
        <v>4.2</v>
      </c>
      <c r="J120" s="47">
        <v>1</v>
      </c>
      <c r="K120" s="47">
        <v>8</v>
      </c>
    </row>
    <row r="121" spans="1:11" x14ac:dyDescent="0.2">
      <c r="A121" s="47">
        <v>6</v>
      </c>
      <c r="B121" s="47">
        <v>8.1</v>
      </c>
      <c r="C121" s="47">
        <v>2.5</v>
      </c>
      <c r="D121" s="47">
        <v>4.0999999999999996</v>
      </c>
      <c r="E121" s="47">
        <v>3.8</v>
      </c>
      <c r="F121" s="47">
        <v>6.6</v>
      </c>
      <c r="G121" s="47">
        <v>2.6</v>
      </c>
      <c r="H121" s="47">
        <v>3.5</v>
      </c>
      <c r="I121" s="47">
        <v>3.9</v>
      </c>
      <c r="J121" s="47">
        <v>0</v>
      </c>
      <c r="K121" s="47">
        <v>7.1</v>
      </c>
    </row>
    <row r="122" spans="1:11" x14ac:dyDescent="0.2">
      <c r="A122" s="47">
        <v>9</v>
      </c>
      <c r="B122" s="47">
        <v>7.4</v>
      </c>
      <c r="C122" s="47">
        <v>5.0999999999999996</v>
      </c>
      <c r="D122" s="47">
        <v>5</v>
      </c>
      <c r="E122" s="47">
        <v>6.9</v>
      </c>
      <c r="F122" s="47">
        <v>9.6</v>
      </c>
      <c r="G122" s="47">
        <v>5.7</v>
      </c>
      <c r="H122" s="47">
        <v>6.5</v>
      </c>
      <c r="I122" s="47">
        <v>7</v>
      </c>
      <c r="J122" s="47">
        <v>1</v>
      </c>
      <c r="K122" s="47">
        <v>8.8000000000000007</v>
      </c>
    </row>
    <row r="123" spans="1:11" x14ac:dyDescent="0.2">
      <c r="A123" s="47">
        <v>9</v>
      </c>
      <c r="B123" s="47">
        <v>7.9</v>
      </c>
      <c r="C123" s="47">
        <v>3</v>
      </c>
      <c r="D123" s="47">
        <v>4.3</v>
      </c>
      <c r="E123" s="47">
        <v>4.8</v>
      </c>
      <c r="F123" s="47">
        <v>9.6999999999999993</v>
      </c>
      <c r="G123" s="47">
        <v>4.8</v>
      </c>
      <c r="H123" s="47">
        <v>5.4</v>
      </c>
      <c r="I123" s="47">
        <v>6.2</v>
      </c>
      <c r="J123" s="47">
        <v>0</v>
      </c>
      <c r="K123" s="47">
        <v>8</v>
      </c>
    </row>
    <row r="124" spans="1:11" x14ac:dyDescent="0.2">
      <c r="A124" s="47">
        <v>10</v>
      </c>
      <c r="B124" s="47">
        <v>7.7</v>
      </c>
      <c r="C124" s="47">
        <v>2.2000000000000002</v>
      </c>
      <c r="D124" s="47">
        <v>2.4</v>
      </c>
      <c r="E124" s="47">
        <v>3.4</v>
      </c>
      <c r="F124" s="47">
        <v>6.2</v>
      </c>
      <c r="G124" s="47">
        <v>3.2</v>
      </c>
      <c r="H124" s="47">
        <v>3.1</v>
      </c>
      <c r="I124" s="47">
        <v>3.4</v>
      </c>
      <c r="J124" s="47">
        <v>0</v>
      </c>
      <c r="K124" s="47">
        <v>7.7</v>
      </c>
    </row>
    <row r="125" spans="1:11" x14ac:dyDescent="0.2">
      <c r="A125" s="47">
        <v>5</v>
      </c>
      <c r="B125" s="47">
        <v>9.4</v>
      </c>
      <c r="C125" s="47">
        <v>2.5</v>
      </c>
      <c r="D125" s="47">
        <v>3.2</v>
      </c>
      <c r="E125" s="47">
        <v>4.5999999999999996</v>
      </c>
      <c r="F125" s="47">
        <v>6.3</v>
      </c>
      <c r="G125" s="47">
        <v>5.8</v>
      </c>
      <c r="H125" s="47">
        <v>4.5999999999999996</v>
      </c>
      <c r="I125" s="47">
        <v>7</v>
      </c>
      <c r="J125" s="47">
        <v>1</v>
      </c>
      <c r="K125" s="47">
        <v>8.1999999999999993</v>
      </c>
    </row>
    <row r="126" spans="1:11" x14ac:dyDescent="0.2">
      <c r="A126" s="47">
        <v>7</v>
      </c>
      <c r="B126" s="47">
        <v>7.2</v>
      </c>
      <c r="C126" s="47">
        <v>4.3</v>
      </c>
      <c r="D126" s="47">
        <v>3.9</v>
      </c>
      <c r="E126" s="47">
        <v>4.7</v>
      </c>
      <c r="F126" s="47">
        <v>10</v>
      </c>
      <c r="G126" s="47">
        <v>3.2</v>
      </c>
      <c r="H126" s="47">
        <v>4.0999999999999996</v>
      </c>
      <c r="I126" s="47">
        <v>4.2</v>
      </c>
      <c r="J126" s="47">
        <v>0</v>
      </c>
      <c r="K126" s="47">
        <v>6.5</v>
      </c>
    </row>
    <row r="127" spans="1:11" x14ac:dyDescent="0.2">
      <c r="A127" s="47">
        <v>15</v>
      </c>
      <c r="B127" s="47">
        <v>8.3000000000000007</v>
      </c>
      <c r="C127" s="47">
        <v>3.7</v>
      </c>
      <c r="D127" s="47">
        <v>5.3</v>
      </c>
      <c r="E127" s="47">
        <v>6.1</v>
      </c>
      <c r="F127" s="47">
        <v>5.3</v>
      </c>
      <c r="G127" s="47">
        <v>4.0999999999999996</v>
      </c>
      <c r="H127" s="47">
        <v>2.9</v>
      </c>
      <c r="I127" s="47">
        <v>4</v>
      </c>
      <c r="J127" s="47">
        <v>1</v>
      </c>
      <c r="K127" s="47">
        <v>8.1</v>
      </c>
    </row>
    <row r="128" spans="1:11" x14ac:dyDescent="0.2">
      <c r="A128" s="47">
        <v>12</v>
      </c>
      <c r="B128" s="47">
        <v>7.9</v>
      </c>
      <c r="C128" s="47">
        <v>3.9</v>
      </c>
      <c r="D128" s="47">
        <v>4.9000000000000004</v>
      </c>
      <c r="E128" s="47">
        <v>5.8</v>
      </c>
      <c r="F128" s="47">
        <v>4.7</v>
      </c>
      <c r="G128" s="47">
        <v>4.5999999999999996</v>
      </c>
      <c r="H128" s="47">
        <v>4.2</v>
      </c>
      <c r="I128" s="47">
        <v>6.6</v>
      </c>
      <c r="J128" s="47">
        <v>0</v>
      </c>
      <c r="K128" s="47">
        <v>8.1</v>
      </c>
    </row>
    <row r="129" spans="1:11" x14ac:dyDescent="0.2">
      <c r="A129" s="47">
        <v>7</v>
      </c>
      <c r="B129" s="47">
        <v>7.3</v>
      </c>
      <c r="C129" s="47">
        <v>3.6</v>
      </c>
      <c r="D129" s="47">
        <v>3.6</v>
      </c>
      <c r="E129" s="47">
        <v>6.1</v>
      </c>
      <c r="F129" s="47">
        <v>8</v>
      </c>
      <c r="G129" s="47">
        <v>3.3</v>
      </c>
      <c r="H129" s="47">
        <v>3.3</v>
      </c>
      <c r="I129" s="47">
        <v>4</v>
      </c>
      <c r="J129" s="47">
        <v>0</v>
      </c>
      <c r="K129" s="47">
        <v>6.9</v>
      </c>
    </row>
    <row r="130" spans="1:11" x14ac:dyDescent="0.2">
      <c r="A130" s="47">
        <v>11</v>
      </c>
      <c r="B130" s="47">
        <v>9.6</v>
      </c>
      <c r="C130" s="47">
        <v>5.7</v>
      </c>
      <c r="D130" s="47">
        <v>5.6</v>
      </c>
      <c r="E130" s="47">
        <v>7.8</v>
      </c>
      <c r="F130" s="47">
        <v>4.5</v>
      </c>
      <c r="G130" s="47">
        <v>4.4000000000000004</v>
      </c>
      <c r="H130" s="47">
        <v>3</v>
      </c>
      <c r="I130" s="47">
        <v>6.2</v>
      </c>
      <c r="J130" s="47">
        <v>1</v>
      </c>
      <c r="K130" s="47">
        <v>9.3000000000000007</v>
      </c>
    </row>
    <row r="131" spans="1:11" x14ac:dyDescent="0.2">
      <c r="A131" s="47">
        <v>4</v>
      </c>
      <c r="B131" s="47">
        <v>8.3000000000000007</v>
      </c>
      <c r="C131" s="47">
        <v>2.8</v>
      </c>
      <c r="D131" s="47">
        <v>3</v>
      </c>
      <c r="E131" s="47">
        <v>2.5</v>
      </c>
      <c r="F131" s="47">
        <v>5.2</v>
      </c>
      <c r="G131" s="47">
        <v>1.2</v>
      </c>
      <c r="H131" s="47">
        <v>2.5</v>
      </c>
      <c r="I131" s="47">
        <v>2.6</v>
      </c>
      <c r="J131" s="47">
        <v>0</v>
      </c>
      <c r="K131" s="47">
        <v>6.2</v>
      </c>
    </row>
    <row r="132" spans="1:11" x14ac:dyDescent="0.2">
      <c r="A132" s="47">
        <v>9</v>
      </c>
      <c r="B132" s="47">
        <v>8.6</v>
      </c>
      <c r="C132" s="47">
        <v>3.6</v>
      </c>
      <c r="D132" s="47">
        <v>2.9</v>
      </c>
      <c r="E132" s="47">
        <v>4.7</v>
      </c>
      <c r="F132" s="47">
        <v>3.7</v>
      </c>
      <c r="G132" s="47">
        <v>5</v>
      </c>
      <c r="H132" s="47">
        <v>3.4</v>
      </c>
      <c r="I132" s="47">
        <v>6.1</v>
      </c>
      <c r="J132" s="47">
        <v>0</v>
      </c>
      <c r="K132" s="47">
        <v>8</v>
      </c>
    </row>
    <row r="133" spans="1:11" x14ac:dyDescent="0.2">
      <c r="A133" s="47">
        <v>9</v>
      </c>
      <c r="B133" s="47">
        <v>8</v>
      </c>
      <c r="C133" s="47">
        <v>2.5</v>
      </c>
      <c r="D133" s="47">
        <v>3.4</v>
      </c>
      <c r="E133" s="47">
        <v>3</v>
      </c>
      <c r="F133" s="47">
        <v>5.2</v>
      </c>
      <c r="G133" s="47">
        <v>4.5999999999999996</v>
      </c>
      <c r="H133" s="47">
        <v>4.2</v>
      </c>
      <c r="I133" s="47">
        <v>6.9</v>
      </c>
      <c r="J133" s="47">
        <v>0</v>
      </c>
      <c r="K133" s="47">
        <v>7.1</v>
      </c>
    </row>
    <row r="134" spans="1:11" x14ac:dyDescent="0.2">
      <c r="A134" s="47">
        <v>2</v>
      </c>
      <c r="B134" s="47">
        <v>6.4</v>
      </c>
      <c r="C134" s="47">
        <v>3.2</v>
      </c>
      <c r="D134" s="47">
        <v>2.2000000000000002</v>
      </c>
      <c r="E134" s="47">
        <v>5</v>
      </c>
      <c r="F134" s="47">
        <v>8.4</v>
      </c>
      <c r="G134" s="47">
        <v>2.4</v>
      </c>
      <c r="H134" s="47">
        <v>3.7</v>
      </c>
      <c r="I134" s="47">
        <v>3.6</v>
      </c>
      <c r="J134" s="47">
        <v>0</v>
      </c>
      <c r="K134" s="47">
        <v>6.5</v>
      </c>
    </row>
    <row r="135" spans="1:11" x14ac:dyDescent="0.2">
      <c r="A135" s="47">
        <v>10</v>
      </c>
      <c r="B135" s="47">
        <v>6.6</v>
      </c>
      <c r="C135" s="47">
        <v>3.8</v>
      </c>
      <c r="D135" s="47">
        <v>3.2</v>
      </c>
      <c r="E135" s="47">
        <v>6.6</v>
      </c>
      <c r="F135" s="47">
        <v>8.1999999999999993</v>
      </c>
      <c r="G135" s="47">
        <v>4.3</v>
      </c>
      <c r="H135" s="47">
        <v>4.0999999999999996</v>
      </c>
      <c r="I135" s="47">
        <v>6.3</v>
      </c>
      <c r="J135" s="47">
        <v>0</v>
      </c>
      <c r="K135" s="47">
        <v>7.1</v>
      </c>
    </row>
    <row r="136" spans="1:11" x14ac:dyDescent="0.2">
      <c r="A136" s="47">
        <v>14</v>
      </c>
      <c r="B136" s="47">
        <v>7.6</v>
      </c>
      <c r="C136" s="47">
        <v>2.5</v>
      </c>
      <c r="D136" s="47">
        <v>3.2</v>
      </c>
      <c r="E136" s="47">
        <v>4.2</v>
      </c>
      <c r="F136" s="47">
        <v>5.8</v>
      </c>
      <c r="G136" s="47">
        <v>3.6</v>
      </c>
      <c r="H136" s="47">
        <v>3.8</v>
      </c>
      <c r="I136" s="47">
        <v>6</v>
      </c>
      <c r="J136" s="47">
        <v>1</v>
      </c>
      <c r="K136" s="47">
        <v>8.1999999999999993</v>
      </c>
    </row>
    <row r="137" spans="1:11" x14ac:dyDescent="0.2">
      <c r="A137" s="47">
        <v>1</v>
      </c>
      <c r="B137" s="47">
        <v>9.4</v>
      </c>
      <c r="C137" s="47">
        <v>4.0999999999999996</v>
      </c>
      <c r="D137" s="47">
        <v>3.4</v>
      </c>
      <c r="E137" s="47">
        <v>4.7</v>
      </c>
      <c r="F137" s="47">
        <v>7.6</v>
      </c>
      <c r="G137" s="47">
        <v>5.0999999999999996</v>
      </c>
      <c r="H137" s="47">
        <v>3.7</v>
      </c>
      <c r="I137" s="47">
        <v>5.6</v>
      </c>
      <c r="J137" s="47">
        <v>1</v>
      </c>
      <c r="K137" s="47">
        <v>7</v>
      </c>
    </row>
    <row r="138" spans="1:11" x14ac:dyDescent="0.2">
      <c r="A138" s="47">
        <v>4</v>
      </c>
      <c r="B138" s="47">
        <v>8.3000000000000007</v>
      </c>
      <c r="C138" s="47">
        <v>2.8</v>
      </c>
      <c r="D138" s="47">
        <v>3</v>
      </c>
      <c r="E138" s="47">
        <v>2.5</v>
      </c>
      <c r="F138" s="47">
        <v>5.2</v>
      </c>
      <c r="G138" s="47">
        <v>1.8</v>
      </c>
      <c r="H138" s="47">
        <v>2.5</v>
      </c>
      <c r="I138" s="47">
        <v>3.1</v>
      </c>
      <c r="J138" s="47">
        <v>0</v>
      </c>
      <c r="K138" s="47">
        <v>6.7</v>
      </c>
    </row>
    <row r="139" spans="1:11" x14ac:dyDescent="0.2">
      <c r="A139" s="47">
        <v>13</v>
      </c>
      <c r="B139" s="47">
        <v>7.8</v>
      </c>
      <c r="C139" s="47">
        <v>4.9000000000000004</v>
      </c>
      <c r="D139" s="47">
        <v>5.8</v>
      </c>
      <c r="E139" s="47">
        <v>7.1</v>
      </c>
      <c r="F139" s="47">
        <v>7.9</v>
      </c>
      <c r="G139" s="47">
        <v>4.0999999999999996</v>
      </c>
      <c r="H139" s="47">
        <v>4.9000000000000004</v>
      </c>
      <c r="I139" s="47">
        <v>5.7</v>
      </c>
      <c r="J139" s="47">
        <v>0</v>
      </c>
      <c r="K139" s="47">
        <v>7.5</v>
      </c>
    </row>
    <row r="140" spans="1:11" x14ac:dyDescent="0.2">
      <c r="A140" s="47">
        <v>13</v>
      </c>
      <c r="B140" s="47">
        <v>7.1</v>
      </c>
      <c r="C140" s="47">
        <v>4.2</v>
      </c>
      <c r="D140" s="47">
        <v>2.8</v>
      </c>
      <c r="E140" s="47">
        <v>4.5</v>
      </c>
      <c r="F140" s="47">
        <v>9.9</v>
      </c>
      <c r="G140" s="47">
        <v>2.8</v>
      </c>
      <c r="H140" s="47">
        <v>4</v>
      </c>
      <c r="I140" s="47">
        <v>3.3</v>
      </c>
      <c r="J140" s="47">
        <v>0</v>
      </c>
      <c r="K140" s="47">
        <v>7.4</v>
      </c>
    </row>
    <row r="141" spans="1:11" x14ac:dyDescent="0.2">
      <c r="A141" s="47">
        <v>15</v>
      </c>
      <c r="B141" s="47">
        <v>7.6</v>
      </c>
      <c r="C141" s="47">
        <v>3.6</v>
      </c>
      <c r="D141" s="47">
        <v>2.2000000000000002</v>
      </c>
      <c r="E141" s="47">
        <v>5</v>
      </c>
      <c r="F141" s="47">
        <v>7.4</v>
      </c>
      <c r="G141" s="47">
        <v>4.4000000000000004</v>
      </c>
      <c r="H141" s="47">
        <v>5.8</v>
      </c>
      <c r="I141" s="47">
        <v>4.8</v>
      </c>
      <c r="J141" s="47">
        <v>0</v>
      </c>
      <c r="K141" s="47">
        <v>7.4</v>
      </c>
    </row>
    <row r="142" spans="1:11" x14ac:dyDescent="0.2">
      <c r="A142" s="47">
        <v>12</v>
      </c>
      <c r="B142" s="47">
        <v>5.6</v>
      </c>
      <c r="C142" s="47">
        <v>3.4</v>
      </c>
      <c r="D142" s="47">
        <v>5.2</v>
      </c>
      <c r="E142" s="47">
        <v>5.6</v>
      </c>
      <c r="F142" s="47">
        <v>9.1</v>
      </c>
      <c r="G142" s="47">
        <v>4.5</v>
      </c>
      <c r="H142" s="47">
        <v>6</v>
      </c>
      <c r="I142" s="47">
        <v>6.3</v>
      </c>
      <c r="J142" s="47">
        <v>0</v>
      </c>
      <c r="K142" s="47">
        <v>7.9</v>
      </c>
    </row>
    <row r="143" spans="1:11" x14ac:dyDescent="0.2">
      <c r="A143" s="47">
        <v>3</v>
      </c>
      <c r="B143" s="47">
        <v>9.9</v>
      </c>
      <c r="C143" s="47">
        <v>2.8</v>
      </c>
      <c r="D143" s="47">
        <v>1.5</v>
      </c>
      <c r="E143" s="47">
        <v>3.5</v>
      </c>
      <c r="F143" s="47">
        <v>5.4</v>
      </c>
      <c r="G143" s="47">
        <v>4</v>
      </c>
      <c r="H143" s="47">
        <v>4.9000000000000004</v>
      </c>
      <c r="I143" s="47">
        <v>5.8</v>
      </c>
      <c r="J143" s="47">
        <v>1</v>
      </c>
      <c r="K143" s="47">
        <v>8</v>
      </c>
    </row>
    <row r="144" spans="1:11" x14ac:dyDescent="0.2">
      <c r="A144" s="47">
        <v>3</v>
      </c>
      <c r="B144" s="47">
        <v>9.1999999999999993</v>
      </c>
      <c r="C144" s="47">
        <v>3.4</v>
      </c>
      <c r="D144" s="47">
        <v>4.9000000000000004</v>
      </c>
      <c r="E144" s="47">
        <v>5.8</v>
      </c>
      <c r="F144" s="47">
        <v>4.5</v>
      </c>
      <c r="G144" s="47">
        <v>4.2</v>
      </c>
      <c r="H144" s="47">
        <v>4</v>
      </c>
      <c r="I144" s="47">
        <v>6.9</v>
      </c>
      <c r="J144" s="47">
        <v>1</v>
      </c>
      <c r="K144" s="47">
        <v>8</v>
      </c>
    </row>
    <row r="145" spans="1:11" x14ac:dyDescent="0.2">
      <c r="A145" s="47">
        <v>7</v>
      </c>
      <c r="B145" s="47">
        <v>9.1</v>
      </c>
      <c r="C145" s="47">
        <v>3.8</v>
      </c>
      <c r="D145" s="47">
        <v>3.1</v>
      </c>
      <c r="E145" s="47">
        <v>4.5</v>
      </c>
      <c r="F145" s="47">
        <v>7.3</v>
      </c>
      <c r="G145" s="47">
        <v>4.5</v>
      </c>
      <c r="H145" s="47">
        <v>3.4</v>
      </c>
      <c r="I145" s="47">
        <v>5.0999999999999996</v>
      </c>
      <c r="J145" s="47">
        <v>0</v>
      </c>
      <c r="K145" s="47">
        <v>8.4</v>
      </c>
    </row>
    <row r="146" spans="1:11" x14ac:dyDescent="0.2">
      <c r="A146" s="47">
        <v>7</v>
      </c>
      <c r="B146" s="47">
        <v>9.9</v>
      </c>
      <c r="C146" s="47">
        <v>4.2</v>
      </c>
      <c r="D146" s="47">
        <v>3.4</v>
      </c>
      <c r="E146" s="47">
        <v>4.5</v>
      </c>
      <c r="F146" s="47">
        <v>3.8</v>
      </c>
      <c r="G146" s="47">
        <v>3.8</v>
      </c>
      <c r="H146" s="47">
        <v>4</v>
      </c>
      <c r="I146" s="47">
        <v>5.4</v>
      </c>
      <c r="J146" s="47">
        <v>1</v>
      </c>
      <c r="K146" s="47">
        <v>8.8000000000000007</v>
      </c>
    </row>
    <row r="147" spans="1:11" x14ac:dyDescent="0.2">
      <c r="A147" s="47">
        <v>14</v>
      </c>
      <c r="B147" s="47">
        <v>9.9</v>
      </c>
      <c r="C147" s="47">
        <v>4.2</v>
      </c>
      <c r="D147" s="47">
        <v>3.2</v>
      </c>
      <c r="E147" s="47">
        <v>4.5</v>
      </c>
      <c r="F147" s="47">
        <v>3.8</v>
      </c>
      <c r="G147" s="47">
        <v>4.0999999999999996</v>
      </c>
      <c r="H147" s="47">
        <v>4</v>
      </c>
      <c r="I147" s="47">
        <v>4.0999999999999996</v>
      </c>
      <c r="J147" s="47">
        <v>1</v>
      </c>
      <c r="K147" s="47">
        <v>7.9</v>
      </c>
    </row>
    <row r="148" spans="1:11" x14ac:dyDescent="0.2">
      <c r="A148" s="47">
        <v>5</v>
      </c>
      <c r="B148" s="47">
        <v>6.6</v>
      </c>
      <c r="C148" s="47">
        <v>3.8</v>
      </c>
      <c r="D148" s="47">
        <v>4.5</v>
      </c>
      <c r="E148" s="47">
        <v>6.6</v>
      </c>
      <c r="F148" s="47">
        <v>8.1999999999999993</v>
      </c>
      <c r="G148" s="47">
        <v>4.5999999999999996</v>
      </c>
      <c r="H148" s="47">
        <v>4.0999999999999996</v>
      </c>
      <c r="I148" s="47">
        <v>4.7</v>
      </c>
      <c r="J148" s="47">
        <v>0</v>
      </c>
      <c r="K148" s="47">
        <v>6</v>
      </c>
    </row>
    <row r="149" spans="1:11" x14ac:dyDescent="0.2">
      <c r="A149" s="47">
        <v>15</v>
      </c>
      <c r="B149" s="47">
        <v>9.1</v>
      </c>
      <c r="C149" s="47">
        <v>3.7</v>
      </c>
      <c r="D149" s="47">
        <v>4.0999999999999996</v>
      </c>
      <c r="E149" s="47">
        <v>5.4</v>
      </c>
      <c r="F149" s="47">
        <v>7.3</v>
      </c>
      <c r="G149" s="47">
        <v>3.7</v>
      </c>
      <c r="H149" s="47">
        <v>3</v>
      </c>
      <c r="I149" s="47">
        <v>4.7</v>
      </c>
      <c r="J149" s="47">
        <v>0</v>
      </c>
      <c r="K149" s="47">
        <v>8.1999999999999993</v>
      </c>
    </row>
    <row r="150" spans="1:11" x14ac:dyDescent="0.2">
      <c r="A150" s="47">
        <v>7</v>
      </c>
      <c r="B150" s="47">
        <v>5.0999999999999996</v>
      </c>
      <c r="C150" s="47">
        <v>5.0999999999999996</v>
      </c>
      <c r="D150" s="47">
        <v>5.8</v>
      </c>
      <c r="E150" s="47">
        <v>7.8</v>
      </c>
      <c r="F150" s="47">
        <v>5.9</v>
      </c>
      <c r="G150" s="47">
        <v>5.0999999999999996</v>
      </c>
      <c r="H150" s="47">
        <v>6.3</v>
      </c>
      <c r="I150" s="47">
        <v>6.2</v>
      </c>
      <c r="J150" s="47">
        <v>1</v>
      </c>
      <c r="K150" s="47">
        <v>8.4</v>
      </c>
    </row>
    <row r="151" spans="1:11" x14ac:dyDescent="0.2">
      <c r="A151" s="47">
        <v>13</v>
      </c>
      <c r="B151" s="47">
        <v>6</v>
      </c>
      <c r="C151" s="47">
        <v>4.0999999999999996</v>
      </c>
      <c r="D151" s="47">
        <v>4.8</v>
      </c>
      <c r="E151" s="47">
        <v>5.3</v>
      </c>
      <c r="F151" s="47">
        <v>8</v>
      </c>
      <c r="G151" s="47">
        <v>4.3</v>
      </c>
      <c r="H151" s="47">
        <v>5.3</v>
      </c>
      <c r="I151" s="47">
        <v>5.8</v>
      </c>
      <c r="J151" s="47">
        <v>0</v>
      </c>
      <c r="K151" s="47">
        <v>7.4</v>
      </c>
    </row>
    <row r="152" spans="1:11" x14ac:dyDescent="0.2">
      <c r="A152" s="47">
        <v>8</v>
      </c>
      <c r="B152" s="47">
        <v>8.9</v>
      </c>
      <c r="C152" s="47">
        <v>4.3</v>
      </c>
      <c r="D152" s="47">
        <v>4.3</v>
      </c>
      <c r="E152" s="47">
        <v>6.9</v>
      </c>
      <c r="F152" s="47">
        <v>8.1999999999999993</v>
      </c>
      <c r="G152" s="47">
        <v>5</v>
      </c>
      <c r="H152" s="47">
        <v>5.9</v>
      </c>
      <c r="I152" s="47">
        <v>5.7</v>
      </c>
      <c r="J152" s="47">
        <v>0</v>
      </c>
      <c r="K152" s="47">
        <v>8</v>
      </c>
    </row>
    <row r="153" spans="1:11" x14ac:dyDescent="0.2">
      <c r="A153" s="47">
        <v>5</v>
      </c>
      <c r="B153" s="47">
        <v>6.2</v>
      </c>
      <c r="C153" s="47">
        <v>3.3</v>
      </c>
      <c r="D153" s="47">
        <v>4</v>
      </c>
      <c r="E153" s="47">
        <v>5.0999999999999996</v>
      </c>
      <c r="F153" s="47">
        <v>6.9</v>
      </c>
      <c r="G153" s="47">
        <v>4</v>
      </c>
      <c r="H153" s="47">
        <v>6.3</v>
      </c>
      <c r="I153" s="47">
        <v>5.4</v>
      </c>
      <c r="J153" s="47">
        <v>0</v>
      </c>
      <c r="K153" s="47">
        <v>6.6</v>
      </c>
    </row>
    <row r="154" spans="1:11" x14ac:dyDescent="0.2">
      <c r="A154" s="47">
        <v>9</v>
      </c>
      <c r="B154" s="47">
        <v>7.2</v>
      </c>
      <c r="C154" s="47">
        <v>4.3</v>
      </c>
      <c r="D154" s="47">
        <v>3.6</v>
      </c>
      <c r="E154" s="47">
        <v>4.7</v>
      </c>
      <c r="F154" s="47">
        <v>10</v>
      </c>
      <c r="G154" s="47">
        <v>3</v>
      </c>
      <c r="H154" s="47">
        <v>4.0999999999999996</v>
      </c>
      <c r="I154" s="47">
        <v>3.8</v>
      </c>
      <c r="J154" s="47">
        <v>0</v>
      </c>
      <c r="K154" s="47">
        <v>7.6</v>
      </c>
    </row>
    <row r="155" spans="1:11" x14ac:dyDescent="0.2">
      <c r="A155" s="47">
        <v>6</v>
      </c>
      <c r="B155" s="47">
        <v>8.8000000000000007</v>
      </c>
      <c r="C155" s="47">
        <v>3.5</v>
      </c>
      <c r="D155" s="47">
        <v>2.8</v>
      </c>
      <c r="E155" s="47">
        <v>4.5</v>
      </c>
      <c r="F155" s="47">
        <v>6.7</v>
      </c>
      <c r="G155" s="47">
        <v>4.0999999999999996</v>
      </c>
      <c r="H155" s="47">
        <v>2.2999999999999998</v>
      </c>
      <c r="I155" s="47">
        <v>5.4</v>
      </c>
      <c r="J155" s="47">
        <v>0</v>
      </c>
      <c r="K155" s="47">
        <v>7.5</v>
      </c>
    </row>
    <row r="156" spans="1:11" x14ac:dyDescent="0.2">
      <c r="A156" s="47">
        <v>3</v>
      </c>
      <c r="B156" s="47">
        <v>6.3</v>
      </c>
      <c r="C156" s="47">
        <v>5.0999999999999996</v>
      </c>
      <c r="D156" s="47">
        <v>3.7</v>
      </c>
      <c r="E156" s="47">
        <v>6.6</v>
      </c>
      <c r="F156" s="47">
        <v>8.4</v>
      </c>
      <c r="G156" s="47">
        <v>4.4000000000000004</v>
      </c>
      <c r="H156" s="47">
        <v>5.0999999999999996</v>
      </c>
      <c r="I156" s="47">
        <v>5.3</v>
      </c>
      <c r="J156" s="47">
        <v>0</v>
      </c>
      <c r="K156" s="47">
        <v>7.1</v>
      </c>
    </row>
    <row r="157" spans="1:11" x14ac:dyDescent="0.2">
      <c r="A157" s="47">
        <v>2</v>
      </c>
      <c r="B157" s="47">
        <v>9.6999999999999993</v>
      </c>
      <c r="C157" s="47">
        <v>2.8</v>
      </c>
      <c r="D157" s="47">
        <v>3.7</v>
      </c>
      <c r="E157" s="47">
        <v>4.7</v>
      </c>
      <c r="F157" s="47">
        <v>4.8</v>
      </c>
      <c r="G157" s="47">
        <v>4</v>
      </c>
      <c r="H157" s="47">
        <v>4.0999999999999996</v>
      </c>
      <c r="I157" s="47">
        <v>5.8</v>
      </c>
      <c r="J157" s="47">
        <v>0</v>
      </c>
      <c r="K157" s="47">
        <v>7.9</v>
      </c>
    </row>
    <row r="158" spans="1:11" x14ac:dyDescent="0.2">
      <c r="A158" s="47">
        <v>1</v>
      </c>
      <c r="B158" s="47">
        <v>5</v>
      </c>
      <c r="C158" s="47">
        <v>3.6</v>
      </c>
      <c r="D158" s="47">
        <v>4.0999999999999996</v>
      </c>
      <c r="E158" s="47">
        <v>4.9000000000000004</v>
      </c>
      <c r="F158" s="47">
        <v>8.1999999999999993</v>
      </c>
      <c r="G158" s="47">
        <v>3.7</v>
      </c>
      <c r="H158" s="47">
        <v>4.8</v>
      </c>
      <c r="I158" s="47">
        <v>4.4000000000000004</v>
      </c>
      <c r="J158" s="47">
        <v>0</v>
      </c>
      <c r="K158" s="47">
        <v>7.6</v>
      </c>
    </row>
    <row r="159" spans="1:11" x14ac:dyDescent="0.2">
      <c r="A159" s="47">
        <v>10</v>
      </c>
      <c r="B159" s="47">
        <v>7.4</v>
      </c>
      <c r="C159" s="47">
        <v>3.4</v>
      </c>
      <c r="D159" s="47">
        <v>5.8</v>
      </c>
      <c r="E159" s="47">
        <v>4.8</v>
      </c>
      <c r="F159" s="47">
        <v>7.2</v>
      </c>
      <c r="G159" s="47">
        <v>4</v>
      </c>
      <c r="H159" s="47">
        <v>5.6</v>
      </c>
      <c r="I159" s="47">
        <v>4.3</v>
      </c>
      <c r="J159" s="47">
        <v>0</v>
      </c>
      <c r="K159" s="47">
        <v>7.1</v>
      </c>
    </row>
    <row r="160" spans="1:11" x14ac:dyDescent="0.2">
      <c r="A160" s="47">
        <v>5</v>
      </c>
      <c r="B160" s="47">
        <v>5.5</v>
      </c>
      <c r="C160" s="47">
        <v>3.7</v>
      </c>
      <c r="D160" s="47">
        <v>4.5</v>
      </c>
      <c r="E160" s="47">
        <v>4.9000000000000004</v>
      </c>
      <c r="F160" s="47">
        <v>6</v>
      </c>
      <c r="G160" s="47">
        <v>4.3</v>
      </c>
      <c r="H160" s="47">
        <v>5.9</v>
      </c>
      <c r="I160" s="47">
        <v>5.7</v>
      </c>
      <c r="J160" s="47">
        <v>0</v>
      </c>
      <c r="K160" s="47">
        <v>7.6</v>
      </c>
    </row>
    <row r="161" spans="1:11" x14ac:dyDescent="0.2">
      <c r="A161" s="47">
        <v>13</v>
      </c>
      <c r="B161" s="47">
        <v>9.1</v>
      </c>
      <c r="C161" s="47">
        <v>3.6</v>
      </c>
      <c r="D161" s="47">
        <v>3</v>
      </c>
      <c r="E161" s="47">
        <v>4.5999999999999996</v>
      </c>
      <c r="F161" s="47">
        <v>8.3000000000000007</v>
      </c>
      <c r="G161" s="47">
        <v>4.5999999999999996</v>
      </c>
      <c r="H161" s="47">
        <v>4.3</v>
      </c>
      <c r="I161" s="47">
        <v>4.8</v>
      </c>
      <c r="J161" s="47">
        <v>1</v>
      </c>
      <c r="K161" s="47">
        <v>8.1999999999999993</v>
      </c>
    </row>
    <row r="162" spans="1:11" x14ac:dyDescent="0.2">
      <c r="A162" s="47">
        <v>5</v>
      </c>
      <c r="B162" s="47">
        <v>6.7</v>
      </c>
      <c r="C162" s="47">
        <v>3.7</v>
      </c>
      <c r="D162" s="47">
        <v>5.0999999999999996</v>
      </c>
      <c r="E162" s="47">
        <v>4.9000000000000004</v>
      </c>
      <c r="F162" s="47">
        <v>9.1999999999999993</v>
      </c>
      <c r="G162" s="47">
        <v>3.7</v>
      </c>
      <c r="H162" s="47">
        <v>4.5</v>
      </c>
      <c r="I162" s="47">
        <v>4.9000000000000004</v>
      </c>
      <c r="J162" s="47">
        <v>0</v>
      </c>
      <c r="K162" s="47">
        <v>6.9</v>
      </c>
    </row>
    <row r="163" spans="1:11" x14ac:dyDescent="0.2">
      <c r="A163" s="47">
        <v>11</v>
      </c>
      <c r="B163" s="47">
        <v>6.3</v>
      </c>
      <c r="C163" s="47">
        <v>4.5</v>
      </c>
      <c r="D163" s="47">
        <v>4.9000000000000004</v>
      </c>
      <c r="E163" s="47">
        <v>5.9</v>
      </c>
      <c r="F163" s="47">
        <v>8.8000000000000007</v>
      </c>
      <c r="G163" s="47">
        <v>6.4</v>
      </c>
      <c r="H163" s="47">
        <v>6.2</v>
      </c>
      <c r="I163" s="47">
        <v>6.4</v>
      </c>
      <c r="J163" s="47">
        <v>1</v>
      </c>
      <c r="K163" s="47">
        <v>8.1</v>
      </c>
    </row>
    <row r="164" spans="1:11" x14ac:dyDescent="0.2">
      <c r="A164" s="47">
        <v>13</v>
      </c>
      <c r="B164" s="47">
        <v>8.3000000000000007</v>
      </c>
      <c r="C164" s="47">
        <v>3.7</v>
      </c>
      <c r="D164" s="47">
        <v>5.7</v>
      </c>
      <c r="E164" s="47">
        <v>6.1</v>
      </c>
      <c r="F164" s="47">
        <v>5.3</v>
      </c>
      <c r="G164" s="47">
        <v>3.6</v>
      </c>
      <c r="H164" s="47">
        <v>2.9</v>
      </c>
      <c r="I164" s="47">
        <v>4.9000000000000004</v>
      </c>
      <c r="J164" s="47">
        <v>1</v>
      </c>
      <c r="K164" s="47">
        <v>7.6</v>
      </c>
    </row>
    <row r="165" spans="1:11" x14ac:dyDescent="0.2">
      <c r="A165" s="47">
        <v>12</v>
      </c>
      <c r="B165" s="47">
        <v>8.1999999999999993</v>
      </c>
      <c r="C165" s="47">
        <v>3.6</v>
      </c>
      <c r="D165" s="47">
        <v>4.7</v>
      </c>
      <c r="E165" s="47">
        <v>6</v>
      </c>
      <c r="F165" s="47">
        <v>5.2</v>
      </c>
      <c r="G165" s="47">
        <v>4.7</v>
      </c>
      <c r="H165" s="47">
        <v>2.8</v>
      </c>
      <c r="I165" s="47">
        <v>4</v>
      </c>
      <c r="J165" s="47">
        <v>1</v>
      </c>
      <c r="K165" s="47">
        <v>8.4</v>
      </c>
    </row>
    <row r="166" spans="1:11" x14ac:dyDescent="0.2">
      <c r="A166" s="47">
        <v>11</v>
      </c>
      <c r="B166" s="47">
        <v>8.1999999999999993</v>
      </c>
      <c r="C166" s="47">
        <v>3.6</v>
      </c>
      <c r="D166" s="47">
        <v>5.8</v>
      </c>
      <c r="E166" s="47">
        <v>6</v>
      </c>
      <c r="F166" s="47">
        <v>5.2</v>
      </c>
      <c r="G166" s="47">
        <v>4</v>
      </c>
      <c r="H166" s="47">
        <v>2.8</v>
      </c>
      <c r="I166" s="47">
        <v>4</v>
      </c>
      <c r="J166" s="47">
        <v>0</v>
      </c>
      <c r="K166" s="47">
        <v>7.4</v>
      </c>
    </row>
    <row r="167" spans="1:11" x14ac:dyDescent="0.2">
      <c r="A167" s="47">
        <v>10</v>
      </c>
      <c r="B167" s="47">
        <v>9</v>
      </c>
      <c r="C167" s="47">
        <v>4.0999999999999996</v>
      </c>
      <c r="D167" s="47">
        <v>3.3</v>
      </c>
      <c r="E167" s="47">
        <v>5</v>
      </c>
      <c r="F167" s="47">
        <v>6</v>
      </c>
      <c r="G167" s="47">
        <v>4.3</v>
      </c>
      <c r="H167" s="47">
        <v>3.9</v>
      </c>
      <c r="I167" s="47">
        <v>4.4000000000000004</v>
      </c>
      <c r="J167" s="47">
        <v>0</v>
      </c>
      <c r="K167" s="47">
        <v>7.9</v>
      </c>
    </row>
    <row r="168" spans="1:11" x14ac:dyDescent="0.2">
      <c r="A168" s="47">
        <v>1</v>
      </c>
      <c r="B168" s="47">
        <v>7.1</v>
      </c>
      <c r="C168" s="47">
        <v>3.4</v>
      </c>
      <c r="D168" s="47">
        <v>3.8</v>
      </c>
      <c r="E168" s="47">
        <v>5.9</v>
      </c>
      <c r="F168" s="47">
        <v>7.8</v>
      </c>
      <c r="G168" s="47">
        <v>3.6</v>
      </c>
      <c r="H168" s="47">
        <v>3.1</v>
      </c>
      <c r="I168" s="47">
        <v>3.7</v>
      </c>
      <c r="J168" s="47">
        <v>0</v>
      </c>
      <c r="K168" s="47">
        <v>7.2</v>
      </c>
    </row>
    <row r="169" spans="1:11" x14ac:dyDescent="0.2">
      <c r="A169" s="47">
        <v>10</v>
      </c>
      <c r="B169" s="47">
        <v>6.9</v>
      </c>
      <c r="C169" s="47">
        <v>3.7</v>
      </c>
      <c r="D169" s="47">
        <v>3.3</v>
      </c>
      <c r="E169" s="47">
        <v>5.4</v>
      </c>
      <c r="F169" s="47">
        <v>8.9</v>
      </c>
      <c r="G169" s="47">
        <v>2.7</v>
      </c>
      <c r="H169" s="47">
        <v>4.2</v>
      </c>
      <c r="I169" s="47">
        <v>3.4</v>
      </c>
      <c r="J169" s="47">
        <v>0</v>
      </c>
      <c r="K169" s="47">
        <v>7.6</v>
      </c>
    </row>
    <row r="170" spans="1:11" x14ac:dyDescent="0.2">
      <c r="A170" s="47">
        <v>12</v>
      </c>
      <c r="B170" s="47">
        <v>8.6</v>
      </c>
      <c r="C170" s="47">
        <v>2.9</v>
      </c>
      <c r="D170" s="47">
        <v>2.8</v>
      </c>
      <c r="E170" s="47">
        <v>4</v>
      </c>
      <c r="F170" s="47">
        <v>6.3</v>
      </c>
      <c r="G170" s="47">
        <v>4</v>
      </c>
      <c r="H170" s="47">
        <v>3</v>
      </c>
      <c r="I170" s="47">
        <v>4</v>
      </c>
      <c r="J170" s="47">
        <v>0</v>
      </c>
      <c r="K170" s="47">
        <v>6.7</v>
      </c>
    </row>
    <row r="171" spans="1:11" x14ac:dyDescent="0.2">
      <c r="A171" s="47">
        <v>9</v>
      </c>
      <c r="B171" s="47">
        <v>6.7</v>
      </c>
      <c r="C171" s="47">
        <v>4</v>
      </c>
      <c r="D171" s="47">
        <v>4.2</v>
      </c>
      <c r="E171" s="47">
        <v>6.8</v>
      </c>
      <c r="F171" s="47">
        <v>8.4</v>
      </c>
      <c r="G171" s="47">
        <v>3.8</v>
      </c>
      <c r="H171" s="47">
        <v>4.3</v>
      </c>
      <c r="I171" s="47">
        <v>4.3</v>
      </c>
      <c r="J171" s="47">
        <v>1</v>
      </c>
      <c r="K171" s="47">
        <v>7.4</v>
      </c>
    </row>
    <row r="172" spans="1:11" x14ac:dyDescent="0.2">
      <c r="A172" s="47">
        <v>8</v>
      </c>
      <c r="B172" s="47">
        <v>7</v>
      </c>
      <c r="C172" s="47">
        <v>3.3</v>
      </c>
      <c r="D172" s="47">
        <v>4</v>
      </c>
      <c r="E172" s="47">
        <v>4.2</v>
      </c>
      <c r="F172" s="47">
        <v>9</v>
      </c>
      <c r="G172" s="47">
        <v>3.3</v>
      </c>
      <c r="H172" s="47">
        <v>5.2</v>
      </c>
      <c r="I172" s="47">
        <v>5.6</v>
      </c>
      <c r="J172" s="47">
        <v>1</v>
      </c>
      <c r="K172" s="47">
        <v>6.2</v>
      </c>
    </row>
    <row r="173" spans="1:11" x14ac:dyDescent="0.2">
      <c r="A173" s="47">
        <v>1</v>
      </c>
      <c r="B173" s="47">
        <v>9.6999999999999993</v>
      </c>
      <c r="C173" s="47">
        <v>2.6</v>
      </c>
      <c r="D173" s="47">
        <v>2.1</v>
      </c>
      <c r="E173" s="47">
        <v>3.3</v>
      </c>
      <c r="F173" s="47">
        <v>5.2</v>
      </c>
      <c r="G173" s="47">
        <v>4.5</v>
      </c>
      <c r="H173" s="47">
        <v>4.7</v>
      </c>
      <c r="I173" s="47">
        <v>5.8</v>
      </c>
      <c r="J173" s="47">
        <v>1</v>
      </c>
      <c r="K173" s="47">
        <v>7.5</v>
      </c>
    </row>
    <row r="174" spans="1:11" x14ac:dyDescent="0.2">
      <c r="A174" s="47">
        <v>4</v>
      </c>
      <c r="B174" s="47">
        <v>9.9</v>
      </c>
      <c r="C174" s="47">
        <v>3.7</v>
      </c>
      <c r="D174" s="47">
        <v>4.5999999999999996</v>
      </c>
      <c r="E174" s="47">
        <v>6.7</v>
      </c>
      <c r="F174" s="47">
        <v>6.8</v>
      </c>
      <c r="G174" s="47">
        <v>5</v>
      </c>
      <c r="H174" s="47">
        <v>3.4</v>
      </c>
      <c r="I174" s="47">
        <v>5.3</v>
      </c>
      <c r="J174" s="47">
        <v>1</v>
      </c>
      <c r="K174" s="47">
        <v>7.4</v>
      </c>
    </row>
    <row r="175" spans="1:11" x14ac:dyDescent="0.2">
      <c r="A175" s="47">
        <v>1</v>
      </c>
      <c r="B175" s="47">
        <v>8.6</v>
      </c>
      <c r="C175" s="47">
        <v>4.8</v>
      </c>
      <c r="D175" s="47">
        <v>3.3</v>
      </c>
      <c r="E175" s="47">
        <v>5.7</v>
      </c>
      <c r="F175" s="47">
        <v>6.7</v>
      </c>
      <c r="G175" s="47">
        <v>4.8</v>
      </c>
      <c r="H175" s="47">
        <v>3.6</v>
      </c>
      <c r="I175" s="47">
        <v>4.2</v>
      </c>
      <c r="J175" s="47">
        <v>0</v>
      </c>
      <c r="K175" s="47">
        <v>7.9</v>
      </c>
    </row>
    <row r="176" spans="1:11" x14ac:dyDescent="0.2">
      <c r="A176" s="47">
        <v>8</v>
      </c>
      <c r="B176" s="47">
        <v>6.3</v>
      </c>
      <c r="C176" s="47">
        <v>5.0999999999999996</v>
      </c>
      <c r="D176" s="47">
        <v>5.5</v>
      </c>
      <c r="E176" s="47">
        <v>6.6</v>
      </c>
      <c r="F176" s="47">
        <v>8.4</v>
      </c>
      <c r="G176" s="47">
        <v>2.8</v>
      </c>
      <c r="H176" s="47">
        <v>5.0999999999999996</v>
      </c>
      <c r="I176" s="47">
        <v>4.7</v>
      </c>
      <c r="J176" s="47">
        <v>0</v>
      </c>
      <c r="K176" s="47">
        <v>6.5</v>
      </c>
    </row>
    <row r="177" spans="1:11" x14ac:dyDescent="0.2">
      <c r="A177" s="47">
        <v>11</v>
      </c>
      <c r="B177" s="47">
        <v>9.9</v>
      </c>
      <c r="C177" s="47">
        <v>3.7</v>
      </c>
      <c r="D177" s="47">
        <v>6.1</v>
      </c>
      <c r="E177" s="47">
        <v>6.7</v>
      </c>
      <c r="F177" s="47">
        <v>6.8</v>
      </c>
      <c r="G177" s="47">
        <v>4.3</v>
      </c>
      <c r="H177" s="47">
        <v>3.4</v>
      </c>
      <c r="I177" s="47">
        <v>4.2</v>
      </c>
      <c r="J177" s="47">
        <v>1</v>
      </c>
      <c r="K177" s="47">
        <v>8.6</v>
      </c>
    </row>
    <row r="178" spans="1:11" x14ac:dyDescent="0.2">
      <c r="A178" s="47">
        <v>7</v>
      </c>
      <c r="B178" s="47">
        <v>9.3000000000000007</v>
      </c>
      <c r="C178" s="47">
        <v>2.4</v>
      </c>
      <c r="D178" s="47">
        <v>2.6</v>
      </c>
      <c r="E178" s="47">
        <v>4.5</v>
      </c>
      <c r="F178" s="47">
        <v>6.2</v>
      </c>
      <c r="G178" s="47">
        <v>4</v>
      </c>
      <c r="H178" s="47">
        <v>4.4000000000000004</v>
      </c>
      <c r="I178" s="47">
        <v>5.8</v>
      </c>
      <c r="J178" s="47">
        <v>1</v>
      </c>
      <c r="K178" s="47">
        <v>8.6</v>
      </c>
    </row>
    <row r="179" spans="1:11" x14ac:dyDescent="0.2">
      <c r="A179" s="47">
        <v>12</v>
      </c>
      <c r="B179" s="47">
        <v>9.6999999999999993</v>
      </c>
      <c r="C179" s="47">
        <v>5</v>
      </c>
      <c r="D179" s="47">
        <v>5.2</v>
      </c>
      <c r="E179" s="47">
        <v>6.1</v>
      </c>
      <c r="F179" s="47">
        <v>6.7</v>
      </c>
      <c r="G179" s="47">
        <v>4.9000000000000004</v>
      </c>
      <c r="H179" s="47">
        <v>3.4</v>
      </c>
      <c r="I179" s="47">
        <v>5.8</v>
      </c>
      <c r="J179" s="47">
        <v>1</v>
      </c>
      <c r="K179" s="47">
        <v>8</v>
      </c>
    </row>
    <row r="180" spans="1:11" x14ac:dyDescent="0.2">
      <c r="A180" s="47">
        <v>14</v>
      </c>
      <c r="B180" s="47">
        <v>9.6999999999999993</v>
      </c>
      <c r="C180" s="47">
        <v>2.6</v>
      </c>
      <c r="D180" s="47">
        <v>2.4</v>
      </c>
      <c r="E180" s="47">
        <v>3.3</v>
      </c>
      <c r="F180" s="47">
        <v>5.2</v>
      </c>
      <c r="G180" s="47">
        <v>4.5999999999999996</v>
      </c>
      <c r="H180" s="47">
        <v>4.7</v>
      </c>
      <c r="I180" s="47">
        <v>5.3</v>
      </c>
      <c r="J180" s="47">
        <v>0</v>
      </c>
      <c r="K180" s="47">
        <v>8.1</v>
      </c>
    </row>
    <row r="181" spans="1:11" x14ac:dyDescent="0.2">
      <c r="A181" s="47">
        <v>5</v>
      </c>
      <c r="B181" s="47">
        <v>9.6</v>
      </c>
      <c r="C181" s="47">
        <v>5.7</v>
      </c>
      <c r="D181" s="47">
        <v>6.9</v>
      </c>
      <c r="E181" s="47">
        <v>7.8</v>
      </c>
      <c r="F181" s="47">
        <v>4.5</v>
      </c>
      <c r="G181" s="47">
        <v>4</v>
      </c>
      <c r="H181" s="47">
        <v>3</v>
      </c>
      <c r="I181" s="47">
        <v>6.1</v>
      </c>
      <c r="J181" s="47">
        <v>1</v>
      </c>
      <c r="K181" s="47">
        <v>8.1999999999999993</v>
      </c>
    </row>
    <row r="182" spans="1:11" x14ac:dyDescent="0.2">
      <c r="A182" s="47">
        <v>10</v>
      </c>
      <c r="B182" s="47">
        <v>7.6</v>
      </c>
      <c r="C182" s="47">
        <v>2.5</v>
      </c>
      <c r="D182" s="47">
        <v>3.8</v>
      </c>
      <c r="E182" s="47">
        <v>4.2</v>
      </c>
      <c r="F182" s="47">
        <v>5.8</v>
      </c>
      <c r="G182" s="47">
        <v>4.4000000000000004</v>
      </c>
      <c r="H182" s="47">
        <v>3.8</v>
      </c>
      <c r="I182" s="47">
        <v>6.3</v>
      </c>
      <c r="J182" s="47">
        <v>1</v>
      </c>
      <c r="K182" s="47">
        <v>7.2</v>
      </c>
    </row>
    <row r="183" spans="1:11" x14ac:dyDescent="0.2">
      <c r="A183" s="47">
        <v>7</v>
      </c>
      <c r="B183" s="47">
        <v>9.4</v>
      </c>
      <c r="C183" s="47">
        <v>4.0999999999999996</v>
      </c>
      <c r="D183" s="47">
        <v>4.8</v>
      </c>
      <c r="E183" s="47">
        <v>4.7</v>
      </c>
      <c r="F183" s="47">
        <v>7.6</v>
      </c>
      <c r="G183" s="47">
        <v>4.7</v>
      </c>
      <c r="H183" s="47">
        <v>3.7</v>
      </c>
      <c r="I183" s="47">
        <v>6.4</v>
      </c>
      <c r="J183" s="47">
        <v>1</v>
      </c>
      <c r="K183" s="47">
        <v>8.4</v>
      </c>
    </row>
    <row r="184" spans="1:11" x14ac:dyDescent="0.2">
      <c r="A184" s="47">
        <v>15</v>
      </c>
      <c r="B184" s="47">
        <v>9.6</v>
      </c>
      <c r="C184" s="47">
        <v>5.7</v>
      </c>
      <c r="D184" s="47">
        <v>5.0999999999999996</v>
      </c>
      <c r="E184" s="47">
        <v>7.8</v>
      </c>
      <c r="F184" s="47">
        <v>4.5</v>
      </c>
      <c r="G184" s="47">
        <v>4.5999999999999996</v>
      </c>
      <c r="H184" s="47">
        <v>3</v>
      </c>
      <c r="I184" s="47">
        <v>6.7</v>
      </c>
      <c r="J184" s="47">
        <v>1</v>
      </c>
      <c r="K184" s="47">
        <v>9.4</v>
      </c>
    </row>
    <row r="185" spans="1:11" x14ac:dyDescent="0.2">
      <c r="A185" s="47">
        <v>14</v>
      </c>
      <c r="B185" s="47">
        <v>9.3000000000000007</v>
      </c>
      <c r="C185" s="47">
        <v>5.0999999999999996</v>
      </c>
      <c r="D185" s="47">
        <v>5.6</v>
      </c>
      <c r="E185" s="47">
        <v>6.3</v>
      </c>
      <c r="F185" s="47">
        <v>7.4</v>
      </c>
      <c r="G185" s="47">
        <v>4.4000000000000004</v>
      </c>
      <c r="H185" s="47">
        <v>4.5999999999999996</v>
      </c>
      <c r="I185" s="47">
        <v>5.8</v>
      </c>
      <c r="J185" s="47">
        <v>1</v>
      </c>
      <c r="K185" s="47">
        <v>9.4</v>
      </c>
    </row>
    <row r="186" spans="1:11" x14ac:dyDescent="0.2">
      <c r="A186" s="47">
        <v>4</v>
      </c>
      <c r="B186" s="47">
        <v>9.6999999999999993</v>
      </c>
      <c r="C186" s="47">
        <v>2.8</v>
      </c>
      <c r="D186" s="47">
        <v>3.8</v>
      </c>
      <c r="E186" s="47">
        <v>4.7</v>
      </c>
      <c r="F186" s="47">
        <v>4.8</v>
      </c>
      <c r="G186" s="47">
        <v>4.7</v>
      </c>
      <c r="H186" s="47">
        <v>4.0999999999999996</v>
      </c>
      <c r="I186" s="47">
        <v>5.0999999999999996</v>
      </c>
      <c r="J186" s="47">
        <v>0</v>
      </c>
      <c r="K186" s="47">
        <v>7.5</v>
      </c>
    </row>
    <row r="187" spans="1:11" x14ac:dyDescent="0.2">
      <c r="A187" s="47">
        <v>1</v>
      </c>
      <c r="B187" s="47">
        <v>9.1</v>
      </c>
      <c r="C187" s="47">
        <v>3.8</v>
      </c>
      <c r="D187" s="47">
        <v>3</v>
      </c>
      <c r="E187" s="47">
        <v>4.5</v>
      </c>
      <c r="F187" s="47">
        <v>7.3</v>
      </c>
      <c r="G187" s="47">
        <v>6</v>
      </c>
      <c r="H187" s="47">
        <v>3.4</v>
      </c>
      <c r="I187" s="47">
        <v>6.3</v>
      </c>
      <c r="J187" s="47">
        <v>0</v>
      </c>
      <c r="K187" s="47">
        <v>6.6</v>
      </c>
    </row>
    <row r="188" spans="1:11" x14ac:dyDescent="0.2">
      <c r="A188" s="47">
        <v>2</v>
      </c>
      <c r="B188" s="47">
        <v>6.5</v>
      </c>
      <c r="C188" s="47">
        <v>2.8</v>
      </c>
      <c r="D188" s="47">
        <v>2.5</v>
      </c>
      <c r="E188" s="47">
        <v>3.7</v>
      </c>
      <c r="F188" s="47">
        <v>8.5</v>
      </c>
      <c r="G188" s="47">
        <v>4.3</v>
      </c>
      <c r="H188" s="47">
        <v>4.7</v>
      </c>
      <c r="I188" s="47">
        <v>3.3</v>
      </c>
      <c r="J188" s="47">
        <v>0</v>
      </c>
      <c r="K188" s="47">
        <v>4.3</v>
      </c>
    </row>
    <row r="189" spans="1:11" x14ac:dyDescent="0.2">
      <c r="A189" s="47">
        <v>2</v>
      </c>
      <c r="B189" s="47">
        <v>6.6</v>
      </c>
      <c r="C189" s="47">
        <v>3.6</v>
      </c>
      <c r="D189" s="47">
        <v>1.7</v>
      </c>
      <c r="E189" s="47">
        <v>4.8</v>
      </c>
      <c r="F189" s="47">
        <v>7.2</v>
      </c>
      <c r="G189" s="47">
        <v>3.2</v>
      </c>
      <c r="H189" s="47">
        <v>3.6</v>
      </c>
      <c r="I189" s="47">
        <v>4</v>
      </c>
      <c r="J189" s="47">
        <v>1</v>
      </c>
      <c r="K189" s="47">
        <v>6.6</v>
      </c>
    </row>
    <row r="190" spans="1:11" x14ac:dyDescent="0.2">
      <c r="A190" s="47">
        <v>13</v>
      </c>
      <c r="B190" s="47">
        <v>5.8</v>
      </c>
      <c r="C190" s="47">
        <v>3.6</v>
      </c>
      <c r="D190" s="47">
        <v>5.0999999999999996</v>
      </c>
      <c r="E190" s="47">
        <v>5.8</v>
      </c>
      <c r="F190" s="47">
        <v>9.3000000000000007</v>
      </c>
      <c r="G190" s="47">
        <v>5.9</v>
      </c>
      <c r="H190" s="47">
        <v>6.1</v>
      </c>
      <c r="I190" s="47">
        <v>6.6</v>
      </c>
      <c r="J190" s="47">
        <v>0</v>
      </c>
      <c r="K190" s="47">
        <v>7.4</v>
      </c>
    </row>
    <row r="191" spans="1:11" x14ac:dyDescent="0.2">
      <c r="A191" s="47">
        <v>11</v>
      </c>
      <c r="B191" s="47">
        <v>8.6999999999999993</v>
      </c>
      <c r="C191" s="47">
        <v>3.7</v>
      </c>
      <c r="D191" s="47">
        <v>4.2</v>
      </c>
      <c r="E191" s="47">
        <v>4.8</v>
      </c>
      <c r="F191" s="47">
        <v>3.8</v>
      </c>
      <c r="G191" s="47">
        <v>5.5</v>
      </c>
      <c r="H191" s="47">
        <v>3.5</v>
      </c>
      <c r="I191" s="47">
        <v>5.6</v>
      </c>
      <c r="J191" s="47">
        <v>0</v>
      </c>
      <c r="K191" s="47">
        <v>7.1</v>
      </c>
    </row>
    <row r="192" spans="1:11" x14ac:dyDescent="0.2">
      <c r="A192" s="47">
        <v>2</v>
      </c>
      <c r="B192" s="47">
        <v>8.8000000000000007</v>
      </c>
      <c r="C192" s="47">
        <v>3.9</v>
      </c>
      <c r="D192" s="47">
        <v>3.4</v>
      </c>
      <c r="E192" s="47">
        <v>4.8</v>
      </c>
      <c r="F192" s="47">
        <v>5.8</v>
      </c>
      <c r="G192" s="47">
        <v>3.8</v>
      </c>
      <c r="H192" s="47">
        <v>3.7</v>
      </c>
      <c r="I192" s="47">
        <v>4.2</v>
      </c>
      <c r="J192" s="47">
        <v>1</v>
      </c>
      <c r="K192" s="47">
        <v>6.7</v>
      </c>
    </row>
    <row r="193" spans="1:11" x14ac:dyDescent="0.2">
      <c r="A193" s="47">
        <v>8</v>
      </c>
      <c r="B193" s="47">
        <v>6.4</v>
      </c>
      <c r="C193" s="47">
        <v>4.5</v>
      </c>
      <c r="D193" s="47">
        <v>4</v>
      </c>
      <c r="E193" s="47">
        <v>5.7</v>
      </c>
      <c r="F193" s="47">
        <v>8.4</v>
      </c>
      <c r="G193" s="47">
        <v>4</v>
      </c>
      <c r="H193" s="47">
        <v>5.8</v>
      </c>
      <c r="I193" s="47">
        <v>5.8</v>
      </c>
      <c r="J193" s="47">
        <v>0</v>
      </c>
      <c r="K193" s="47">
        <v>6.7</v>
      </c>
    </row>
    <row r="194" spans="1:11" x14ac:dyDescent="0.2">
      <c r="A194" s="47">
        <v>13</v>
      </c>
      <c r="B194" s="47">
        <v>6.7</v>
      </c>
      <c r="C194" s="47">
        <v>3.6</v>
      </c>
      <c r="D194" s="47">
        <v>3.3</v>
      </c>
      <c r="E194" s="47">
        <v>4.8</v>
      </c>
      <c r="F194" s="47">
        <v>7.2</v>
      </c>
      <c r="G194" s="47">
        <v>2.9</v>
      </c>
      <c r="H194" s="47">
        <v>3.6</v>
      </c>
      <c r="I194" s="47">
        <v>3.2</v>
      </c>
      <c r="J194" s="47">
        <v>0</v>
      </c>
      <c r="K194" s="47">
        <v>7.2</v>
      </c>
    </row>
    <row r="195" spans="1:11" x14ac:dyDescent="0.2">
      <c r="A195" s="47">
        <v>1</v>
      </c>
      <c r="B195" s="47">
        <v>5.2</v>
      </c>
      <c r="C195" s="47">
        <v>3.8</v>
      </c>
      <c r="D195" s="47">
        <v>3.3</v>
      </c>
      <c r="E195" s="47">
        <v>5</v>
      </c>
      <c r="F195" s="47">
        <v>8.4</v>
      </c>
      <c r="G195" s="47">
        <v>4.3</v>
      </c>
      <c r="H195" s="47">
        <v>4.9000000000000004</v>
      </c>
      <c r="I195" s="47">
        <v>4.7</v>
      </c>
      <c r="J195" s="47">
        <v>0</v>
      </c>
      <c r="K195" s="47">
        <v>7.1</v>
      </c>
    </row>
    <row r="196" spans="1:11" x14ac:dyDescent="0.2">
      <c r="A196" s="47">
        <v>3</v>
      </c>
      <c r="B196" s="47">
        <v>6.4</v>
      </c>
      <c r="C196" s="47">
        <v>3.3</v>
      </c>
      <c r="D196" s="47">
        <v>5.3</v>
      </c>
      <c r="E196" s="47">
        <v>4.5</v>
      </c>
      <c r="F196" s="47">
        <v>8.8000000000000007</v>
      </c>
      <c r="G196" s="47">
        <v>3.6</v>
      </c>
      <c r="H196" s="47">
        <v>4.0999999999999996</v>
      </c>
      <c r="I196" s="47">
        <v>4</v>
      </c>
      <c r="J196" s="47">
        <v>0</v>
      </c>
      <c r="K196" s="47">
        <v>6</v>
      </c>
    </row>
    <row r="197" spans="1:11" x14ac:dyDescent="0.2">
      <c r="A197" s="47">
        <v>10</v>
      </c>
      <c r="B197" s="47">
        <v>7.6</v>
      </c>
      <c r="C197" s="47">
        <v>3.6</v>
      </c>
      <c r="D197" s="47">
        <v>4.8</v>
      </c>
      <c r="E197" s="47">
        <v>5.4</v>
      </c>
      <c r="F197" s="47">
        <v>4.4000000000000004</v>
      </c>
      <c r="G197" s="47">
        <v>4.4000000000000004</v>
      </c>
      <c r="H197" s="47">
        <v>3.9</v>
      </c>
      <c r="I197" s="47">
        <v>5.2</v>
      </c>
      <c r="J197" s="47">
        <v>0</v>
      </c>
      <c r="K197" s="47">
        <v>8.4</v>
      </c>
    </row>
    <row r="198" spans="1:11" x14ac:dyDescent="0.2">
      <c r="A198" s="47">
        <v>8</v>
      </c>
      <c r="B198" s="47">
        <v>5.9</v>
      </c>
      <c r="C198" s="47">
        <v>4</v>
      </c>
      <c r="D198" s="47">
        <v>3.3</v>
      </c>
      <c r="E198" s="47">
        <v>6.2</v>
      </c>
      <c r="F198" s="47">
        <v>8.4</v>
      </c>
      <c r="G198" s="47">
        <v>6</v>
      </c>
      <c r="H198" s="47">
        <v>7.5</v>
      </c>
      <c r="I198" s="47">
        <v>6</v>
      </c>
      <c r="J198" s="47">
        <v>1</v>
      </c>
      <c r="K198" s="47">
        <v>8.6</v>
      </c>
    </row>
    <row r="199" spans="1:11" x14ac:dyDescent="0.2">
      <c r="A199" s="47">
        <v>9</v>
      </c>
      <c r="B199" s="47">
        <v>9.6999999999999993</v>
      </c>
      <c r="C199" s="47">
        <v>5</v>
      </c>
      <c r="D199" s="47">
        <v>5.3</v>
      </c>
      <c r="E199" s="47">
        <v>6.1</v>
      </c>
      <c r="F199" s="47">
        <v>6.8</v>
      </c>
      <c r="G199" s="47">
        <v>4.4000000000000004</v>
      </c>
      <c r="H199" s="47">
        <v>3.5</v>
      </c>
      <c r="I199" s="47">
        <v>6.3</v>
      </c>
      <c r="J199" s="47">
        <v>1</v>
      </c>
      <c r="K199" s="47">
        <v>7.9</v>
      </c>
    </row>
    <row r="200" spans="1:11" x14ac:dyDescent="0.2">
      <c r="A200" s="47">
        <v>6</v>
      </c>
      <c r="B200" s="47">
        <v>5.5</v>
      </c>
      <c r="C200" s="47">
        <v>5.5</v>
      </c>
      <c r="D200" s="47">
        <v>6.5</v>
      </c>
      <c r="E200" s="47">
        <v>8.1999999999999993</v>
      </c>
      <c r="F200" s="47">
        <v>6.3</v>
      </c>
      <c r="G200" s="47">
        <v>5.9</v>
      </c>
      <c r="H200" s="47">
        <v>6.7</v>
      </c>
      <c r="I200" s="47">
        <v>6.6</v>
      </c>
      <c r="J200" s="47">
        <v>1</v>
      </c>
      <c r="K200" s="47">
        <v>7.6</v>
      </c>
    </row>
    <row r="201" spans="1:11" x14ac:dyDescent="0.2">
      <c r="A201" s="47">
        <v>4</v>
      </c>
      <c r="B201" s="47">
        <v>9.6999999999999993</v>
      </c>
      <c r="C201" s="47">
        <v>5</v>
      </c>
      <c r="D201" s="47">
        <v>5.3</v>
      </c>
      <c r="E201" s="47">
        <v>6.1</v>
      </c>
      <c r="F201" s="47">
        <v>6.8</v>
      </c>
      <c r="G201" s="47">
        <v>4.3</v>
      </c>
      <c r="H201" s="47">
        <v>3.5</v>
      </c>
      <c r="I201" s="47">
        <v>5.9</v>
      </c>
      <c r="J201" s="47">
        <v>1</v>
      </c>
      <c r="K201" s="47">
        <v>8.5</v>
      </c>
    </row>
  </sheetData>
  <mergeCells count="1">
    <mergeCell ref="M3:N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C077-4B53-485B-BC56-F5E5EF8A3F12}">
  <dimension ref="A1:T201"/>
  <sheetViews>
    <sheetView topLeftCell="G10" workbookViewId="0">
      <selection activeCell="T6" sqref="T6"/>
    </sheetView>
  </sheetViews>
  <sheetFormatPr defaultRowHeight="12.75" x14ac:dyDescent="0.2"/>
  <cols>
    <col min="3" max="3" width="12.7109375" bestFit="1" customWidth="1"/>
    <col min="4" max="4" width="13.28515625" bestFit="1" customWidth="1"/>
    <col min="5" max="5" width="13.85546875" bestFit="1" customWidth="1"/>
    <col min="6" max="6" width="17" bestFit="1" customWidth="1"/>
    <col min="7" max="7" width="10.7109375" bestFit="1" customWidth="1"/>
    <col min="8" max="8" width="14.140625" bestFit="1" customWidth="1"/>
    <col min="10" max="10" width="10.140625" bestFit="1" customWidth="1"/>
    <col min="12" max="12" width="18.7109375" bestFit="1" customWidth="1"/>
    <col min="13" max="13" width="11.42578125" bestFit="1" customWidth="1"/>
    <col min="14" max="14" width="13.7109375" bestFit="1" customWidth="1"/>
    <col min="17" max="17" width="13.5703125" bestFit="1" customWidth="1"/>
    <col min="19" max="19" width="12.140625" bestFit="1" customWidth="1"/>
    <col min="20" max="20" width="12.28515625" bestFit="1" customWidth="1"/>
  </cols>
  <sheetData>
    <row r="1" spans="1:20" x14ac:dyDescent="0.2">
      <c r="A1" s="44" t="s">
        <v>263</v>
      </c>
      <c r="B1" s="44" t="s">
        <v>51</v>
      </c>
      <c r="C1" s="44" t="s">
        <v>54</v>
      </c>
      <c r="D1" s="44" t="s">
        <v>57</v>
      </c>
      <c r="E1" s="44" t="s">
        <v>59</v>
      </c>
      <c r="F1" s="44" t="s">
        <v>264</v>
      </c>
      <c r="G1" s="44" t="s">
        <v>60</v>
      </c>
      <c r="H1" s="44" t="s">
        <v>269</v>
      </c>
      <c r="I1" s="44" t="s">
        <v>297</v>
      </c>
      <c r="J1" s="44" t="s">
        <v>275</v>
      </c>
      <c r="L1" s="68" t="s">
        <v>309</v>
      </c>
      <c r="M1" s="63"/>
      <c r="N1" s="63"/>
      <c r="O1" s="63"/>
      <c r="P1" s="63"/>
      <c r="Q1" s="63"/>
      <c r="R1" s="63"/>
      <c r="S1" s="63"/>
      <c r="T1" s="63"/>
    </row>
    <row r="2" spans="1:20" x14ac:dyDescent="0.2">
      <c r="A2" s="47">
        <v>3</v>
      </c>
      <c r="B2" s="47">
        <v>8.5</v>
      </c>
      <c r="C2" s="47">
        <v>3.9</v>
      </c>
      <c r="D2" s="47">
        <v>6</v>
      </c>
      <c r="E2" s="47">
        <v>6.8</v>
      </c>
      <c r="F2" s="47">
        <v>5</v>
      </c>
      <c r="G2" s="47">
        <v>5.0999999999999996</v>
      </c>
      <c r="H2" s="47">
        <v>5.9</v>
      </c>
      <c r="I2" s="47">
        <v>1</v>
      </c>
      <c r="J2" s="47">
        <v>8.4</v>
      </c>
      <c r="L2" s="63"/>
      <c r="M2" s="63"/>
      <c r="N2" s="63"/>
      <c r="O2" s="63"/>
      <c r="P2" s="63"/>
      <c r="Q2" s="63"/>
      <c r="R2" s="63"/>
      <c r="S2" s="63"/>
      <c r="T2" s="63"/>
    </row>
    <row r="3" spans="1:20" x14ac:dyDescent="0.2">
      <c r="A3" s="47">
        <v>13</v>
      </c>
      <c r="B3" s="47">
        <v>8.1999999999999993</v>
      </c>
      <c r="C3" s="47">
        <v>2.7</v>
      </c>
      <c r="D3" s="47">
        <v>3.1</v>
      </c>
      <c r="E3" s="47">
        <v>5.3</v>
      </c>
      <c r="F3" s="47">
        <v>3.9</v>
      </c>
      <c r="G3" s="47">
        <v>4.3</v>
      </c>
      <c r="H3" s="47">
        <v>7.2</v>
      </c>
      <c r="I3" s="47">
        <v>0</v>
      </c>
      <c r="J3" s="47">
        <v>7.5</v>
      </c>
      <c r="L3" s="73" t="s">
        <v>310</v>
      </c>
      <c r="M3" s="73"/>
      <c r="N3" s="63"/>
      <c r="O3" s="63"/>
      <c r="P3" s="63"/>
      <c r="Q3" s="63"/>
      <c r="R3" s="63"/>
      <c r="S3" s="63"/>
      <c r="T3" s="63"/>
    </row>
    <row r="4" spans="1:20" x14ac:dyDescent="0.2">
      <c r="A4" s="47">
        <v>12</v>
      </c>
      <c r="B4" s="47">
        <v>9.1999999999999993</v>
      </c>
      <c r="C4" s="47">
        <v>3.4</v>
      </c>
      <c r="D4" s="47">
        <v>5.8</v>
      </c>
      <c r="E4" s="47">
        <v>4.5</v>
      </c>
      <c r="F4" s="47">
        <v>5.4</v>
      </c>
      <c r="G4" s="47">
        <v>4</v>
      </c>
      <c r="H4" s="47">
        <v>5.6</v>
      </c>
      <c r="I4" s="47">
        <v>1</v>
      </c>
      <c r="J4" s="47">
        <v>9</v>
      </c>
      <c r="L4" s="53" t="s">
        <v>311</v>
      </c>
      <c r="M4" s="53">
        <v>0.74854831293638502</v>
      </c>
      <c r="N4" s="63"/>
      <c r="O4" s="63"/>
      <c r="P4" s="63"/>
      <c r="Q4" s="63"/>
      <c r="R4" s="63"/>
      <c r="S4" s="63"/>
      <c r="T4" s="63"/>
    </row>
    <row r="5" spans="1:20" x14ac:dyDescent="0.2">
      <c r="A5" s="47">
        <v>14</v>
      </c>
      <c r="B5" s="47">
        <v>6.4</v>
      </c>
      <c r="C5" s="47">
        <v>3.3</v>
      </c>
      <c r="D5" s="47">
        <v>4.5</v>
      </c>
      <c r="E5" s="47">
        <v>8.8000000000000007</v>
      </c>
      <c r="F5" s="47">
        <v>4.3</v>
      </c>
      <c r="G5" s="47">
        <v>4.0999999999999996</v>
      </c>
      <c r="H5" s="47">
        <v>3.7</v>
      </c>
      <c r="I5" s="47">
        <v>0</v>
      </c>
      <c r="J5" s="47">
        <v>7.2</v>
      </c>
      <c r="L5" s="53" t="s">
        <v>312</v>
      </c>
      <c r="M5" s="53">
        <v>0.56032457679990821</v>
      </c>
      <c r="N5" s="63"/>
      <c r="O5" s="63"/>
      <c r="P5" s="63"/>
      <c r="Q5" s="63"/>
      <c r="R5" s="63"/>
      <c r="S5" s="63"/>
      <c r="T5" s="63"/>
    </row>
    <row r="6" spans="1:20" x14ac:dyDescent="0.2">
      <c r="A6" s="47">
        <v>9</v>
      </c>
      <c r="B6" s="47">
        <v>9</v>
      </c>
      <c r="C6" s="47">
        <v>3.4</v>
      </c>
      <c r="D6" s="47">
        <v>4.5</v>
      </c>
      <c r="E6" s="47">
        <v>6.8</v>
      </c>
      <c r="F6" s="47">
        <v>4.5</v>
      </c>
      <c r="G6" s="47">
        <v>3.5</v>
      </c>
      <c r="H6" s="47">
        <v>6.9</v>
      </c>
      <c r="I6" s="47">
        <v>0</v>
      </c>
      <c r="J6" s="47">
        <v>9</v>
      </c>
      <c r="L6" s="53" t="s">
        <v>313</v>
      </c>
      <c r="M6" s="53">
        <v>0.53949784622727237</v>
      </c>
      <c r="N6" s="63"/>
      <c r="O6" s="63"/>
      <c r="P6" s="63"/>
      <c r="Q6" s="63"/>
      <c r="R6" s="63"/>
      <c r="S6" s="63"/>
      <c r="T6" s="63"/>
    </row>
    <row r="7" spans="1:20" x14ac:dyDescent="0.2">
      <c r="A7" s="47">
        <v>8</v>
      </c>
      <c r="B7" s="47">
        <v>6.5</v>
      </c>
      <c r="C7" s="47">
        <v>2.8</v>
      </c>
      <c r="D7" s="47">
        <v>3.7</v>
      </c>
      <c r="E7" s="47">
        <v>8.5</v>
      </c>
      <c r="F7" s="47">
        <v>3.6</v>
      </c>
      <c r="G7" s="47">
        <v>4.7</v>
      </c>
      <c r="H7" s="47">
        <v>4.0999999999999996</v>
      </c>
      <c r="I7" s="47">
        <v>0</v>
      </c>
      <c r="J7" s="47">
        <v>6.1</v>
      </c>
      <c r="L7" s="53" t="s">
        <v>314</v>
      </c>
      <c r="M7" s="53">
        <v>0.60615034316489436</v>
      </c>
      <c r="N7" s="63"/>
      <c r="O7" s="63"/>
      <c r="P7" s="63"/>
      <c r="Q7" s="63"/>
      <c r="R7" s="63"/>
      <c r="S7" s="63"/>
      <c r="T7" s="63"/>
    </row>
    <row r="8" spans="1:20" x14ac:dyDescent="0.2">
      <c r="A8" s="47">
        <v>2</v>
      </c>
      <c r="B8" s="47">
        <v>6.9</v>
      </c>
      <c r="C8" s="47">
        <v>3.7</v>
      </c>
      <c r="D8" s="47">
        <v>5.4</v>
      </c>
      <c r="E8" s="47">
        <v>8.9</v>
      </c>
      <c r="F8" s="47">
        <v>2.1</v>
      </c>
      <c r="G8" s="47">
        <v>4.2</v>
      </c>
      <c r="H8" s="47">
        <v>2.6</v>
      </c>
      <c r="I8" s="47">
        <v>1</v>
      </c>
      <c r="J8" s="47">
        <v>7.2</v>
      </c>
      <c r="L8" s="53" t="s">
        <v>315</v>
      </c>
      <c r="M8" s="53">
        <v>200</v>
      </c>
      <c r="N8" s="63"/>
      <c r="O8" s="63"/>
      <c r="P8" s="63"/>
      <c r="Q8" s="63"/>
      <c r="R8" s="63"/>
      <c r="S8" s="63"/>
      <c r="T8" s="63"/>
    </row>
    <row r="9" spans="1:20" x14ac:dyDescent="0.2">
      <c r="A9" s="47">
        <v>9</v>
      </c>
      <c r="B9" s="47">
        <v>6.2</v>
      </c>
      <c r="C9" s="47">
        <v>3.3</v>
      </c>
      <c r="D9" s="47">
        <v>5.0999999999999996</v>
      </c>
      <c r="E9" s="47">
        <v>6.9</v>
      </c>
      <c r="F9" s="47">
        <v>4.3</v>
      </c>
      <c r="G9" s="47">
        <v>6.3</v>
      </c>
      <c r="H9" s="47">
        <v>4.8</v>
      </c>
      <c r="I9" s="47">
        <v>0</v>
      </c>
      <c r="J9" s="47">
        <v>7.7</v>
      </c>
      <c r="L9" s="63"/>
      <c r="M9" s="63"/>
      <c r="N9" s="63"/>
      <c r="O9" s="63"/>
      <c r="P9" s="63"/>
      <c r="Q9" s="63"/>
      <c r="R9" s="63"/>
      <c r="S9" s="63"/>
      <c r="T9" s="63"/>
    </row>
    <row r="10" spans="1:20" x14ac:dyDescent="0.2">
      <c r="A10" s="47">
        <v>7</v>
      </c>
      <c r="B10" s="47">
        <v>5.8</v>
      </c>
      <c r="C10" s="47">
        <v>3.6</v>
      </c>
      <c r="D10" s="47">
        <v>5.8</v>
      </c>
      <c r="E10" s="47">
        <v>9.3000000000000007</v>
      </c>
      <c r="F10" s="47">
        <v>4.4000000000000004</v>
      </c>
      <c r="G10" s="47">
        <v>6.1</v>
      </c>
      <c r="H10" s="47">
        <v>6.7</v>
      </c>
      <c r="I10" s="47">
        <v>1</v>
      </c>
      <c r="J10" s="47">
        <v>8.1999999999999993</v>
      </c>
      <c r="L10" s="69" t="s">
        <v>316</v>
      </c>
      <c r="M10" s="63"/>
      <c r="N10" s="63"/>
      <c r="O10" s="63"/>
      <c r="P10" s="63"/>
      <c r="Q10" s="63"/>
      <c r="R10" s="63"/>
      <c r="S10" s="63"/>
      <c r="T10" s="63"/>
    </row>
    <row r="11" spans="1:20" x14ac:dyDescent="0.2">
      <c r="A11" s="47">
        <v>9</v>
      </c>
      <c r="B11" s="47">
        <v>6.4</v>
      </c>
      <c r="C11" s="47">
        <v>4.5</v>
      </c>
      <c r="D11" s="47">
        <v>5.7</v>
      </c>
      <c r="E11" s="47">
        <v>8.4</v>
      </c>
      <c r="F11" s="47">
        <v>4.0999999999999996</v>
      </c>
      <c r="G11" s="47">
        <v>5.8</v>
      </c>
      <c r="H11" s="47">
        <v>6.1</v>
      </c>
      <c r="I11" s="47">
        <v>0</v>
      </c>
      <c r="J11" s="47">
        <v>6.7</v>
      </c>
      <c r="L11" s="52"/>
      <c r="M11" s="59" t="s">
        <v>321</v>
      </c>
      <c r="N11" s="59" t="s">
        <v>322</v>
      </c>
      <c r="O11" s="59" t="s">
        <v>323</v>
      </c>
      <c r="P11" s="59" t="s">
        <v>324</v>
      </c>
      <c r="Q11" s="59" t="s">
        <v>325</v>
      </c>
      <c r="R11" s="63"/>
      <c r="S11" s="63"/>
      <c r="T11" s="63"/>
    </row>
    <row r="12" spans="1:20" x14ac:dyDescent="0.2">
      <c r="A12" s="47">
        <v>10</v>
      </c>
      <c r="B12" s="47">
        <v>8.6999999999999993</v>
      </c>
      <c r="C12" s="47">
        <v>3.2</v>
      </c>
      <c r="D12" s="47">
        <v>4.5999999999999996</v>
      </c>
      <c r="E12" s="47">
        <v>6.8</v>
      </c>
      <c r="F12" s="47">
        <v>3.8</v>
      </c>
      <c r="G12" s="47">
        <v>3.7</v>
      </c>
      <c r="H12" s="47">
        <v>4.8</v>
      </c>
      <c r="I12" s="47">
        <v>1</v>
      </c>
      <c r="J12" s="47">
        <v>8.4</v>
      </c>
      <c r="L12" s="53" t="s">
        <v>317</v>
      </c>
      <c r="M12" s="53">
        <v>9</v>
      </c>
      <c r="N12" s="53">
        <v>88.965534681405515</v>
      </c>
      <c r="O12" s="53">
        <v>9.8850594090450574</v>
      </c>
      <c r="P12" s="53">
        <v>26.904106472482734</v>
      </c>
      <c r="Q12" s="53">
        <v>1.3227813648052259E-29</v>
      </c>
      <c r="R12" s="63"/>
      <c r="S12" s="63"/>
      <c r="T12" s="63"/>
    </row>
    <row r="13" spans="1:20" x14ac:dyDescent="0.2">
      <c r="A13" s="47">
        <v>4</v>
      </c>
      <c r="B13" s="47">
        <v>6.1</v>
      </c>
      <c r="C13" s="47">
        <v>4.9000000000000004</v>
      </c>
      <c r="D13" s="47">
        <v>6.4</v>
      </c>
      <c r="E13" s="47">
        <v>8.1999999999999993</v>
      </c>
      <c r="F13" s="47">
        <v>3</v>
      </c>
      <c r="G13" s="47">
        <v>4.9000000000000004</v>
      </c>
      <c r="H13" s="47">
        <v>3.9</v>
      </c>
      <c r="I13" s="47">
        <v>0</v>
      </c>
      <c r="J13" s="47">
        <v>6.6</v>
      </c>
      <c r="L13" s="53" t="s">
        <v>318</v>
      </c>
      <c r="M13" s="53">
        <v>190</v>
      </c>
      <c r="N13" s="53">
        <v>69.809465318594633</v>
      </c>
      <c r="O13" s="53">
        <v>0.36741823851891914</v>
      </c>
      <c r="P13" s="53"/>
      <c r="Q13" s="53"/>
      <c r="R13" s="63"/>
      <c r="S13" s="63"/>
      <c r="T13" s="63"/>
    </row>
    <row r="14" spans="1:20" x14ac:dyDescent="0.2">
      <c r="A14" s="47">
        <v>13</v>
      </c>
      <c r="B14" s="47">
        <v>9.5</v>
      </c>
      <c r="C14" s="47">
        <v>5.6</v>
      </c>
      <c r="D14" s="47">
        <v>6.6</v>
      </c>
      <c r="E14" s="47">
        <v>7.6</v>
      </c>
      <c r="F14" s="47">
        <v>5.0999999999999996</v>
      </c>
      <c r="G14" s="47">
        <v>4.5</v>
      </c>
      <c r="H14" s="47">
        <v>6.9</v>
      </c>
      <c r="I14" s="47">
        <v>1</v>
      </c>
      <c r="J14" s="47">
        <v>7.9</v>
      </c>
      <c r="L14" s="53" t="s">
        <v>319</v>
      </c>
      <c r="M14" s="53">
        <v>199</v>
      </c>
      <c r="N14" s="53">
        <v>158.77500000000015</v>
      </c>
      <c r="O14" s="53"/>
      <c r="P14" s="53"/>
      <c r="Q14" s="53"/>
      <c r="R14" s="63"/>
      <c r="S14" s="63"/>
      <c r="T14" s="63"/>
    </row>
    <row r="15" spans="1:20" x14ac:dyDescent="0.2">
      <c r="A15" s="47">
        <v>7</v>
      </c>
      <c r="B15" s="47">
        <v>9.1999999999999993</v>
      </c>
      <c r="C15" s="47">
        <v>3.9</v>
      </c>
      <c r="D15" s="47">
        <v>4.8</v>
      </c>
      <c r="E15" s="47">
        <v>7.1</v>
      </c>
      <c r="F15" s="47">
        <v>4.5</v>
      </c>
      <c r="G15" s="47">
        <v>2.6</v>
      </c>
      <c r="H15" s="47">
        <v>5.5</v>
      </c>
      <c r="I15" s="47">
        <v>0</v>
      </c>
      <c r="J15" s="47">
        <v>8.1999999999999993</v>
      </c>
      <c r="L15" s="63"/>
      <c r="M15" s="63"/>
      <c r="N15" s="63"/>
      <c r="O15" s="63"/>
      <c r="P15" s="63"/>
      <c r="Q15" s="63"/>
      <c r="R15" s="63"/>
      <c r="S15" s="63"/>
      <c r="T15" s="63"/>
    </row>
    <row r="16" spans="1:20" x14ac:dyDescent="0.2">
      <c r="A16" s="47">
        <v>15</v>
      </c>
      <c r="B16" s="47">
        <v>6.3</v>
      </c>
      <c r="C16" s="47">
        <v>4.5</v>
      </c>
      <c r="D16" s="47">
        <v>5.9</v>
      </c>
      <c r="E16" s="47">
        <v>8.8000000000000007</v>
      </c>
      <c r="F16" s="47">
        <v>4.8</v>
      </c>
      <c r="G16" s="47">
        <v>6.2</v>
      </c>
      <c r="H16" s="47">
        <v>6.9</v>
      </c>
      <c r="I16" s="47">
        <v>1</v>
      </c>
      <c r="J16" s="47">
        <v>7.6</v>
      </c>
      <c r="L16" s="52"/>
      <c r="M16" s="59" t="s">
        <v>326</v>
      </c>
      <c r="N16" s="59" t="s">
        <v>314</v>
      </c>
      <c r="O16" s="59" t="s">
        <v>327</v>
      </c>
      <c r="P16" s="59" t="s">
        <v>328</v>
      </c>
      <c r="Q16" s="59" t="s">
        <v>329</v>
      </c>
      <c r="R16" s="59" t="s">
        <v>330</v>
      </c>
      <c r="S16" s="59" t="s">
        <v>331</v>
      </c>
      <c r="T16" s="59" t="s">
        <v>332</v>
      </c>
    </row>
    <row r="17" spans="1:20" x14ac:dyDescent="0.2">
      <c r="A17" s="47">
        <v>1</v>
      </c>
      <c r="B17" s="47">
        <v>8.6999999999999993</v>
      </c>
      <c r="C17" s="47">
        <v>3.2</v>
      </c>
      <c r="D17" s="47">
        <v>3.8</v>
      </c>
      <c r="E17" s="47">
        <v>4.9000000000000004</v>
      </c>
      <c r="F17" s="47">
        <v>4.3</v>
      </c>
      <c r="G17" s="47">
        <v>3.9</v>
      </c>
      <c r="H17" s="47">
        <v>6.8</v>
      </c>
      <c r="I17" s="47">
        <v>0</v>
      </c>
      <c r="J17" s="47">
        <v>7.1</v>
      </c>
      <c r="L17" s="53" t="s">
        <v>320</v>
      </c>
      <c r="M17" s="53">
        <v>4.173129960453541</v>
      </c>
      <c r="N17" s="53">
        <v>0.53391966052586626</v>
      </c>
      <c r="O17" s="53">
        <v>7.8160260222359232</v>
      </c>
      <c r="P17" s="53">
        <v>3.6299582811260959E-13</v>
      </c>
      <c r="Q17" s="53">
        <v>3.1199583831416957</v>
      </c>
      <c r="R17" s="53">
        <v>5.2263015377653863</v>
      </c>
      <c r="S17" s="53">
        <v>3.1199583831416957</v>
      </c>
      <c r="T17" s="53">
        <v>5.2263015377653863</v>
      </c>
    </row>
    <row r="18" spans="1:20" x14ac:dyDescent="0.2">
      <c r="A18" s="47">
        <v>4</v>
      </c>
      <c r="B18" s="47">
        <v>5.7</v>
      </c>
      <c r="C18" s="47">
        <v>4</v>
      </c>
      <c r="D18" s="47">
        <v>5.0999999999999996</v>
      </c>
      <c r="E18" s="47">
        <v>6.2</v>
      </c>
      <c r="F18" s="47">
        <v>4.2</v>
      </c>
      <c r="G18" s="47">
        <v>6.2</v>
      </c>
      <c r="H18" s="47">
        <v>6</v>
      </c>
      <c r="I18" s="47">
        <v>1</v>
      </c>
      <c r="J18" s="47">
        <v>7.2</v>
      </c>
      <c r="L18" s="53" t="s">
        <v>263</v>
      </c>
      <c r="M18" s="53">
        <v>5.5569134108705932E-2</v>
      </c>
      <c r="N18" s="53">
        <v>1.0881597694262453E-2</v>
      </c>
      <c r="O18" s="53">
        <v>5.1067072749809439</v>
      </c>
      <c r="P18" s="53">
        <v>7.9340782325190612E-7</v>
      </c>
      <c r="Q18" s="53">
        <v>3.410487599157274E-2</v>
      </c>
      <c r="R18" s="53">
        <v>7.7033392225839131E-2</v>
      </c>
      <c r="S18" s="53">
        <v>3.410487599157274E-2</v>
      </c>
      <c r="T18" s="53">
        <v>7.7033392225839131E-2</v>
      </c>
    </row>
    <row r="19" spans="1:20" x14ac:dyDescent="0.2">
      <c r="A19" s="47">
        <v>8</v>
      </c>
      <c r="B19" s="47">
        <v>5.9</v>
      </c>
      <c r="C19" s="47">
        <v>4.0999999999999996</v>
      </c>
      <c r="D19" s="47">
        <v>5.5</v>
      </c>
      <c r="E19" s="47">
        <v>8.4</v>
      </c>
      <c r="F19" s="47">
        <v>5.7</v>
      </c>
      <c r="G19" s="47">
        <v>5.8</v>
      </c>
      <c r="H19" s="47">
        <v>7.2</v>
      </c>
      <c r="I19" s="47">
        <v>0</v>
      </c>
      <c r="J19" s="47">
        <v>8.1999999999999993</v>
      </c>
      <c r="L19" s="53" t="s">
        <v>51</v>
      </c>
      <c r="M19" s="53">
        <v>0.19791843152541744</v>
      </c>
      <c r="N19" s="53">
        <v>4.3048980412099418E-2</v>
      </c>
      <c r="O19" s="53">
        <v>4.597517284515992</v>
      </c>
      <c r="P19" s="53">
        <v>7.7858958882862783E-6</v>
      </c>
      <c r="Q19" s="53">
        <v>0.11300310445612885</v>
      </c>
      <c r="R19" s="53">
        <v>0.28283375859470605</v>
      </c>
      <c r="S19" s="53">
        <v>0.11300310445612885</v>
      </c>
      <c r="T19" s="53">
        <v>0.28283375859470605</v>
      </c>
    </row>
    <row r="20" spans="1:20" x14ac:dyDescent="0.2">
      <c r="A20" s="47">
        <v>12</v>
      </c>
      <c r="B20" s="47">
        <v>5.6</v>
      </c>
      <c r="C20" s="47">
        <v>3.4</v>
      </c>
      <c r="D20" s="47">
        <v>5.6</v>
      </c>
      <c r="E20" s="47">
        <v>9.1</v>
      </c>
      <c r="F20" s="47">
        <v>5</v>
      </c>
      <c r="G20" s="47">
        <v>6</v>
      </c>
      <c r="H20" s="47">
        <v>6.4</v>
      </c>
      <c r="I20" s="47">
        <v>1</v>
      </c>
      <c r="J20" s="47">
        <v>7.9</v>
      </c>
      <c r="L20" s="53" t="s">
        <v>54</v>
      </c>
      <c r="M20" s="53">
        <v>-0.10488297873298615</v>
      </c>
      <c r="N20" s="53">
        <v>9.1796529082218761E-2</v>
      </c>
      <c r="O20" s="53">
        <v>-1.1425593078693241</v>
      </c>
      <c r="P20" s="53">
        <v>0.25465933059053936</v>
      </c>
      <c r="Q20" s="53">
        <v>-0.28595421935756576</v>
      </c>
      <c r="R20" s="53">
        <v>7.6188261891593459E-2</v>
      </c>
      <c r="S20" s="53">
        <v>-0.28595421935756576</v>
      </c>
      <c r="T20" s="53">
        <v>7.6188261891593459E-2</v>
      </c>
    </row>
    <row r="21" spans="1:20" x14ac:dyDescent="0.2">
      <c r="A21" s="47">
        <v>13</v>
      </c>
      <c r="B21" s="47">
        <v>9.1</v>
      </c>
      <c r="C21" s="47">
        <v>4.5</v>
      </c>
      <c r="D21" s="47">
        <v>7.1</v>
      </c>
      <c r="E21" s="47">
        <v>8.4</v>
      </c>
      <c r="F21" s="47">
        <v>4.5</v>
      </c>
      <c r="G21" s="47">
        <v>6.1</v>
      </c>
      <c r="H21" s="47">
        <v>6</v>
      </c>
      <c r="I21" s="47">
        <v>1</v>
      </c>
      <c r="J21" s="47">
        <v>8.8000000000000007</v>
      </c>
      <c r="L21" s="53" t="s">
        <v>57</v>
      </c>
      <c r="M21" s="53">
        <v>0.20732192561436272</v>
      </c>
      <c r="N21" s="53">
        <v>6.716512162471712E-2</v>
      </c>
      <c r="O21" s="53">
        <v>3.0867497980985887</v>
      </c>
      <c r="P21" s="53">
        <v>2.326217715798027E-3</v>
      </c>
      <c r="Q21" s="53">
        <v>7.4836830362062401E-2</v>
      </c>
      <c r="R21" s="53">
        <v>0.33980702086666303</v>
      </c>
      <c r="S21" s="53">
        <v>7.4836830362062401E-2</v>
      </c>
      <c r="T21" s="53">
        <v>0.33980702086666303</v>
      </c>
    </row>
    <row r="22" spans="1:20" x14ac:dyDescent="0.2">
      <c r="A22" s="47">
        <v>8</v>
      </c>
      <c r="B22" s="47">
        <v>5.2</v>
      </c>
      <c r="C22" s="47">
        <v>3.8</v>
      </c>
      <c r="D22" s="47">
        <v>5</v>
      </c>
      <c r="E22" s="47">
        <v>8.4</v>
      </c>
      <c r="F22" s="47">
        <v>3.3</v>
      </c>
      <c r="G22" s="47">
        <v>4.9000000000000004</v>
      </c>
      <c r="H22" s="47">
        <v>5.2</v>
      </c>
      <c r="I22" s="47">
        <v>0</v>
      </c>
      <c r="J22" s="47">
        <v>7</v>
      </c>
      <c r="L22" s="53" t="s">
        <v>59</v>
      </c>
      <c r="M22" s="53">
        <v>-6.1129258050535651E-2</v>
      </c>
      <c r="N22" s="53">
        <v>3.4152065010661974E-2</v>
      </c>
      <c r="O22" s="53">
        <v>-1.7899139636637384</v>
      </c>
      <c r="P22" s="53">
        <v>7.5060216495734217E-2</v>
      </c>
      <c r="Q22" s="53">
        <v>-0.12849516875760736</v>
      </c>
      <c r="R22" s="53">
        <v>6.2366526565360569E-3</v>
      </c>
      <c r="S22" s="53">
        <v>-0.12849516875760736</v>
      </c>
      <c r="T22" s="53">
        <v>6.2366526565360569E-3</v>
      </c>
    </row>
    <row r="23" spans="1:20" x14ac:dyDescent="0.2">
      <c r="A23" s="47">
        <v>12</v>
      </c>
      <c r="B23" s="47">
        <v>9.6</v>
      </c>
      <c r="C23" s="47">
        <v>5.7</v>
      </c>
      <c r="D23" s="47">
        <v>7.8</v>
      </c>
      <c r="E23" s="47">
        <v>4.5</v>
      </c>
      <c r="F23" s="47">
        <v>4.3</v>
      </c>
      <c r="G23" s="47">
        <v>3</v>
      </c>
      <c r="H23" s="47">
        <v>7.7</v>
      </c>
      <c r="I23" s="47">
        <v>1</v>
      </c>
      <c r="J23" s="47">
        <v>9.9</v>
      </c>
      <c r="L23" s="53" t="s">
        <v>264</v>
      </c>
      <c r="M23" s="53">
        <v>-0.12839608991338647</v>
      </c>
      <c r="N23" s="53">
        <v>6.9792209008211245E-2</v>
      </c>
      <c r="O23" s="53">
        <v>-1.8396908729207915</v>
      </c>
      <c r="P23" s="53">
        <v>6.7373908876030827E-2</v>
      </c>
      <c r="Q23" s="53">
        <v>-0.26606318906620907</v>
      </c>
      <c r="R23" s="53">
        <v>9.2710092394361066E-3</v>
      </c>
      <c r="S23" s="53">
        <v>-0.26606318906620907</v>
      </c>
      <c r="T23" s="53">
        <v>9.2710092394361066E-3</v>
      </c>
    </row>
    <row r="24" spans="1:20" x14ac:dyDescent="0.2">
      <c r="A24" s="47">
        <v>3</v>
      </c>
      <c r="B24" s="47">
        <v>8.6</v>
      </c>
      <c r="C24" s="47">
        <v>3.6</v>
      </c>
      <c r="D24" s="47">
        <v>4.7</v>
      </c>
      <c r="E24" s="47">
        <v>3.7</v>
      </c>
      <c r="F24" s="47">
        <v>4.8</v>
      </c>
      <c r="G24" s="47">
        <v>3.4</v>
      </c>
      <c r="H24" s="47">
        <v>5.0999999999999996</v>
      </c>
      <c r="I24" s="47">
        <v>1</v>
      </c>
      <c r="J24" s="47">
        <v>8.1</v>
      </c>
      <c r="L24" s="57" t="s">
        <v>60</v>
      </c>
      <c r="M24" s="53">
        <v>3.4383473912493384E-2</v>
      </c>
      <c r="N24" s="53">
        <v>5.4810446505512068E-2</v>
      </c>
      <c r="O24" s="53">
        <v>0.62731607028663006</v>
      </c>
      <c r="P24" s="58">
        <v>0.53120520531825188</v>
      </c>
      <c r="Q24" s="53">
        <v>-7.3731676487704539E-2</v>
      </c>
      <c r="R24" s="53">
        <v>0.14249862431269131</v>
      </c>
      <c r="S24" s="53">
        <v>-7.3731676487704539E-2</v>
      </c>
      <c r="T24" s="53">
        <v>0.14249862431269131</v>
      </c>
    </row>
    <row r="25" spans="1:20" x14ac:dyDescent="0.2">
      <c r="A25" s="47">
        <v>10</v>
      </c>
      <c r="B25" s="47">
        <v>9.3000000000000007</v>
      </c>
      <c r="C25" s="47">
        <v>2.4</v>
      </c>
      <c r="D25" s="47">
        <v>4.5</v>
      </c>
      <c r="E25" s="47">
        <v>6.2</v>
      </c>
      <c r="F25" s="47">
        <v>6.7</v>
      </c>
      <c r="G25" s="47">
        <v>4.4000000000000004</v>
      </c>
      <c r="H25" s="47">
        <v>7.2</v>
      </c>
      <c r="I25" s="47">
        <v>1</v>
      </c>
      <c r="J25" s="47">
        <v>8</v>
      </c>
      <c r="L25" s="53" t="s">
        <v>269</v>
      </c>
      <c r="M25" s="53">
        <v>0.26429593597834239</v>
      </c>
      <c r="N25" s="53">
        <v>5.3589091221950831E-2</v>
      </c>
      <c r="O25" s="53">
        <v>4.9318980776088086</v>
      </c>
      <c r="P25" s="53">
        <v>1.7712610889862733E-6</v>
      </c>
      <c r="Q25" s="53">
        <v>0.1585899432952052</v>
      </c>
      <c r="R25" s="53">
        <v>0.37000192866147957</v>
      </c>
      <c r="S25" s="53">
        <v>0.1585899432952052</v>
      </c>
      <c r="T25" s="53">
        <v>0.37000192866147957</v>
      </c>
    </row>
    <row r="26" spans="1:20" x14ac:dyDescent="0.2">
      <c r="A26" s="47">
        <v>5</v>
      </c>
      <c r="B26" s="47">
        <v>6</v>
      </c>
      <c r="C26" s="47">
        <v>4.0999999999999996</v>
      </c>
      <c r="D26" s="47">
        <v>5.3</v>
      </c>
      <c r="E26" s="47">
        <v>8</v>
      </c>
      <c r="F26" s="47">
        <v>4.7</v>
      </c>
      <c r="G26" s="47">
        <v>5.3</v>
      </c>
      <c r="H26" s="47">
        <v>4.7</v>
      </c>
      <c r="I26" s="47">
        <v>0</v>
      </c>
      <c r="J26" s="47">
        <v>5.5</v>
      </c>
      <c r="L26" s="53" t="s">
        <v>297</v>
      </c>
      <c r="M26" s="53">
        <v>0.33427220173907735</v>
      </c>
      <c r="N26" s="53">
        <v>0.10406218402272778</v>
      </c>
      <c r="O26" s="53">
        <v>3.212235115746469</v>
      </c>
      <c r="P26" s="53">
        <v>1.5470439965909672E-3</v>
      </c>
      <c r="Q26" s="53">
        <v>0.12900661107364006</v>
      </c>
      <c r="R26" s="53">
        <v>0.5395377924045146</v>
      </c>
      <c r="S26" s="53">
        <v>0.12900661107364006</v>
      </c>
      <c r="T26" s="53">
        <v>0.5395377924045146</v>
      </c>
    </row>
    <row r="27" spans="1:20" x14ac:dyDescent="0.2">
      <c r="A27" s="47">
        <v>3</v>
      </c>
      <c r="B27" s="47">
        <v>6.4</v>
      </c>
      <c r="C27" s="47">
        <v>3.6</v>
      </c>
      <c r="D27" s="47">
        <v>5.3</v>
      </c>
      <c r="E27" s="47">
        <v>7.1</v>
      </c>
      <c r="F27" s="47">
        <v>5.6</v>
      </c>
      <c r="G27" s="47">
        <v>6.6</v>
      </c>
      <c r="H27" s="47">
        <v>6.1</v>
      </c>
      <c r="I27" s="47">
        <v>0</v>
      </c>
      <c r="J27" s="47">
        <v>7</v>
      </c>
      <c r="L27" s="63"/>
      <c r="M27" s="63"/>
      <c r="N27" s="63"/>
      <c r="O27" s="63"/>
      <c r="P27" s="63"/>
      <c r="Q27" s="63"/>
      <c r="R27" s="63"/>
      <c r="S27" s="63"/>
      <c r="T27" s="63"/>
    </row>
    <row r="28" spans="1:20" x14ac:dyDescent="0.2">
      <c r="A28" s="47">
        <v>9</v>
      </c>
      <c r="B28" s="47">
        <v>8.5</v>
      </c>
      <c r="C28" s="47">
        <v>3</v>
      </c>
      <c r="D28" s="47">
        <v>3.7</v>
      </c>
      <c r="E28" s="47">
        <v>4.8</v>
      </c>
      <c r="F28" s="47">
        <v>5.3</v>
      </c>
      <c r="G28" s="47">
        <v>3.8</v>
      </c>
      <c r="H28" s="47">
        <v>5.8</v>
      </c>
      <c r="I28" s="47">
        <v>1</v>
      </c>
      <c r="J28" s="47">
        <v>7</v>
      </c>
      <c r="L28" s="63"/>
      <c r="M28" s="63"/>
      <c r="N28" s="63"/>
      <c r="O28" s="63"/>
      <c r="P28" s="63"/>
      <c r="Q28" s="63"/>
      <c r="R28" s="63"/>
      <c r="S28" s="63"/>
      <c r="T28" s="63"/>
    </row>
    <row r="29" spans="1:20" x14ac:dyDescent="0.2">
      <c r="A29" s="47">
        <v>4</v>
      </c>
      <c r="B29" s="47">
        <v>7</v>
      </c>
      <c r="C29" s="47">
        <v>3.3</v>
      </c>
      <c r="D29" s="47">
        <v>4.2</v>
      </c>
      <c r="E29" s="47">
        <v>9</v>
      </c>
      <c r="F29" s="47">
        <v>4.3</v>
      </c>
      <c r="G29" s="47">
        <v>5.2</v>
      </c>
      <c r="H29" s="47">
        <v>5.5</v>
      </c>
      <c r="I29" s="47">
        <v>0</v>
      </c>
      <c r="J29" s="47">
        <v>5.6</v>
      </c>
      <c r="L29" s="63"/>
      <c r="M29" s="63"/>
      <c r="N29" s="63"/>
      <c r="O29" s="63"/>
      <c r="P29" s="63"/>
      <c r="Q29" s="63"/>
      <c r="R29" s="63"/>
      <c r="S29" s="63"/>
      <c r="T29" s="63"/>
    </row>
    <row r="30" spans="1:20" x14ac:dyDescent="0.2">
      <c r="A30" s="47">
        <v>13</v>
      </c>
      <c r="B30" s="47">
        <v>8.5</v>
      </c>
      <c r="C30" s="47">
        <v>3</v>
      </c>
      <c r="D30" s="47">
        <v>3.7</v>
      </c>
      <c r="E30" s="47">
        <v>4.8</v>
      </c>
      <c r="F30" s="47">
        <v>5.7</v>
      </c>
      <c r="G30" s="47">
        <v>3.8</v>
      </c>
      <c r="H30" s="47">
        <v>6</v>
      </c>
      <c r="I30" s="47">
        <v>0</v>
      </c>
      <c r="J30" s="47">
        <v>7.2</v>
      </c>
    </row>
    <row r="31" spans="1:20" x14ac:dyDescent="0.2">
      <c r="A31" s="47">
        <v>4</v>
      </c>
      <c r="B31" s="47">
        <v>7.6</v>
      </c>
      <c r="C31" s="47">
        <v>3.6</v>
      </c>
      <c r="D31" s="47">
        <v>4.5999999999999996</v>
      </c>
      <c r="E31" s="47">
        <v>7.7</v>
      </c>
      <c r="F31" s="47">
        <v>4.7</v>
      </c>
      <c r="G31" s="47">
        <v>5.5</v>
      </c>
      <c r="H31" s="47">
        <v>4</v>
      </c>
      <c r="I31" s="47">
        <v>0</v>
      </c>
      <c r="J31" s="47">
        <v>6.2</v>
      </c>
    </row>
    <row r="32" spans="1:20" x14ac:dyDescent="0.2">
      <c r="A32" s="47">
        <v>13</v>
      </c>
      <c r="B32" s="47">
        <v>6.9</v>
      </c>
      <c r="C32" s="47">
        <v>3.4</v>
      </c>
      <c r="D32" s="47">
        <v>4.7</v>
      </c>
      <c r="E32" s="47">
        <v>5.2</v>
      </c>
      <c r="F32" s="47">
        <v>3.7</v>
      </c>
      <c r="G32" s="47">
        <v>2.7</v>
      </c>
      <c r="H32" s="47">
        <v>4.3</v>
      </c>
      <c r="I32" s="47">
        <v>0</v>
      </c>
      <c r="J32" s="47">
        <v>7.1</v>
      </c>
    </row>
    <row r="33" spans="1:10" x14ac:dyDescent="0.2">
      <c r="A33" s="47">
        <v>2</v>
      </c>
      <c r="B33" s="47">
        <v>8.1</v>
      </c>
      <c r="C33" s="47">
        <v>2.5</v>
      </c>
      <c r="D33" s="47">
        <v>3.8</v>
      </c>
      <c r="E33" s="47">
        <v>6.6</v>
      </c>
      <c r="F33" s="47">
        <v>3</v>
      </c>
      <c r="G33" s="47">
        <v>3.5</v>
      </c>
      <c r="H33" s="47">
        <v>4.5</v>
      </c>
      <c r="I33" s="47">
        <v>0</v>
      </c>
      <c r="J33" s="47">
        <v>6.2</v>
      </c>
    </row>
    <row r="34" spans="1:10" x14ac:dyDescent="0.2">
      <c r="A34" s="47">
        <v>15</v>
      </c>
      <c r="B34" s="47">
        <v>6.7</v>
      </c>
      <c r="C34" s="47">
        <v>3.7</v>
      </c>
      <c r="D34" s="47">
        <v>4.9000000000000004</v>
      </c>
      <c r="E34" s="47">
        <v>9.1999999999999993</v>
      </c>
      <c r="F34" s="47">
        <v>3.5</v>
      </c>
      <c r="G34" s="47">
        <v>4.5</v>
      </c>
      <c r="H34" s="47">
        <v>5.3</v>
      </c>
      <c r="I34" s="47">
        <v>0</v>
      </c>
      <c r="J34" s="47">
        <v>7.6</v>
      </c>
    </row>
    <row r="35" spans="1:10" x14ac:dyDescent="0.2">
      <c r="A35" s="47">
        <v>10</v>
      </c>
      <c r="B35" s="47">
        <v>8</v>
      </c>
      <c r="C35" s="47">
        <v>3.3</v>
      </c>
      <c r="D35" s="47">
        <v>4.7</v>
      </c>
      <c r="E35" s="47">
        <v>8.6999999999999993</v>
      </c>
      <c r="F35" s="47">
        <v>4.7</v>
      </c>
      <c r="G35" s="47">
        <v>6.6</v>
      </c>
      <c r="H35" s="47">
        <v>5.7</v>
      </c>
      <c r="I35" s="47">
        <v>1</v>
      </c>
      <c r="J35" s="47">
        <v>9</v>
      </c>
    </row>
    <row r="36" spans="1:10" x14ac:dyDescent="0.2">
      <c r="A36" s="47">
        <v>6</v>
      </c>
      <c r="B36" s="47">
        <v>6.7</v>
      </c>
      <c r="C36" s="47">
        <v>4</v>
      </c>
      <c r="D36" s="47">
        <v>6.8</v>
      </c>
      <c r="E36" s="47">
        <v>8.4</v>
      </c>
      <c r="F36" s="47">
        <v>2.5</v>
      </c>
      <c r="G36" s="47">
        <v>4.3</v>
      </c>
      <c r="H36" s="47">
        <v>5</v>
      </c>
      <c r="I36" s="47">
        <v>0</v>
      </c>
      <c r="J36" s="47">
        <v>6.7</v>
      </c>
    </row>
    <row r="37" spans="1:10" x14ac:dyDescent="0.2">
      <c r="A37" s="47">
        <v>3</v>
      </c>
      <c r="B37" s="47">
        <v>8.6999999999999993</v>
      </c>
      <c r="C37" s="47">
        <v>3.2</v>
      </c>
      <c r="D37" s="47">
        <v>2.9</v>
      </c>
      <c r="E37" s="47">
        <v>5.6</v>
      </c>
      <c r="F37" s="47">
        <v>3.1</v>
      </c>
      <c r="G37" s="47">
        <v>2.9</v>
      </c>
      <c r="H37" s="47">
        <v>4.3</v>
      </c>
      <c r="I37" s="47">
        <v>0</v>
      </c>
      <c r="J37" s="47">
        <v>7.1</v>
      </c>
    </row>
    <row r="38" spans="1:10" x14ac:dyDescent="0.2">
      <c r="A38" s="47">
        <v>9</v>
      </c>
      <c r="B38" s="47">
        <v>9</v>
      </c>
      <c r="C38" s="47">
        <v>3.4</v>
      </c>
      <c r="D38" s="47">
        <v>4.5</v>
      </c>
      <c r="E38" s="47">
        <v>6.8</v>
      </c>
      <c r="F38" s="47">
        <v>3.9</v>
      </c>
      <c r="G38" s="47">
        <v>3.5</v>
      </c>
      <c r="H38" s="47">
        <v>4.5999999999999996</v>
      </c>
      <c r="I38" s="47">
        <v>1</v>
      </c>
      <c r="J38" s="47">
        <v>7.2</v>
      </c>
    </row>
    <row r="39" spans="1:10" x14ac:dyDescent="0.2">
      <c r="A39" s="47">
        <v>10</v>
      </c>
      <c r="B39" s="47">
        <v>9.6</v>
      </c>
      <c r="C39" s="47">
        <v>4.0999999999999996</v>
      </c>
      <c r="D39" s="47">
        <v>5.5</v>
      </c>
      <c r="E39" s="47">
        <v>7.7</v>
      </c>
      <c r="F39" s="47">
        <v>5.2</v>
      </c>
      <c r="G39" s="47">
        <v>4.5999999999999996</v>
      </c>
      <c r="H39" s="47">
        <v>8.1</v>
      </c>
      <c r="I39" s="47">
        <v>1</v>
      </c>
      <c r="J39" s="47">
        <v>9.9</v>
      </c>
    </row>
    <row r="40" spans="1:10" x14ac:dyDescent="0.2">
      <c r="A40" s="47">
        <v>12</v>
      </c>
      <c r="B40" s="47">
        <v>8.1999999999999993</v>
      </c>
      <c r="C40" s="47">
        <v>3.6</v>
      </c>
      <c r="D40" s="47">
        <v>5</v>
      </c>
      <c r="E40" s="47">
        <v>9</v>
      </c>
      <c r="F40" s="47">
        <v>4.7</v>
      </c>
      <c r="G40" s="47">
        <v>6.9</v>
      </c>
      <c r="H40" s="47">
        <v>6.2</v>
      </c>
      <c r="I40" s="47">
        <v>0</v>
      </c>
      <c r="J40" s="47">
        <v>7.6</v>
      </c>
    </row>
    <row r="41" spans="1:10" x14ac:dyDescent="0.2">
      <c r="A41" s="47">
        <v>9</v>
      </c>
      <c r="B41" s="47">
        <v>6.1</v>
      </c>
      <c r="C41" s="47">
        <v>4.9000000000000004</v>
      </c>
      <c r="D41" s="47">
        <v>6.4</v>
      </c>
      <c r="E41" s="47">
        <v>8.1999999999999993</v>
      </c>
      <c r="F41" s="47">
        <v>4.5</v>
      </c>
      <c r="G41" s="47">
        <v>4.9000000000000004</v>
      </c>
      <c r="H41" s="47">
        <v>4.8</v>
      </c>
      <c r="I41" s="47">
        <v>0</v>
      </c>
      <c r="J41" s="47">
        <v>5.8</v>
      </c>
    </row>
    <row r="42" spans="1:10" x14ac:dyDescent="0.2">
      <c r="A42" s="47">
        <v>6</v>
      </c>
      <c r="B42" s="47">
        <v>8.3000000000000007</v>
      </c>
      <c r="C42" s="47">
        <v>3.4</v>
      </c>
      <c r="D42" s="47">
        <v>5.2</v>
      </c>
      <c r="E42" s="47">
        <v>9.1</v>
      </c>
      <c r="F42" s="47">
        <v>4.5999999999999996</v>
      </c>
      <c r="G42" s="47">
        <v>5.8</v>
      </c>
      <c r="H42" s="47">
        <v>5.5</v>
      </c>
      <c r="I42" s="47">
        <v>1</v>
      </c>
      <c r="J42" s="47">
        <v>8.4</v>
      </c>
    </row>
    <row r="43" spans="1:10" x14ac:dyDescent="0.2">
      <c r="A43" s="47">
        <v>2</v>
      </c>
      <c r="B43" s="47">
        <v>9.4</v>
      </c>
      <c r="C43" s="47">
        <v>3.8</v>
      </c>
      <c r="D43" s="47">
        <v>4.9000000000000004</v>
      </c>
      <c r="E43" s="47">
        <v>8.5</v>
      </c>
      <c r="F43" s="47">
        <v>4.0999999999999996</v>
      </c>
      <c r="G43" s="47">
        <v>4.5</v>
      </c>
      <c r="H43" s="47">
        <v>5.4</v>
      </c>
      <c r="I43" s="47">
        <v>1</v>
      </c>
      <c r="J43" s="47">
        <v>7.9</v>
      </c>
    </row>
    <row r="44" spans="1:10" x14ac:dyDescent="0.2">
      <c r="A44" s="47">
        <v>10</v>
      </c>
      <c r="B44" s="47">
        <v>9.3000000000000007</v>
      </c>
      <c r="C44" s="47">
        <v>5.0999999999999996</v>
      </c>
      <c r="D44" s="47">
        <v>6.3</v>
      </c>
      <c r="E44" s="47">
        <v>7.4</v>
      </c>
      <c r="F44" s="47">
        <v>4.5999999999999996</v>
      </c>
      <c r="G44" s="47">
        <v>4.5999999999999996</v>
      </c>
      <c r="H44" s="47">
        <v>6.8</v>
      </c>
      <c r="I44" s="47">
        <v>1</v>
      </c>
      <c r="J44" s="47">
        <v>7.6</v>
      </c>
    </row>
    <row r="45" spans="1:10" x14ac:dyDescent="0.2">
      <c r="A45" s="47">
        <v>15</v>
      </c>
      <c r="B45" s="47">
        <v>5.0999999999999996</v>
      </c>
      <c r="C45" s="47">
        <v>5.0999999999999996</v>
      </c>
      <c r="D45" s="47">
        <v>7.8</v>
      </c>
      <c r="E45" s="47">
        <v>5.9</v>
      </c>
      <c r="F45" s="47">
        <v>4.9000000000000004</v>
      </c>
      <c r="G45" s="47">
        <v>6.3</v>
      </c>
      <c r="H45" s="47">
        <v>6.9</v>
      </c>
      <c r="I45" s="47">
        <v>1</v>
      </c>
      <c r="J45" s="47">
        <v>8.4</v>
      </c>
    </row>
    <row r="46" spans="1:10" x14ac:dyDescent="0.2">
      <c r="A46" s="47">
        <v>6</v>
      </c>
      <c r="B46" s="47">
        <v>8</v>
      </c>
      <c r="C46" s="47">
        <v>2.5</v>
      </c>
      <c r="D46" s="47">
        <v>3</v>
      </c>
      <c r="E46" s="47">
        <v>5.2</v>
      </c>
      <c r="F46" s="47">
        <v>4.3</v>
      </c>
      <c r="G46" s="47">
        <v>4.2</v>
      </c>
      <c r="H46" s="47">
        <v>6.5</v>
      </c>
      <c r="I46" s="47">
        <v>0</v>
      </c>
      <c r="J46" s="47">
        <v>6.5</v>
      </c>
    </row>
    <row r="47" spans="1:10" x14ac:dyDescent="0.2">
      <c r="A47" s="47">
        <v>5</v>
      </c>
      <c r="B47" s="47">
        <v>5.9</v>
      </c>
      <c r="C47" s="47">
        <v>4.0999999999999996</v>
      </c>
      <c r="D47" s="47">
        <v>5.5</v>
      </c>
      <c r="E47" s="47">
        <v>8.4</v>
      </c>
      <c r="F47" s="47">
        <v>5.2</v>
      </c>
      <c r="G47" s="47">
        <v>5.8</v>
      </c>
      <c r="H47" s="47">
        <v>5.9</v>
      </c>
      <c r="I47" s="47">
        <v>1</v>
      </c>
      <c r="J47" s="47">
        <v>7.7</v>
      </c>
    </row>
    <row r="48" spans="1:10" x14ac:dyDescent="0.2">
      <c r="A48" s="47">
        <v>4</v>
      </c>
      <c r="B48" s="47">
        <v>10</v>
      </c>
      <c r="C48" s="47">
        <v>4.3</v>
      </c>
      <c r="D48" s="47">
        <v>4.5</v>
      </c>
      <c r="E48" s="47">
        <v>3.8</v>
      </c>
      <c r="F48" s="47">
        <v>5</v>
      </c>
      <c r="G48" s="47">
        <v>4</v>
      </c>
      <c r="H48" s="47">
        <v>6.3</v>
      </c>
      <c r="I48" s="47">
        <v>1</v>
      </c>
      <c r="J48" s="47">
        <v>8</v>
      </c>
    </row>
    <row r="49" spans="1:10" x14ac:dyDescent="0.2">
      <c r="A49" s="47">
        <v>8</v>
      </c>
      <c r="B49" s="47">
        <v>5.7</v>
      </c>
      <c r="C49" s="47">
        <v>3.8</v>
      </c>
      <c r="D49" s="47">
        <v>6</v>
      </c>
      <c r="E49" s="47">
        <v>8.1999999999999993</v>
      </c>
      <c r="F49" s="47">
        <v>6.5</v>
      </c>
      <c r="G49" s="47">
        <v>7.3</v>
      </c>
      <c r="H49" s="47">
        <v>7.5</v>
      </c>
      <c r="I49" s="47">
        <v>1</v>
      </c>
      <c r="J49" s="47">
        <v>7.1</v>
      </c>
    </row>
    <row r="50" spans="1:10" x14ac:dyDescent="0.2">
      <c r="A50" s="47">
        <v>13</v>
      </c>
      <c r="B50" s="47">
        <v>9.9</v>
      </c>
      <c r="C50" s="47">
        <v>3.7</v>
      </c>
      <c r="D50" s="47">
        <v>6.7</v>
      </c>
      <c r="E50" s="47">
        <v>6.8</v>
      </c>
      <c r="F50" s="47">
        <v>4.5</v>
      </c>
      <c r="G50" s="47">
        <v>3.4</v>
      </c>
      <c r="H50" s="47">
        <v>6.1</v>
      </c>
      <c r="I50" s="47">
        <v>1</v>
      </c>
      <c r="J50" s="47">
        <v>8.5</v>
      </c>
    </row>
    <row r="51" spans="1:10" x14ac:dyDescent="0.2">
      <c r="A51" s="47">
        <v>3</v>
      </c>
      <c r="B51" s="47">
        <v>7.9</v>
      </c>
      <c r="C51" s="47">
        <v>3.9</v>
      </c>
      <c r="D51" s="47">
        <v>5.8</v>
      </c>
      <c r="E51" s="47">
        <v>4.7</v>
      </c>
      <c r="F51" s="47">
        <v>4.0999999999999996</v>
      </c>
      <c r="G51" s="47">
        <v>4.2</v>
      </c>
      <c r="H51" s="47">
        <v>5.8</v>
      </c>
      <c r="I51" s="47">
        <v>1</v>
      </c>
      <c r="J51" s="47">
        <v>7.6</v>
      </c>
    </row>
    <row r="52" spans="1:10" x14ac:dyDescent="0.2">
      <c r="A52" s="47">
        <v>10</v>
      </c>
      <c r="B52" s="47">
        <v>6.7</v>
      </c>
      <c r="C52" s="47">
        <v>3.6</v>
      </c>
      <c r="D52" s="47">
        <v>4.8</v>
      </c>
      <c r="E52" s="47">
        <v>7.2</v>
      </c>
      <c r="F52" s="47">
        <v>4</v>
      </c>
      <c r="G52" s="47">
        <v>3.6</v>
      </c>
      <c r="H52" s="47">
        <v>4.2</v>
      </c>
      <c r="I52" s="47">
        <v>1</v>
      </c>
      <c r="J52" s="47">
        <v>7.2</v>
      </c>
    </row>
    <row r="53" spans="1:10" x14ac:dyDescent="0.2">
      <c r="A53" s="47">
        <v>7</v>
      </c>
      <c r="B53" s="47">
        <v>8.1999999999999993</v>
      </c>
      <c r="C53" s="47">
        <v>2.7</v>
      </c>
      <c r="D53" s="47">
        <v>3.1</v>
      </c>
      <c r="E53" s="47">
        <v>5.3</v>
      </c>
      <c r="F53" s="47">
        <v>4.5</v>
      </c>
      <c r="G53" s="47">
        <v>4.3</v>
      </c>
      <c r="H53" s="47">
        <v>7.4</v>
      </c>
      <c r="I53" s="47">
        <v>1</v>
      </c>
      <c r="J53" s="47">
        <v>8.1999999999999993</v>
      </c>
    </row>
    <row r="54" spans="1:10" x14ac:dyDescent="0.2">
      <c r="A54" s="47">
        <v>8</v>
      </c>
      <c r="B54" s="47">
        <v>9.4</v>
      </c>
      <c r="C54" s="47">
        <v>2.5</v>
      </c>
      <c r="D54" s="47">
        <v>4.5999999999999996</v>
      </c>
      <c r="E54" s="47">
        <v>6.3</v>
      </c>
      <c r="F54" s="47">
        <v>4.7</v>
      </c>
      <c r="G54" s="47">
        <v>4.5999999999999996</v>
      </c>
      <c r="H54" s="47">
        <v>6.1</v>
      </c>
      <c r="I54" s="47">
        <v>1</v>
      </c>
      <c r="J54" s="47">
        <v>9</v>
      </c>
    </row>
    <row r="55" spans="1:10" x14ac:dyDescent="0.2">
      <c r="A55" s="47">
        <v>11</v>
      </c>
      <c r="B55" s="47">
        <v>6.9</v>
      </c>
      <c r="C55" s="47">
        <v>3.4</v>
      </c>
      <c r="D55" s="47">
        <v>4.7</v>
      </c>
      <c r="E55" s="47">
        <v>5.2</v>
      </c>
      <c r="F55" s="47">
        <v>3.2</v>
      </c>
      <c r="G55" s="47">
        <v>2.7</v>
      </c>
      <c r="H55" s="47">
        <v>4.4000000000000004</v>
      </c>
      <c r="I55" s="47">
        <v>1</v>
      </c>
      <c r="J55" s="47">
        <v>7.2</v>
      </c>
    </row>
    <row r="56" spans="1:10" x14ac:dyDescent="0.2">
      <c r="A56" s="47">
        <v>14</v>
      </c>
      <c r="B56" s="47">
        <v>8</v>
      </c>
      <c r="C56" s="47">
        <v>3.3</v>
      </c>
      <c r="D56" s="47">
        <v>4.7</v>
      </c>
      <c r="E56" s="47">
        <v>8.6999999999999993</v>
      </c>
      <c r="F56" s="47">
        <v>4.9000000000000004</v>
      </c>
      <c r="G56" s="47">
        <v>6.6</v>
      </c>
      <c r="H56" s="47">
        <v>5.8</v>
      </c>
      <c r="I56" s="47">
        <v>1</v>
      </c>
      <c r="J56" s="47">
        <v>8.1</v>
      </c>
    </row>
    <row r="57" spans="1:10" x14ac:dyDescent="0.2">
      <c r="A57" s="47">
        <v>11</v>
      </c>
      <c r="B57" s="47">
        <v>9.3000000000000007</v>
      </c>
      <c r="C57" s="47">
        <v>3.8</v>
      </c>
      <c r="D57" s="47">
        <v>5.5</v>
      </c>
      <c r="E57" s="47">
        <v>7.4</v>
      </c>
      <c r="F57" s="47">
        <v>4.0999999999999996</v>
      </c>
      <c r="G57" s="47">
        <v>3.2</v>
      </c>
      <c r="H57" s="47">
        <v>5.7</v>
      </c>
      <c r="I57" s="47">
        <v>1</v>
      </c>
      <c r="J57" s="47">
        <v>8.9</v>
      </c>
    </row>
    <row r="58" spans="1:10" x14ac:dyDescent="0.2">
      <c r="A58" s="47">
        <v>14</v>
      </c>
      <c r="B58" s="47">
        <v>7.4</v>
      </c>
      <c r="C58" s="47">
        <v>5.0999999999999996</v>
      </c>
      <c r="D58" s="47">
        <v>6.9</v>
      </c>
      <c r="E58" s="47">
        <v>9.6</v>
      </c>
      <c r="F58" s="47">
        <v>5.7</v>
      </c>
      <c r="G58" s="47">
        <v>6.5</v>
      </c>
      <c r="H58" s="47">
        <v>7.7</v>
      </c>
      <c r="I58" s="47">
        <v>1</v>
      </c>
      <c r="J58" s="47">
        <v>8.8000000000000007</v>
      </c>
    </row>
    <row r="59" spans="1:10" x14ac:dyDescent="0.2">
      <c r="A59" s="47">
        <v>1</v>
      </c>
      <c r="B59" s="47">
        <v>7.6</v>
      </c>
      <c r="C59" s="47">
        <v>3.6</v>
      </c>
      <c r="D59" s="47">
        <v>5.4</v>
      </c>
      <c r="E59" s="47">
        <v>4.4000000000000004</v>
      </c>
      <c r="F59" s="47">
        <v>4.5999999999999996</v>
      </c>
      <c r="G59" s="47">
        <v>3.9</v>
      </c>
      <c r="H59" s="47">
        <v>5.8</v>
      </c>
      <c r="I59" s="47">
        <v>1</v>
      </c>
      <c r="J59" s="47">
        <v>7.5</v>
      </c>
    </row>
    <row r="60" spans="1:10" x14ac:dyDescent="0.2">
      <c r="A60" s="47">
        <v>1</v>
      </c>
      <c r="B60" s="47">
        <v>10</v>
      </c>
      <c r="C60" s="47">
        <v>4.3</v>
      </c>
      <c r="D60" s="47">
        <v>4.5</v>
      </c>
      <c r="E60" s="47">
        <v>3.8</v>
      </c>
      <c r="F60" s="47">
        <v>3.7</v>
      </c>
      <c r="G60" s="47">
        <v>4</v>
      </c>
      <c r="H60" s="47">
        <v>3.7</v>
      </c>
      <c r="I60" s="47">
        <v>0</v>
      </c>
      <c r="J60" s="47">
        <v>7</v>
      </c>
    </row>
    <row r="61" spans="1:10" x14ac:dyDescent="0.2">
      <c r="A61" s="47">
        <v>6</v>
      </c>
      <c r="B61" s="47">
        <v>9.9</v>
      </c>
      <c r="C61" s="47">
        <v>2.8</v>
      </c>
      <c r="D61" s="47">
        <v>3.5</v>
      </c>
      <c r="E61" s="47">
        <v>5.4</v>
      </c>
      <c r="F61" s="47">
        <v>5.6</v>
      </c>
      <c r="G61" s="47">
        <v>4.9000000000000004</v>
      </c>
      <c r="H61" s="47">
        <v>6.9</v>
      </c>
      <c r="I61" s="47">
        <v>1</v>
      </c>
      <c r="J61" s="47">
        <v>8.5</v>
      </c>
    </row>
    <row r="62" spans="1:10" x14ac:dyDescent="0.2">
      <c r="A62" s="47">
        <v>5</v>
      </c>
      <c r="B62" s="47">
        <v>8.6999999999999993</v>
      </c>
      <c r="C62" s="47">
        <v>3.2</v>
      </c>
      <c r="D62" s="47">
        <v>3.8</v>
      </c>
      <c r="E62" s="47">
        <v>4.9000000000000004</v>
      </c>
      <c r="F62" s="47">
        <v>5.4</v>
      </c>
      <c r="G62" s="47">
        <v>3.9</v>
      </c>
      <c r="H62" s="47">
        <v>6.1</v>
      </c>
      <c r="I62" s="47">
        <v>0</v>
      </c>
      <c r="J62" s="47">
        <v>7.2</v>
      </c>
    </row>
    <row r="63" spans="1:10" x14ac:dyDescent="0.2">
      <c r="A63" s="47">
        <v>13</v>
      </c>
      <c r="B63" s="47">
        <v>8.4</v>
      </c>
      <c r="C63" s="47">
        <v>3.8</v>
      </c>
      <c r="D63" s="47">
        <v>5.9</v>
      </c>
      <c r="E63" s="47">
        <v>6.7</v>
      </c>
      <c r="F63" s="47">
        <v>2.7</v>
      </c>
      <c r="G63" s="47">
        <v>5</v>
      </c>
      <c r="H63" s="47">
        <v>5</v>
      </c>
      <c r="I63" s="47">
        <v>1</v>
      </c>
      <c r="J63" s="47">
        <v>8.8000000000000007</v>
      </c>
    </row>
    <row r="64" spans="1:10" x14ac:dyDescent="0.2">
      <c r="A64" s="47">
        <v>2</v>
      </c>
      <c r="B64" s="47">
        <v>8.8000000000000007</v>
      </c>
      <c r="C64" s="47">
        <v>3.9</v>
      </c>
      <c r="D64" s="47">
        <v>4.8</v>
      </c>
      <c r="E64" s="47">
        <v>5.8</v>
      </c>
      <c r="F64" s="47">
        <v>4.4000000000000004</v>
      </c>
      <c r="G64" s="47">
        <v>3.7</v>
      </c>
      <c r="H64" s="47">
        <v>5.0999999999999996</v>
      </c>
      <c r="I64" s="47">
        <v>0</v>
      </c>
      <c r="J64" s="47">
        <v>8</v>
      </c>
    </row>
    <row r="65" spans="1:10" x14ac:dyDescent="0.2">
      <c r="A65" s="47">
        <v>11</v>
      </c>
      <c r="B65" s="47">
        <v>7.7</v>
      </c>
      <c r="C65" s="47">
        <v>2.2000000000000002</v>
      </c>
      <c r="D65" s="47">
        <v>3.4</v>
      </c>
      <c r="E65" s="47">
        <v>6.2</v>
      </c>
      <c r="F65" s="47">
        <v>3.3</v>
      </c>
      <c r="G65" s="47">
        <v>3.1</v>
      </c>
      <c r="H65" s="47">
        <v>4.5</v>
      </c>
      <c r="I65" s="47">
        <v>0</v>
      </c>
      <c r="J65" s="47">
        <v>8.1</v>
      </c>
    </row>
    <row r="66" spans="1:10" x14ac:dyDescent="0.2">
      <c r="A66" s="47">
        <v>7</v>
      </c>
      <c r="B66" s="47">
        <v>6.6</v>
      </c>
      <c r="C66" s="47">
        <v>3.6</v>
      </c>
      <c r="D66" s="47">
        <v>4.8</v>
      </c>
      <c r="E66" s="47">
        <v>7.2</v>
      </c>
      <c r="F66" s="47">
        <v>3.5</v>
      </c>
      <c r="G66" s="47">
        <v>3.6</v>
      </c>
      <c r="H66" s="47">
        <v>4.0999999999999996</v>
      </c>
      <c r="I66" s="47">
        <v>0</v>
      </c>
      <c r="J66" s="47">
        <v>7.1</v>
      </c>
    </row>
    <row r="67" spans="1:10" x14ac:dyDescent="0.2">
      <c r="A67" s="47">
        <v>12</v>
      </c>
      <c r="B67" s="47">
        <v>5.7</v>
      </c>
      <c r="C67" s="47">
        <v>3.8</v>
      </c>
      <c r="D67" s="47">
        <v>6</v>
      </c>
      <c r="E67" s="47">
        <v>8.1999999999999993</v>
      </c>
      <c r="F67" s="47">
        <v>4.7</v>
      </c>
      <c r="G67" s="47">
        <v>7.3</v>
      </c>
      <c r="H67" s="47">
        <v>6.7</v>
      </c>
      <c r="I67" s="47">
        <v>0</v>
      </c>
      <c r="J67" s="47">
        <v>9</v>
      </c>
    </row>
    <row r="68" spans="1:10" x14ac:dyDescent="0.2">
      <c r="A68" s="47">
        <v>5</v>
      </c>
      <c r="B68" s="47">
        <v>5.7</v>
      </c>
      <c r="C68" s="47">
        <v>4</v>
      </c>
      <c r="D68" s="47">
        <v>5.0999999999999996</v>
      </c>
      <c r="E68" s="47">
        <v>6.2</v>
      </c>
      <c r="F68" s="47">
        <v>5</v>
      </c>
      <c r="G68" s="47">
        <v>6.2</v>
      </c>
      <c r="H68" s="47">
        <v>5.5</v>
      </c>
      <c r="I68" s="47">
        <v>0</v>
      </c>
      <c r="J68" s="47">
        <v>6.2</v>
      </c>
    </row>
    <row r="69" spans="1:10" x14ac:dyDescent="0.2">
      <c r="A69" s="47">
        <v>7</v>
      </c>
      <c r="B69" s="47">
        <v>5.5</v>
      </c>
      <c r="C69" s="47">
        <v>3.7</v>
      </c>
      <c r="D69" s="47">
        <v>4.9000000000000004</v>
      </c>
      <c r="E69" s="47">
        <v>6</v>
      </c>
      <c r="F69" s="47">
        <v>4.5</v>
      </c>
      <c r="G69" s="47">
        <v>5.9</v>
      </c>
      <c r="H69" s="47">
        <v>5.4</v>
      </c>
      <c r="I69" s="47">
        <v>0</v>
      </c>
      <c r="J69" s="47">
        <v>8.1999999999999993</v>
      </c>
    </row>
    <row r="70" spans="1:10" x14ac:dyDescent="0.2">
      <c r="A70" s="47">
        <v>5</v>
      </c>
      <c r="B70" s="47">
        <v>7.5</v>
      </c>
      <c r="C70" s="47">
        <v>3.5</v>
      </c>
      <c r="D70" s="47">
        <v>4.5</v>
      </c>
      <c r="E70" s="47">
        <v>7.6</v>
      </c>
      <c r="F70" s="47">
        <v>4</v>
      </c>
      <c r="G70" s="47">
        <v>5.4</v>
      </c>
      <c r="H70" s="47">
        <v>3.5</v>
      </c>
      <c r="I70" s="47">
        <v>0</v>
      </c>
      <c r="J70" s="47">
        <v>5.8</v>
      </c>
    </row>
    <row r="71" spans="1:10" x14ac:dyDescent="0.2">
      <c r="A71" s="47">
        <v>9</v>
      </c>
      <c r="B71" s="47">
        <v>6.4</v>
      </c>
      <c r="C71" s="47">
        <v>3.6</v>
      </c>
      <c r="D71" s="47">
        <v>5.3</v>
      </c>
      <c r="E71" s="47">
        <v>7.1</v>
      </c>
      <c r="F71" s="47">
        <v>4.7</v>
      </c>
      <c r="G71" s="47">
        <v>6.6</v>
      </c>
      <c r="H71" s="47">
        <v>5.3</v>
      </c>
      <c r="I71" s="47">
        <v>0</v>
      </c>
      <c r="J71" s="47">
        <v>8</v>
      </c>
    </row>
    <row r="72" spans="1:10" x14ac:dyDescent="0.2">
      <c r="A72" s="47">
        <v>13</v>
      </c>
      <c r="B72" s="47">
        <v>9.1</v>
      </c>
      <c r="C72" s="47">
        <v>4.5</v>
      </c>
      <c r="D72" s="47">
        <v>7.1</v>
      </c>
      <c r="E72" s="47">
        <v>8.4</v>
      </c>
      <c r="F72" s="47">
        <v>5.4</v>
      </c>
      <c r="G72" s="47">
        <v>6.1</v>
      </c>
      <c r="H72" s="47">
        <v>5.9</v>
      </c>
      <c r="I72" s="47">
        <v>1</v>
      </c>
      <c r="J72" s="47">
        <v>7.7</v>
      </c>
    </row>
    <row r="73" spans="1:10" x14ac:dyDescent="0.2">
      <c r="A73" s="47">
        <v>8</v>
      </c>
      <c r="B73" s="47">
        <v>6.7</v>
      </c>
      <c r="C73" s="47">
        <v>3.2</v>
      </c>
      <c r="D73" s="47">
        <v>4.5</v>
      </c>
      <c r="E73" s="47">
        <v>5</v>
      </c>
      <c r="F73" s="47">
        <v>2.9</v>
      </c>
      <c r="G73" s="47">
        <v>2.6</v>
      </c>
      <c r="H73" s="47">
        <v>3.7</v>
      </c>
      <c r="I73" s="47">
        <v>0</v>
      </c>
      <c r="J73" s="47">
        <v>7</v>
      </c>
    </row>
    <row r="74" spans="1:10" x14ac:dyDescent="0.2">
      <c r="A74" s="47">
        <v>13</v>
      </c>
      <c r="B74" s="47">
        <v>6.5</v>
      </c>
      <c r="C74" s="47">
        <v>4.3</v>
      </c>
      <c r="D74" s="47">
        <v>6</v>
      </c>
      <c r="E74" s="47">
        <v>8.6999999999999993</v>
      </c>
      <c r="F74" s="47">
        <v>4.5999999999999996</v>
      </c>
      <c r="G74" s="47">
        <v>5.6</v>
      </c>
      <c r="H74" s="47">
        <v>6.6</v>
      </c>
      <c r="I74" s="47">
        <v>0</v>
      </c>
      <c r="J74" s="47">
        <v>7.9</v>
      </c>
    </row>
    <row r="75" spans="1:10" x14ac:dyDescent="0.2">
      <c r="A75" s="47">
        <v>14</v>
      </c>
      <c r="B75" s="47">
        <v>9.9</v>
      </c>
      <c r="C75" s="47">
        <v>3.7</v>
      </c>
      <c r="D75" s="47">
        <v>6.7</v>
      </c>
      <c r="E75" s="47">
        <v>6.8</v>
      </c>
      <c r="F75" s="47">
        <v>4.0999999999999996</v>
      </c>
      <c r="G75" s="47">
        <v>3.4</v>
      </c>
      <c r="H75" s="47">
        <v>7.6</v>
      </c>
      <c r="I75" s="47">
        <v>1</v>
      </c>
      <c r="J75" s="47">
        <v>9.8000000000000007</v>
      </c>
    </row>
    <row r="76" spans="1:10" x14ac:dyDescent="0.2">
      <c r="A76" s="47">
        <v>10</v>
      </c>
      <c r="B76" s="47">
        <v>8.5</v>
      </c>
      <c r="C76" s="47">
        <v>3.9</v>
      </c>
      <c r="D76" s="47">
        <v>6</v>
      </c>
      <c r="E76" s="47">
        <v>6.8</v>
      </c>
      <c r="F76" s="47">
        <v>4.4000000000000004</v>
      </c>
      <c r="G76" s="47">
        <v>5.0999999999999996</v>
      </c>
      <c r="H76" s="47">
        <v>5.5</v>
      </c>
      <c r="I76" s="47">
        <v>1</v>
      </c>
      <c r="J76" s="47">
        <v>8.4</v>
      </c>
    </row>
    <row r="77" spans="1:10" x14ac:dyDescent="0.2">
      <c r="A77" s="47">
        <v>7</v>
      </c>
      <c r="B77" s="47">
        <v>9.9</v>
      </c>
      <c r="C77" s="47">
        <v>3</v>
      </c>
      <c r="D77" s="47">
        <v>4.8</v>
      </c>
      <c r="E77" s="47">
        <v>4.9000000000000004</v>
      </c>
      <c r="F77" s="47">
        <v>3.1</v>
      </c>
      <c r="G77" s="47">
        <v>4.3</v>
      </c>
      <c r="H77" s="47">
        <v>5</v>
      </c>
      <c r="I77" s="47">
        <v>0</v>
      </c>
      <c r="J77" s="47">
        <v>8.9</v>
      </c>
    </row>
    <row r="78" spans="1:10" x14ac:dyDescent="0.2">
      <c r="A78" s="47">
        <v>3</v>
      </c>
      <c r="B78" s="47">
        <v>7.6</v>
      </c>
      <c r="C78" s="47">
        <v>3.6</v>
      </c>
      <c r="D78" s="47">
        <v>5</v>
      </c>
      <c r="E78" s="47">
        <v>7.4</v>
      </c>
      <c r="F78" s="47">
        <v>4.5</v>
      </c>
      <c r="G78" s="47">
        <v>5.8</v>
      </c>
      <c r="H78" s="47">
        <v>4.5999999999999996</v>
      </c>
      <c r="I78" s="47">
        <v>0</v>
      </c>
      <c r="J78" s="47">
        <v>7.5</v>
      </c>
    </row>
    <row r="79" spans="1:10" x14ac:dyDescent="0.2">
      <c r="A79" s="47">
        <v>5</v>
      </c>
      <c r="B79" s="47">
        <v>9.4</v>
      </c>
      <c r="C79" s="47">
        <v>3.8</v>
      </c>
      <c r="D79" s="47">
        <v>4.9000000000000004</v>
      </c>
      <c r="E79" s="47">
        <v>8.5</v>
      </c>
      <c r="F79" s="47">
        <v>4.3</v>
      </c>
      <c r="G79" s="47">
        <v>4.5</v>
      </c>
      <c r="H79" s="47">
        <v>6.2</v>
      </c>
      <c r="I79" s="47">
        <v>1</v>
      </c>
      <c r="J79" s="47">
        <v>8</v>
      </c>
    </row>
    <row r="80" spans="1:10" x14ac:dyDescent="0.2">
      <c r="A80" s="47">
        <v>10</v>
      </c>
      <c r="B80" s="47">
        <v>9.3000000000000007</v>
      </c>
      <c r="C80" s="47">
        <v>3.5</v>
      </c>
      <c r="D80" s="47">
        <v>5.9</v>
      </c>
      <c r="E80" s="47">
        <v>4.5999999999999996</v>
      </c>
      <c r="F80" s="47">
        <v>5.2</v>
      </c>
      <c r="G80" s="47">
        <v>4.0999999999999996</v>
      </c>
      <c r="H80" s="47">
        <v>7.6</v>
      </c>
      <c r="I80" s="47">
        <v>1</v>
      </c>
      <c r="J80" s="47">
        <v>8.1</v>
      </c>
    </row>
    <row r="81" spans="1:10" x14ac:dyDescent="0.2">
      <c r="A81" s="47">
        <v>10</v>
      </c>
      <c r="B81" s="47">
        <v>7.1</v>
      </c>
      <c r="C81" s="47">
        <v>3.4</v>
      </c>
      <c r="D81" s="47">
        <v>5.9</v>
      </c>
      <c r="E81" s="47">
        <v>7.8</v>
      </c>
      <c r="F81" s="47">
        <v>2.6</v>
      </c>
      <c r="G81" s="47">
        <v>3.1</v>
      </c>
      <c r="H81" s="47">
        <v>4.0999999999999996</v>
      </c>
      <c r="I81" s="47">
        <v>0</v>
      </c>
      <c r="J81" s="47">
        <v>7.6</v>
      </c>
    </row>
    <row r="82" spans="1:10" x14ac:dyDescent="0.2">
      <c r="A82" s="47">
        <v>8</v>
      </c>
      <c r="B82" s="47">
        <v>9.9</v>
      </c>
      <c r="C82" s="47">
        <v>3</v>
      </c>
      <c r="D82" s="47">
        <v>4.8</v>
      </c>
      <c r="E82" s="47">
        <v>4.9000000000000004</v>
      </c>
      <c r="F82" s="47">
        <v>3.2</v>
      </c>
      <c r="G82" s="47">
        <v>4.3</v>
      </c>
      <c r="H82" s="47">
        <v>4.8</v>
      </c>
      <c r="I82" s="47">
        <v>1</v>
      </c>
      <c r="J82" s="47">
        <v>8.8000000000000007</v>
      </c>
    </row>
    <row r="83" spans="1:10" x14ac:dyDescent="0.2">
      <c r="A83" s="47">
        <v>2</v>
      </c>
      <c r="B83" s="47">
        <v>8.6999999999999993</v>
      </c>
      <c r="C83" s="47">
        <v>3.2</v>
      </c>
      <c r="D83" s="47">
        <v>4.5999999999999996</v>
      </c>
      <c r="E83" s="47">
        <v>6.8</v>
      </c>
      <c r="F83" s="47">
        <v>4.3</v>
      </c>
      <c r="G83" s="47">
        <v>3.7</v>
      </c>
      <c r="H83" s="47">
        <v>4.9000000000000004</v>
      </c>
      <c r="I83" s="47">
        <v>1</v>
      </c>
      <c r="J83" s="47">
        <v>8</v>
      </c>
    </row>
    <row r="84" spans="1:10" x14ac:dyDescent="0.2">
      <c r="A84" s="47">
        <v>6</v>
      </c>
      <c r="B84" s="47">
        <v>8.6</v>
      </c>
      <c r="C84" s="47">
        <v>2.9</v>
      </c>
      <c r="D84" s="47">
        <v>4</v>
      </c>
      <c r="E84" s="47">
        <v>6.3</v>
      </c>
      <c r="F84" s="47">
        <v>2.7</v>
      </c>
      <c r="G84" s="47">
        <v>3</v>
      </c>
      <c r="H84" s="47">
        <v>3.9</v>
      </c>
      <c r="I84" s="47">
        <v>0</v>
      </c>
      <c r="J84" s="47">
        <v>8.5</v>
      </c>
    </row>
    <row r="85" spans="1:10" x14ac:dyDescent="0.2">
      <c r="A85" s="47">
        <v>5</v>
      </c>
      <c r="B85" s="47">
        <v>6.4</v>
      </c>
      <c r="C85" s="47">
        <v>3.2</v>
      </c>
      <c r="D85" s="47">
        <v>5</v>
      </c>
      <c r="E85" s="47">
        <v>8.4</v>
      </c>
      <c r="F85" s="47">
        <v>2</v>
      </c>
      <c r="G85" s="47">
        <v>3.7</v>
      </c>
      <c r="H85" s="47">
        <v>3.6</v>
      </c>
      <c r="I85" s="47">
        <v>0</v>
      </c>
      <c r="J85" s="47">
        <v>6.5</v>
      </c>
    </row>
    <row r="86" spans="1:10" x14ac:dyDescent="0.2">
      <c r="A86" s="47">
        <v>4</v>
      </c>
      <c r="B86" s="47">
        <v>7.7</v>
      </c>
      <c r="C86" s="47">
        <v>2.6</v>
      </c>
      <c r="D86" s="47">
        <v>4.3</v>
      </c>
      <c r="E86" s="47">
        <v>5.9</v>
      </c>
      <c r="F86" s="47">
        <v>4.7</v>
      </c>
      <c r="G86" s="47">
        <v>3.9</v>
      </c>
      <c r="H86" s="47">
        <v>6.6</v>
      </c>
      <c r="I86" s="47">
        <v>1</v>
      </c>
      <c r="J86" s="47">
        <v>7.7</v>
      </c>
    </row>
    <row r="87" spans="1:10" x14ac:dyDescent="0.2">
      <c r="A87" s="47">
        <v>13</v>
      </c>
      <c r="B87" s="47">
        <v>7.5</v>
      </c>
      <c r="C87" s="47">
        <v>3.5</v>
      </c>
      <c r="D87" s="47">
        <v>4.5</v>
      </c>
      <c r="E87" s="47">
        <v>7.6</v>
      </c>
      <c r="F87" s="47">
        <v>3.4</v>
      </c>
      <c r="G87" s="47">
        <v>5.4</v>
      </c>
      <c r="H87" s="47">
        <v>4.5</v>
      </c>
      <c r="I87" s="47">
        <v>0</v>
      </c>
      <c r="J87" s="47">
        <v>7.2</v>
      </c>
    </row>
    <row r="88" spans="1:10" x14ac:dyDescent="0.2">
      <c r="A88" s="47">
        <v>4</v>
      </c>
      <c r="B88" s="47">
        <v>5</v>
      </c>
      <c r="C88" s="47">
        <v>3.6</v>
      </c>
      <c r="D88" s="47">
        <v>4.9000000000000004</v>
      </c>
      <c r="E88" s="47">
        <v>8.1999999999999993</v>
      </c>
      <c r="F88" s="47">
        <v>2.4</v>
      </c>
      <c r="G88" s="47">
        <v>4.8</v>
      </c>
      <c r="H88" s="47">
        <v>3</v>
      </c>
      <c r="I88" s="47">
        <v>0</v>
      </c>
      <c r="J88" s="47">
        <v>6</v>
      </c>
    </row>
    <row r="89" spans="1:10" x14ac:dyDescent="0.2">
      <c r="A89" s="47">
        <v>11</v>
      </c>
      <c r="B89" s="47">
        <v>7.7</v>
      </c>
      <c r="C89" s="47">
        <v>2.6</v>
      </c>
      <c r="D89" s="47">
        <v>4.3</v>
      </c>
      <c r="E89" s="47">
        <v>5.9</v>
      </c>
      <c r="F89" s="47">
        <v>5.0999999999999996</v>
      </c>
      <c r="G89" s="47">
        <v>3.9</v>
      </c>
      <c r="H89" s="47">
        <v>6.7</v>
      </c>
      <c r="I89" s="47">
        <v>1</v>
      </c>
      <c r="J89" s="47">
        <v>8.1999999999999993</v>
      </c>
    </row>
    <row r="90" spans="1:10" x14ac:dyDescent="0.2">
      <c r="A90" s="47">
        <v>8</v>
      </c>
      <c r="B90" s="47">
        <v>9.1</v>
      </c>
      <c r="C90" s="47">
        <v>3.6</v>
      </c>
      <c r="D90" s="47">
        <v>4.5999999999999996</v>
      </c>
      <c r="E90" s="47">
        <v>8.3000000000000007</v>
      </c>
      <c r="F90" s="47">
        <v>4.5999999999999996</v>
      </c>
      <c r="G90" s="47">
        <v>4.3</v>
      </c>
      <c r="H90" s="47">
        <v>5.4</v>
      </c>
      <c r="I90" s="47">
        <v>0</v>
      </c>
      <c r="J90" s="47">
        <v>7.4</v>
      </c>
    </row>
    <row r="91" spans="1:10" x14ac:dyDescent="0.2">
      <c r="A91" s="47">
        <v>14</v>
      </c>
      <c r="B91" s="47">
        <v>5.5</v>
      </c>
      <c r="C91" s="47">
        <v>5.5</v>
      </c>
      <c r="D91" s="47">
        <v>8.1999999999999993</v>
      </c>
      <c r="E91" s="47">
        <v>6.3</v>
      </c>
      <c r="F91" s="47">
        <v>5.5</v>
      </c>
      <c r="G91" s="47">
        <v>6.7</v>
      </c>
      <c r="H91" s="47">
        <v>7</v>
      </c>
      <c r="I91" s="47">
        <v>1</v>
      </c>
      <c r="J91" s="47">
        <v>9.3000000000000007</v>
      </c>
    </row>
    <row r="92" spans="1:10" x14ac:dyDescent="0.2">
      <c r="A92" s="47">
        <v>15</v>
      </c>
      <c r="B92" s="47">
        <v>9.1</v>
      </c>
      <c r="C92" s="47">
        <v>3.7</v>
      </c>
      <c r="D92" s="47">
        <v>5.4</v>
      </c>
      <c r="E92" s="47">
        <v>7.3</v>
      </c>
      <c r="F92" s="47">
        <v>4.4000000000000004</v>
      </c>
      <c r="G92" s="47">
        <v>3</v>
      </c>
      <c r="H92" s="47">
        <v>4.0999999999999996</v>
      </c>
      <c r="I92" s="47">
        <v>1</v>
      </c>
      <c r="J92" s="47">
        <v>7.9</v>
      </c>
    </row>
    <row r="93" spans="1:10" x14ac:dyDescent="0.2">
      <c r="A93" s="47">
        <v>7</v>
      </c>
      <c r="B93" s="47">
        <v>7.1</v>
      </c>
      <c r="C93" s="47">
        <v>4.2</v>
      </c>
      <c r="D93" s="47">
        <v>4.5</v>
      </c>
      <c r="E93" s="47">
        <v>9.9</v>
      </c>
      <c r="F93" s="47">
        <v>2</v>
      </c>
      <c r="G93" s="47">
        <v>4</v>
      </c>
      <c r="H93" s="47">
        <v>2.6</v>
      </c>
      <c r="I93" s="47">
        <v>0</v>
      </c>
      <c r="J93" s="47">
        <v>6.5</v>
      </c>
    </row>
    <row r="94" spans="1:10" x14ac:dyDescent="0.2">
      <c r="A94" s="47">
        <v>14</v>
      </c>
      <c r="B94" s="47">
        <v>9.1999999999999993</v>
      </c>
      <c r="C94" s="47">
        <v>3.9</v>
      </c>
      <c r="D94" s="47">
        <v>4.8</v>
      </c>
      <c r="E94" s="47">
        <v>7.1</v>
      </c>
      <c r="F94" s="47">
        <v>4.4000000000000004</v>
      </c>
      <c r="G94" s="47">
        <v>2.6</v>
      </c>
      <c r="H94" s="47">
        <v>5.3</v>
      </c>
      <c r="I94" s="47">
        <v>1</v>
      </c>
      <c r="J94" s="47">
        <v>8.6</v>
      </c>
    </row>
    <row r="95" spans="1:10" x14ac:dyDescent="0.2">
      <c r="A95" s="47">
        <v>11</v>
      </c>
      <c r="B95" s="47">
        <v>9.3000000000000007</v>
      </c>
      <c r="C95" s="47">
        <v>3.5</v>
      </c>
      <c r="D95" s="47">
        <v>5.9</v>
      </c>
      <c r="E95" s="47">
        <v>4.5999999999999996</v>
      </c>
      <c r="F95" s="47">
        <v>4.8</v>
      </c>
      <c r="G95" s="47">
        <v>4.0999999999999996</v>
      </c>
      <c r="H95" s="47">
        <v>7</v>
      </c>
      <c r="I95" s="47">
        <v>1</v>
      </c>
      <c r="J95" s="47">
        <v>8.9</v>
      </c>
    </row>
    <row r="96" spans="1:10" x14ac:dyDescent="0.2">
      <c r="A96" s="47">
        <v>8</v>
      </c>
      <c r="B96" s="47">
        <v>9.3000000000000007</v>
      </c>
      <c r="C96" s="47">
        <v>3.8</v>
      </c>
      <c r="D96" s="47">
        <v>5.5</v>
      </c>
      <c r="E96" s="47">
        <v>7.4</v>
      </c>
      <c r="F96" s="47">
        <v>3.6</v>
      </c>
      <c r="G96" s="47">
        <v>3.2</v>
      </c>
      <c r="H96" s="47">
        <v>4.5999999999999996</v>
      </c>
      <c r="I96" s="47">
        <v>1</v>
      </c>
      <c r="J96" s="47">
        <v>8.4</v>
      </c>
    </row>
    <row r="97" spans="1:10" x14ac:dyDescent="0.2">
      <c r="A97" s="47">
        <v>12</v>
      </c>
      <c r="B97" s="47">
        <v>8.6</v>
      </c>
      <c r="C97" s="47">
        <v>4.8</v>
      </c>
      <c r="D97" s="47">
        <v>5.7</v>
      </c>
      <c r="E97" s="47">
        <v>6.7</v>
      </c>
      <c r="F97" s="47">
        <v>4.9000000000000004</v>
      </c>
      <c r="G97" s="47">
        <v>3.6</v>
      </c>
      <c r="H97" s="47">
        <v>5.3</v>
      </c>
      <c r="I97" s="47">
        <v>1</v>
      </c>
      <c r="J97" s="47">
        <v>8.1</v>
      </c>
    </row>
    <row r="98" spans="1:10" x14ac:dyDescent="0.2">
      <c r="A98" s="47">
        <v>10</v>
      </c>
      <c r="B98" s="47">
        <v>7.4</v>
      </c>
      <c r="C98" s="47">
        <v>3.4</v>
      </c>
      <c r="D98" s="47">
        <v>4.8</v>
      </c>
      <c r="E98" s="47">
        <v>7.2</v>
      </c>
      <c r="F98" s="47">
        <v>4.2</v>
      </c>
      <c r="G98" s="47">
        <v>5.6</v>
      </c>
      <c r="H98" s="47">
        <v>5</v>
      </c>
      <c r="I98" s="47">
        <v>0</v>
      </c>
      <c r="J98" s="47">
        <v>7.2</v>
      </c>
    </row>
    <row r="99" spans="1:10" x14ac:dyDescent="0.2">
      <c r="A99" s="47">
        <v>11</v>
      </c>
      <c r="B99" s="47">
        <v>8.6999999999999993</v>
      </c>
      <c r="C99" s="47">
        <v>3.2</v>
      </c>
      <c r="D99" s="47">
        <v>2.9</v>
      </c>
      <c r="E99" s="47">
        <v>5.6</v>
      </c>
      <c r="F99" s="47">
        <v>3.1</v>
      </c>
      <c r="G99" s="47">
        <v>2.9</v>
      </c>
      <c r="H99" s="47">
        <v>3.2</v>
      </c>
      <c r="I99" s="47">
        <v>1</v>
      </c>
      <c r="J99" s="47">
        <v>7.7</v>
      </c>
    </row>
    <row r="100" spans="1:10" x14ac:dyDescent="0.2">
      <c r="A100" s="47">
        <v>1</v>
      </c>
      <c r="B100" s="47">
        <v>7.8</v>
      </c>
      <c r="C100" s="47">
        <v>4.9000000000000004</v>
      </c>
      <c r="D100" s="47">
        <v>7.1</v>
      </c>
      <c r="E100" s="47">
        <v>7.9</v>
      </c>
      <c r="F100" s="47">
        <v>4.3</v>
      </c>
      <c r="G100" s="47">
        <v>4.9000000000000004</v>
      </c>
      <c r="H100" s="47">
        <v>5.3</v>
      </c>
      <c r="I100" s="47">
        <v>1</v>
      </c>
      <c r="J100" s="47">
        <v>7.4</v>
      </c>
    </row>
    <row r="101" spans="1:10" x14ac:dyDescent="0.2">
      <c r="A101" s="47">
        <v>6</v>
      </c>
      <c r="B101" s="47">
        <v>7.9</v>
      </c>
      <c r="C101" s="47">
        <v>3</v>
      </c>
      <c r="D101" s="47">
        <v>4.8</v>
      </c>
      <c r="E101" s="47">
        <v>9.6999999999999993</v>
      </c>
      <c r="F101" s="47">
        <v>3.4</v>
      </c>
      <c r="G101" s="47">
        <v>5.4</v>
      </c>
      <c r="H101" s="47">
        <v>5.0999999999999996</v>
      </c>
      <c r="I101" s="47">
        <v>1</v>
      </c>
      <c r="J101" s="47">
        <v>7</v>
      </c>
    </row>
    <row r="102" spans="1:10" x14ac:dyDescent="0.2">
      <c r="A102" s="47">
        <v>8</v>
      </c>
      <c r="B102" s="47">
        <v>7.6</v>
      </c>
      <c r="C102" s="47">
        <v>3.6</v>
      </c>
      <c r="D102" s="47">
        <v>4.5999999999999996</v>
      </c>
      <c r="E102" s="47">
        <v>7.7</v>
      </c>
      <c r="F102" s="47">
        <v>3.1</v>
      </c>
      <c r="G102" s="47">
        <v>5.5</v>
      </c>
      <c r="H102" s="47">
        <v>4.9000000000000004</v>
      </c>
      <c r="I102" s="47">
        <v>0</v>
      </c>
      <c r="J102" s="47">
        <v>6.1</v>
      </c>
    </row>
    <row r="103" spans="1:10" x14ac:dyDescent="0.2">
      <c r="A103" s="47">
        <v>14</v>
      </c>
      <c r="B103" s="47">
        <v>9.1999999999999993</v>
      </c>
      <c r="C103" s="47">
        <v>5</v>
      </c>
      <c r="D103" s="47">
        <v>6.2</v>
      </c>
      <c r="E103" s="47">
        <v>7.3</v>
      </c>
      <c r="F103" s="47">
        <v>5.0999999999999996</v>
      </c>
      <c r="G103" s="47">
        <v>4.5999999999999996</v>
      </c>
      <c r="H103" s="47">
        <v>5.2</v>
      </c>
      <c r="I103" s="47">
        <v>1</v>
      </c>
      <c r="J103" s="47">
        <v>7.1</v>
      </c>
    </row>
    <row r="104" spans="1:10" x14ac:dyDescent="0.2">
      <c r="A104" s="47">
        <v>14</v>
      </c>
      <c r="B104" s="47">
        <v>7.7</v>
      </c>
      <c r="C104" s="47">
        <v>4.7</v>
      </c>
      <c r="D104" s="47">
        <v>7</v>
      </c>
      <c r="E104" s="47">
        <v>7.7</v>
      </c>
      <c r="F104" s="47">
        <v>4</v>
      </c>
      <c r="G104" s="47">
        <v>4.7</v>
      </c>
      <c r="H104" s="47">
        <v>4.7</v>
      </c>
      <c r="I104" s="47">
        <v>1</v>
      </c>
      <c r="J104" s="47">
        <v>7.6</v>
      </c>
    </row>
    <row r="105" spans="1:10" x14ac:dyDescent="0.2">
      <c r="A105" s="47">
        <v>12</v>
      </c>
      <c r="B105" s="47">
        <v>9.5</v>
      </c>
      <c r="C105" s="47">
        <v>5.6</v>
      </c>
      <c r="D105" s="47">
        <v>6.6</v>
      </c>
      <c r="E105" s="47">
        <v>7.6</v>
      </c>
      <c r="F105" s="47">
        <v>5.6</v>
      </c>
      <c r="G105" s="47">
        <v>4.5</v>
      </c>
      <c r="H105" s="47">
        <v>5.5</v>
      </c>
      <c r="I105" s="47">
        <v>1</v>
      </c>
      <c r="J105" s="47">
        <v>9</v>
      </c>
    </row>
    <row r="106" spans="1:10" x14ac:dyDescent="0.2">
      <c r="A106" s="47">
        <v>15</v>
      </c>
      <c r="B106" s="47">
        <v>6.5</v>
      </c>
      <c r="C106" s="47">
        <v>4.3</v>
      </c>
      <c r="D106" s="47">
        <v>6</v>
      </c>
      <c r="E106" s="47">
        <v>8.6999999999999993</v>
      </c>
      <c r="F106" s="47">
        <v>5</v>
      </c>
      <c r="G106" s="47">
        <v>5.6</v>
      </c>
      <c r="H106" s="47">
        <v>6.8</v>
      </c>
      <c r="I106" s="47">
        <v>1</v>
      </c>
      <c r="J106" s="47">
        <v>8.9</v>
      </c>
    </row>
    <row r="107" spans="1:10" x14ac:dyDescent="0.2">
      <c r="A107" s="47">
        <v>13</v>
      </c>
      <c r="B107" s="47">
        <v>8.3000000000000007</v>
      </c>
      <c r="C107" s="47">
        <v>3.4</v>
      </c>
      <c r="D107" s="47">
        <v>5.2</v>
      </c>
      <c r="E107" s="47">
        <v>9.1</v>
      </c>
      <c r="F107" s="47">
        <v>4.2</v>
      </c>
      <c r="G107" s="47">
        <v>5.8</v>
      </c>
      <c r="H107" s="47">
        <v>5.9</v>
      </c>
      <c r="I107" s="47">
        <v>1</v>
      </c>
      <c r="J107" s="47">
        <v>7.5</v>
      </c>
    </row>
    <row r="108" spans="1:10" x14ac:dyDescent="0.2">
      <c r="A108" s="47">
        <v>15</v>
      </c>
      <c r="B108" s="47">
        <v>9.6</v>
      </c>
      <c r="C108" s="47">
        <v>4.0999999999999996</v>
      </c>
      <c r="D108" s="47">
        <v>5.5</v>
      </c>
      <c r="E108" s="47">
        <v>7.7</v>
      </c>
      <c r="F108" s="47">
        <v>4.4000000000000004</v>
      </c>
      <c r="G108" s="47">
        <v>4.5999999999999996</v>
      </c>
      <c r="H108" s="47">
        <v>6.5</v>
      </c>
      <c r="I108" s="47">
        <v>1</v>
      </c>
      <c r="J108" s="47">
        <v>9.3000000000000007</v>
      </c>
    </row>
    <row r="109" spans="1:10" x14ac:dyDescent="0.2">
      <c r="A109" s="47">
        <v>1</v>
      </c>
      <c r="B109" s="47">
        <v>5.9</v>
      </c>
      <c r="C109" s="47">
        <v>4</v>
      </c>
      <c r="D109" s="47">
        <v>6.2</v>
      </c>
      <c r="E109" s="47">
        <v>8.4</v>
      </c>
      <c r="F109" s="47">
        <v>5.8</v>
      </c>
      <c r="G109" s="47">
        <v>7.5</v>
      </c>
      <c r="H109" s="47">
        <v>8.6999999999999993</v>
      </c>
      <c r="I109" s="47">
        <v>1</v>
      </c>
      <c r="J109" s="47">
        <v>8</v>
      </c>
    </row>
    <row r="110" spans="1:10" x14ac:dyDescent="0.2">
      <c r="A110" s="47">
        <v>7</v>
      </c>
      <c r="B110" s="47">
        <v>8.6999999999999993</v>
      </c>
      <c r="C110" s="47">
        <v>3.7</v>
      </c>
      <c r="D110" s="47">
        <v>4.8</v>
      </c>
      <c r="E110" s="47">
        <v>3.8</v>
      </c>
      <c r="F110" s="47">
        <v>4.5999999999999996</v>
      </c>
      <c r="G110" s="47">
        <v>3.5</v>
      </c>
      <c r="H110" s="47">
        <v>5.5</v>
      </c>
      <c r="I110" s="47">
        <v>1</v>
      </c>
      <c r="J110" s="47">
        <v>7.6</v>
      </c>
    </row>
    <row r="111" spans="1:10" x14ac:dyDescent="0.2">
      <c r="A111" s="47">
        <v>2</v>
      </c>
      <c r="B111" s="47">
        <v>6.7</v>
      </c>
      <c r="C111" s="47">
        <v>3.2</v>
      </c>
      <c r="D111" s="47">
        <v>4.5</v>
      </c>
      <c r="E111" s="47">
        <v>5</v>
      </c>
      <c r="F111" s="47">
        <v>3.8</v>
      </c>
      <c r="G111" s="47">
        <v>2.6</v>
      </c>
      <c r="H111" s="47">
        <v>5.5</v>
      </c>
      <c r="I111" s="47">
        <v>0</v>
      </c>
      <c r="J111" s="47">
        <v>7.1</v>
      </c>
    </row>
    <row r="112" spans="1:10" x14ac:dyDescent="0.2">
      <c r="A112" s="47">
        <v>7</v>
      </c>
      <c r="B112" s="47">
        <v>9.6999999999999993</v>
      </c>
      <c r="C112" s="47">
        <v>5</v>
      </c>
      <c r="D112" s="47">
        <v>6.1</v>
      </c>
      <c r="E112" s="47">
        <v>6.7</v>
      </c>
      <c r="F112" s="47">
        <v>3.7</v>
      </c>
      <c r="G112" s="47">
        <v>3.4</v>
      </c>
      <c r="H112" s="47">
        <v>7.1</v>
      </c>
      <c r="I112" s="47">
        <v>1</v>
      </c>
      <c r="J112" s="47">
        <v>8.1</v>
      </c>
    </row>
    <row r="113" spans="1:10" x14ac:dyDescent="0.2">
      <c r="A113" s="47">
        <v>12</v>
      </c>
      <c r="B113" s="47">
        <v>8.8000000000000007</v>
      </c>
      <c r="C113" s="47">
        <v>3.5</v>
      </c>
      <c r="D113" s="47">
        <v>4.5</v>
      </c>
      <c r="E113" s="47">
        <v>6.7</v>
      </c>
      <c r="F113" s="47">
        <v>4</v>
      </c>
      <c r="G113" s="47">
        <v>2.2999999999999998</v>
      </c>
      <c r="H113" s="47">
        <v>6.6</v>
      </c>
      <c r="I113" s="47">
        <v>0</v>
      </c>
      <c r="J113" s="47">
        <v>7.9</v>
      </c>
    </row>
    <row r="114" spans="1:10" x14ac:dyDescent="0.2">
      <c r="A114" s="47">
        <v>7</v>
      </c>
      <c r="B114" s="47">
        <v>8.1999999999999993</v>
      </c>
      <c r="C114" s="47">
        <v>3.6</v>
      </c>
      <c r="D114" s="47">
        <v>5</v>
      </c>
      <c r="E114" s="47">
        <v>9</v>
      </c>
      <c r="F114" s="47">
        <v>4.5</v>
      </c>
      <c r="G114" s="47">
        <v>6.9</v>
      </c>
      <c r="H114" s="47">
        <v>5.2</v>
      </c>
      <c r="I114" s="47">
        <v>1</v>
      </c>
      <c r="J114" s="47">
        <v>7.2</v>
      </c>
    </row>
    <row r="115" spans="1:10" x14ac:dyDescent="0.2">
      <c r="A115" s="47">
        <v>14</v>
      </c>
      <c r="B115" s="47">
        <v>8.9</v>
      </c>
      <c r="C115" s="47">
        <v>4.3</v>
      </c>
      <c r="D115" s="47">
        <v>6.9</v>
      </c>
      <c r="E115" s="47">
        <v>8.1999999999999993</v>
      </c>
      <c r="F115" s="47">
        <v>4.2</v>
      </c>
      <c r="G115" s="47">
        <v>5.9</v>
      </c>
      <c r="H115" s="47">
        <v>5.6</v>
      </c>
      <c r="I115" s="47">
        <v>1</v>
      </c>
      <c r="J115" s="47">
        <v>7.7</v>
      </c>
    </row>
    <row r="116" spans="1:10" x14ac:dyDescent="0.2">
      <c r="A116" s="47">
        <v>14</v>
      </c>
      <c r="B116" s="47">
        <v>8.4</v>
      </c>
      <c r="C116" s="47">
        <v>3.8</v>
      </c>
      <c r="D116" s="47">
        <v>5.9</v>
      </c>
      <c r="E116" s="47">
        <v>6.7</v>
      </c>
      <c r="F116" s="47">
        <v>4</v>
      </c>
      <c r="G116" s="47">
        <v>5</v>
      </c>
      <c r="H116" s="47">
        <v>4.9000000000000004</v>
      </c>
      <c r="I116" s="47">
        <v>1</v>
      </c>
      <c r="J116" s="47">
        <v>7.9</v>
      </c>
    </row>
    <row r="117" spans="1:10" x14ac:dyDescent="0.2">
      <c r="A117" s="47">
        <v>11</v>
      </c>
      <c r="B117" s="47">
        <v>7.7</v>
      </c>
      <c r="C117" s="47">
        <v>4.7</v>
      </c>
      <c r="D117" s="47">
        <v>7</v>
      </c>
      <c r="E117" s="47">
        <v>7.7</v>
      </c>
      <c r="F117" s="47">
        <v>5.0999999999999996</v>
      </c>
      <c r="G117" s="47">
        <v>4.7</v>
      </c>
      <c r="H117" s="47">
        <v>5.4</v>
      </c>
      <c r="I117" s="47">
        <v>0</v>
      </c>
      <c r="J117" s="47">
        <v>6.9</v>
      </c>
    </row>
    <row r="118" spans="1:10" x14ac:dyDescent="0.2">
      <c r="A118" s="47">
        <v>10</v>
      </c>
      <c r="B118" s="47">
        <v>9.1999999999999993</v>
      </c>
      <c r="C118" s="47">
        <v>5</v>
      </c>
      <c r="D118" s="47">
        <v>6.2</v>
      </c>
      <c r="E118" s="47">
        <v>7.3</v>
      </c>
      <c r="F118" s="47">
        <v>4.2</v>
      </c>
      <c r="G118" s="47">
        <v>4.5999999999999996</v>
      </c>
      <c r="H118" s="47">
        <v>7.7</v>
      </c>
      <c r="I118" s="47">
        <v>1</v>
      </c>
      <c r="J118" s="47">
        <v>9.5</v>
      </c>
    </row>
    <row r="119" spans="1:10" x14ac:dyDescent="0.2">
      <c r="A119" s="47">
        <v>5</v>
      </c>
      <c r="B119" s="47">
        <v>7.3</v>
      </c>
      <c r="C119" s="47">
        <v>3.6</v>
      </c>
      <c r="D119" s="47">
        <v>6.1</v>
      </c>
      <c r="E119" s="47">
        <v>8</v>
      </c>
      <c r="F119" s="47">
        <v>2.8</v>
      </c>
      <c r="G119" s="47">
        <v>3.3</v>
      </c>
      <c r="H119" s="47">
        <v>4.0999999999999996</v>
      </c>
      <c r="I119" s="47">
        <v>0</v>
      </c>
      <c r="J119" s="47">
        <v>7.5</v>
      </c>
    </row>
    <row r="120" spans="1:10" x14ac:dyDescent="0.2">
      <c r="A120" s="47">
        <v>11</v>
      </c>
      <c r="B120" s="47">
        <v>9</v>
      </c>
      <c r="C120" s="47">
        <v>4.0999999999999996</v>
      </c>
      <c r="D120" s="47">
        <v>5</v>
      </c>
      <c r="E120" s="47">
        <v>6</v>
      </c>
      <c r="F120" s="47">
        <v>3.3</v>
      </c>
      <c r="G120" s="47">
        <v>3.9</v>
      </c>
      <c r="H120" s="47">
        <v>4.2</v>
      </c>
      <c r="I120" s="47">
        <v>1</v>
      </c>
      <c r="J120" s="47">
        <v>8</v>
      </c>
    </row>
    <row r="121" spans="1:10" x14ac:dyDescent="0.2">
      <c r="A121" s="47">
        <v>6</v>
      </c>
      <c r="B121" s="47">
        <v>8.1</v>
      </c>
      <c r="C121" s="47">
        <v>2.5</v>
      </c>
      <c r="D121" s="47">
        <v>3.8</v>
      </c>
      <c r="E121" s="47">
        <v>6.6</v>
      </c>
      <c r="F121" s="47">
        <v>2.6</v>
      </c>
      <c r="G121" s="47">
        <v>3.5</v>
      </c>
      <c r="H121" s="47">
        <v>3.9</v>
      </c>
      <c r="I121" s="47">
        <v>0</v>
      </c>
      <c r="J121" s="47">
        <v>7.1</v>
      </c>
    </row>
    <row r="122" spans="1:10" x14ac:dyDescent="0.2">
      <c r="A122" s="47">
        <v>9</v>
      </c>
      <c r="B122" s="47">
        <v>7.4</v>
      </c>
      <c r="C122" s="47">
        <v>5.0999999999999996</v>
      </c>
      <c r="D122" s="47">
        <v>6.9</v>
      </c>
      <c r="E122" s="47">
        <v>9.6</v>
      </c>
      <c r="F122" s="47">
        <v>5.7</v>
      </c>
      <c r="G122" s="47">
        <v>6.5</v>
      </c>
      <c r="H122" s="47">
        <v>7</v>
      </c>
      <c r="I122" s="47">
        <v>1</v>
      </c>
      <c r="J122" s="47">
        <v>8.8000000000000007</v>
      </c>
    </row>
    <row r="123" spans="1:10" x14ac:dyDescent="0.2">
      <c r="A123" s="47">
        <v>9</v>
      </c>
      <c r="B123" s="47">
        <v>7.9</v>
      </c>
      <c r="C123" s="47">
        <v>3</v>
      </c>
      <c r="D123" s="47">
        <v>4.8</v>
      </c>
      <c r="E123" s="47">
        <v>9.6999999999999993</v>
      </c>
      <c r="F123" s="47">
        <v>4.8</v>
      </c>
      <c r="G123" s="47">
        <v>5.4</v>
      </c>
      <c r="H123" s="47">
        <v>6.2</v>
      </c>
      <c r="I123" s="47">
        <v>0</v>
      </c>
      <c r="J123" s="47">
        <v>8</v>
      </c>
    </row>
    <row r="124" spans="1:10" x14ac:dyDescent="0.2">
      <c r="A124" s="47">
        <v>10</v>
      </c>
      <c r="B124" s="47">
        <v>7.7</v>
      </c>
      <c r="C124" s="47">
        <v>2.2000000000000002</v>
      </c>
      <c r="D124" s="47">
        <v>3.4</v>
      </c>
      <c r="E124" s="47">
        <v>6.2</v>
      </c>
      <c r="F124" s="47">
        <v>3.2</v>
      </c>
      <c r="G124" s="47">
        <v>3.1</v>
      </c>
      <c r="H124" s="47">
        <v>3.4</v>
      </c>
      <c r="I124" s="47">
        <v>0</v>
      </c>
      <c r="J124" s="47">
        <v>7.7</v>
      </c>
    </row>
    <row r="125" spans="1:10" x14ac:dyDescent="0.2">
      <c r="A125" s="47">
        <v>5</v>
      </c>
      <c r="B125" s="47">
        <v>9.4</v>
      </c>
      <c r="C125" s="47">
        <v>2.5</v>
      </c>
      <c r="D125" s="47">
        <v>4.5999999999999996</v>
      </c>
      <c r="E125" s="47">
        <v>6.3</v>
      </c>
      <c r="F125" s="47">
        <v>5.8</v>
      </c>
      <c r="G125" s="47">
        <v>4.5999999999999996</v>
      </c>
      <c r="H125" s="47">
        <v>7</v>
      </c>
      <c r="I125" s="47">
        <v>1</v>
      </c>
      <c r="J125" s="47">
        <v>8.1999999999999993</v>
      </c>
    </row>
    <row r="126" spans="1:10" x14ac:dyDescent="0.2">
      <c r="A126" s="47">
        <v>7</v>
      </c>
      <c r="B126" s="47">
        <v>7.2</v>
      </c>
      <c r="C126" s="47">
        <v>4.3</v>
      </c>
      <c r="D126" s="47">
        <v>4.7</v>
      </c>
      <c r="E126" s="47">
        <v>10</v>
      </c>
      <c r="F126" s="47">
        <v>3.2</v>
      </c>
      <c r="G126" s="47">
        <v>4.0999999999999996</v>
      </c>
      <c r="H126" s="47">
        <v>4.2</v>
      </c>
      <c r="I126" s="47">
        <v>0</v>
      </c>
      <c r="J126" s="47">
        <v>6.5</v>
      </c>
    </row>
    <row r="127" spans="1:10" x14ac:dyDescent="0.2">
      <c r="A127" s="47">
        <v>15</v>
      </c>
      <c r="B127" s="47">
        <v>8.3000000000000007</v>
      </c>
      <c r="C127" s="47">
        <v>3.7</v>
      </c>
      <c r="D127" s="47">
        <v>6.1</v>
      </c>
      <c r="E127" s="47">
        <v>5.3</v>
      </c>
      <c r="F127" s="47">
        <v>4.0999999999999996</v>
      </c>
      <c r="G127" s="47">
        <v>2.9</v>
      </c>
      <c r="H127" s="47">
        <v>4</v>
      </c>
      <c r="I127" s="47">
        <v>1</v>
      </c>
      <c r="J127" s="47">
        <v>8.1</v>
      </c>
    </row>
    <row r="128" spans="1:10" x14ac:dyDescent="0.2">
      <c r="A128" s="47">
        <v>12</v>
      </c>
      <c r="B128" s="47">
        <v>7.9</v>
      </c>
      <c r="C128" s="47">
        <v>3.9</v>
      </c>
      <c r="D128" s="47">
        <v>5.8</v>
      </c>
      <c r="E128" s="47">
        <v>4.7</v>
      </c>
      <c r="F128" s="47">
        <v>4.5999999999999996</v>
      </c>
      <c r="G128" s="47">
        <v>4.2</v>
      </c>
      <c r="H128" s="47">
        <v>6.6</v>
      </c>
      <c r="I128" s="47">
        <v>0</v>
      </c>
      <c r="J128" s="47">
        <v>8.1</v>
      </c>
    </row>
    <row r="129" spans="1:10" x14ac:dyDescent="0.2">
      <c r="A129" s="47">
        <v>7</v>
      </c>
      <c r="B129" s="47">
        <v>7.3</v>
      </c>
      <c r="C129" s="47">
        <v>3.6</v>
      </c>
      <c r="D129" s="47">
        <v>6.1</v>
      </c>
      <c r="E129" s="47">
        <v>8</v>
      </c>
      <c r="F129" s="47">
        <v>3.3</v>
      </c>
      <c r="G129" s="47">
        <v>3.3</v>
      </c>
      <c r="H129" s="47">
        <v>4</v>
      </c>
      <c r="I129" s="47">
        <v>0</v>
      </c>
      <c r="J129" s="47">
        <v>6.9</v>
      </c>
    </row>
    <row r="130" spans="1:10" x14ac:dyDescent="0.2">
      <c r="A130" s="47">
        <v>11</v>
      </c>
      <c r="B130" s="47">
        <v>9.6</v>
      </c>
      <c r="C130" s="47">
        <v>5.7</v>
      </c>
      <c r="D130" s="47">
        <v>7.8</v>
      </c>
      <c r="E130" s="47">
        <v>4.5</v>
      </c>
      <c r="F130" s="47">
        <v>4.4000000000000004</v>
      </c>
      <c r="G130" s="47">
        <v>3</v>
      </c>
      <c r="H130" s="47">
        <v>6.2</v>
      </c>
      <c r="I130" s="47">
        <v>1</v>
      </c>
      <c r="J130" s="47">
        <v>9.3000000000000007</v>
      </c>
    </row>
    <row r="131" spans="1:10" x14ac:dyDescent="0.2">
      <c r="A131" s="47">
        <v>4</v>
      </c>
      <c r="B131" s="47">
        <v>8.3000000000000007</v>
      </c>
      <c r="C131" s="47">
        <v>2.8</v>
      </c>
      <c r="D131" s="47">
        <v>2.5</v>
      </c>
      <c r="E131" s="47">
        <v>5.2</v>
      </c>
      <c r="F131" s="47">
        <v>1.2</v>
      </c>
      <c r="G131" s="47">
        <v>2.5</v>
      </c>
      <c r="H131" s="47">
        <v>2.6</v>
      </c>
      <c r="I131" s="47">
        <v>0</v>
      </c>
      <c r="J131" s="47">
        <v>6.2</v>
      </c>
    </row>
    <row r="132" spans="1:10" x14ac:dyDescent="0.2">
      <c r="A132" s="47">
        <v>9</v>
      </c>
      <c r="B132" s="47">
        <v>8.6</v>
      </c>
      <c r="C132" s="47">
        <v>3.6</v>
      </c>
      <c r="D132" s="47">
        <v>4.7</v>
      </c>
      <c r="E132" s="47">
        <v>3.7</v>
      </c>
      <c r="F132" s="47">
        <v>5</v>
      </c>
      <c r="G132" s="47">
        <v>3.4</v>
      </c>
      <c r="H132" s="47">
        <v>6.1</v>
      </c>
      <c r="I132" s="47">
        <v>0</v>
      </c>
      <c r="J132" s="47">
        <v>8</v>
      </c>
    </row>
    <row r="133" spans="1:10" x14ac:dyDescent="0.2">
      <c r="A133" s="47">
        <v>9</v>
      </c>
      <c r="B133" s="47">
        <v>8</v>
      </c>
      <c r="C133" s="47">
        <v>2.5</v>
      </c>
      <c r="D133" s="47">
        <v>3</v>
      </c>
      <c r="E133" s="47">
        <v>5.2</v>
      </c>
      <c r="F133" s="47">
        <v>4.5999999999999996</v>
      </c>
      <c r="G133" s="47">
        <v>4.2</v>
      </c>
      <c r="H133" s="47">
        <v>6.9</v>
      </c>
      <c r="I133" s="47">
        <v>0</v>
      </c>
      <c r="J133" s="47">
        <v>7.1</v>
      </c>
    </row>
    <row r="134" spans="1:10" x14ac:dyDescent="0.2">
      <c r="A134" s="47">
        <v>2</v>
      </c>
      <c r="B134" s="47">
        <v>6.4</v>
      </c>
      <c r="C134" s="47">
        <v>3.2</v>
      </c>
      <c r="D134" s="47">
        <v>5</v>
      </c>
      <c r="E134" s="47">
        <v>8.4</v>
      </c>
      <c r="F134" s="47">
        <v>2.4</v>
      </c>
      <c r="G134" s="47">
        <v>3.7</v>
      </c>
      <c r="H134" s="47">
        <v>3.6</v>
      </c>
      <c r="I134" s="47">
        <v>0</v>
      </c>
      <c r="J134" s="47">
        <v>6.5</v>
      </c>
    </row>
    <row r="135" spans="1:10" x14ac:dyDescent="0.2">
      <c r="A135" s="47">
        <v>10</v>
      </c>
      <c r="B135" s="47">
        <v>6.6</v>
      </c>
      <c r="C135" s="47">
        <v>3.8</v>
      </c>
      <c r="D135" s="47">
        <v>6.6</v>
      </c>
      <c r="E135" s="47">
        <v>8.1999999999999993</v>
      </c>
      <c r="F135" s="47">
        <v>4.3</v>
      </c>
      <c r="G135" s="47">
        <v>4.0999999999999996</v>
      </c>
      <c r="H135" s="47">
        <v>6.3</v>
      </c>
      <c r="I135" s="47">
        <v>0</v>
      </c>
      <c r="J135" s="47">
        <v>7.1</v>
      </c>
    </row>
    <row r="136" spans="1:10" x14ac:dyDescent="0.2">
      <c r="A136" s="47">
        <v>14</v>
      </c>
      <c r="B136" s="47">
        <v>7.6</v>
      </c>
      <c r="C136" s="47">
        <v>2.5</v>
      </c>
      <c r="D136" s="47">
        <v>4.2</v>
      </c>
      <c r="E136" s="47">
        <v>5.8</v>
      </c>
      <c r="F136" s="47">
        <v>3.6</v>
      </c>
      <c r="G136" s="47">
        <v>3.8</v>
      </c>
      <c r="H136" s="47">
        <v>6</v>
      </c>
      <c r="I136" s="47">
        <v>1</v>
      </c>
      <c r="J136" s="47">
        <v>8.1999999999999993</v>
      </c>
    </row>
    <row r="137" spans="1:10" x14ac:dyDescent="0.2">
      <c r="A137" s="47">
        <v>1</v>
      </c>
      <c r="B137" s="47">
        <v>9.4</v>
      </c>
      <c r="C137" s="47">
        <v>4.0999999999999996</v>
      </c>
      <c r="D137" s="47">
        <v>4.7</v>
      </c>
      <c r="E137" s="47">
        <v>7.6</v>
      </c>
      <c r="F137" s="47">
        <v>5.0999999999999996</v>
      </c>
      <c r="G137" s="47">
        <v>3.7</v>
      </c>
      <c r="H137" s="47">
        <v>5.6</v>
      </c>
      <c r="I137" s="47">
        <v>1</v>
      </c>
      <c r="J137" s="47">
        <v>7</v>
      </c>
    </row>
    <row r="138" spans="1:10" x14ac:dyDescent="0.2">
      <c r="A138" s="47">
        <v>4</v>
      </c>
      <c r="B138" s="47">
        <v>8.3000000000000007</v>
      </c>
      <c r="C138" s="47">
        <v>2.8</v>
      </c>
      <c r="D138" s="47">
        <v>2.5</v>
      </c>
      <c r="E138" s="47">
        <v>5.2</v>
      </c>
      <c r="F138" s="47">
        <v>1.8</v>
      </c>
      <c r="G138" s="47">
        <v>2.5</v>
      </c>
      <c r="H138" s="47">
        <v>3.1</v>
      </c>
      <c r="I138" s="47">
        <v>0</v>
      </c>
      <c r="J138" s="47">
        <v>6.7</v>
      </c>
    </row>
    <row r="139" spans="1:10" x14ac:dyDescent="0.2">
      <c r="A139" s="47">
        <v>13</v>
      </c>
      <c r="B139" s="47">
        <v>7.8</v>
      </c>
      <c r="C139" s="47">
        <v>4.9000000000000004</v>
      </c>
      <c r="D139" s="47">
        <v>7.1</v>
      </c>
      <c r="E139" s="47">
        <v>7.9</v>
      </c>
      <c r="F139" s="47">
        <v>4.0999999999999996</v>
      </c>
      <c r="G139" s="47">
        <v>4.9000000000000004</v>
      </c>
      <c r="H139" s="47">
        <v>5.7</v>
      </c>
      <c r="I139" s="47">
        <v>0</v>
      </c>
      <c r="J139" s="47">
        <v>7.5</v>
      </c>
    </row>
    <row r="140" spans="1:10" x14ac:dyDescent="0.2">
      <c r="A140" s="47">
        <v>13</v>
      </c>
      <c r="B140" s="47">
        <v>7.1</v>
      </c>
      <c r="C140" s="47">
        <v>4.2</v>
      </c>
      <c r="D140" s="47">
        <v>4.5</v>
      </c>
      <c r="E140" s="47">
        <v>9.9</v>
      </c>
      <c r="F140" s="47">
        <v>2.8</v>
      </c>
      <c r="G140" s="47">
        <v>4</v>
      </c>
      <c r="H140" s="47">
        <v>3.3</v>
      </c>
      <c r="I140" s="47">
        <v>0</v>
      </c>
      <c r="J140" s="47">
        <v>7.4</v>
      </c>
    </row>
    <row r="141" spans="1:10" x14ac:dyDescent="0.2">
      <c r="A141" s="47">
        <v>15</v>
      </c>
      <c r="B141" s="47">
        <v>7.6</v>
      </c>
      <c r="C141" s="47">
        <v>3.6</v>
      </c>
      <c r="D141" s="47">
        <v>5</v>
      </c>
      <c r="E141" s="47">
        <v>7.4</v>
      </c>
      <c r="F141" s="47">
        <v>4.4000000000000004</v>
      </c>
      <c r="G141" s="47">
        <v>5.8</v>
      </c>
      <c r="H141" s="47">
        <v>4.8</v>
      </c>
      <c r="I141" s="47">
        <v>0</v>
      </c>
      <c r="J141" s="47">
        <v>7.4</v>
      </c>
    </row>
    <row r="142" spans="1:10" x14ac:dyDescent="0.2">
      <c r="A142" s="47">
        <v>12</v>
      </c>
      <c r="B142" s="47">
        <v>5.6</v>
      </c>
      <c r="C142" s="47">
        <v>3.4</v>
      </c>
      <c r="D142" s="47">
        <v>5.6</v>
      </c>
      <c r="E142" s="47">
        <v>9.1</v>
      </c>
      <c r="F142" s="47">
        <v>4.5</v>
      </c>
      <c r="G142" s="47">
        <v>6</v>
      </c>
      <c r="H142" s="47">
        <v>6.3</v>
      </c>
      <c r="I142" s="47">
        <v>0</v>
      </c>
      <c r="J142" s="47">
        <v>7.9</v>
      </c>
    </row>
    <row r="143" spans="1:10" x14ac:dyDescent="0.2">
      <c r="A143" s="47">
        <v>3</v>
      </c>
      <c r="B143" s="47">
        <v>9.9</v>
      </c>
      <c r="C143" s="47">
        <v>2.8</v>
      </c>
      <c r="D143" s="47">
        <v>3.5</v>
      </c>
      <c r="E143" s="47">
        <v>5.4</v>
      </c>
      <c r="F143" s="47">
        <v>4</v>
      </c>
      <c r="G143" s="47">
        <v>4.9000000000000004</v>
      </c>
      <c r="H143" s="47">
        <v>5.8</v>
      </c>
      <c r="I143" s="47">
        <v>1</v>
      </c>
      <c r="J143" s="47">
        <v>8</v>
      </c>
    </row>
    <row r="144" spans="1:10" x14ac:dyDescent="0.2">
      <c r="A144" s="47">
        <v>3</v>
      </c>
      <c r="B144" s="47">
        <v>9.1999999999999993</v>
      </c>
      <c r="C144" s="47">
        <v>3.4</v>
      </c>
      <c r="D144" s="47">
        <v>5.8</v>
      </c>
      <c r="E144" s="47">
        <v>4.5</v>
      </c>
      <c r="F144" s="47">
        <v>4.2</v>
      </c>
      <c r="G144" s="47">
        <v>4</v>
      </c>
      <c r="H144" s="47">
        <v>6.9</v>
      </c>
      <c r="I144" s="47">
        <v>1</v>
      </c>
      <c r="J144" s="47">
        <v>8</v>
      </c>
    </row>
    <row r="145" spans="1:10" x14ac:dyDescent="0.2">
      <c r="A145" s="47">
        <v>7</v>
      </c>
      <c r="B145" s="47">
        <v>9.1</v>
      </c>
      <c r="C145" s="47">
        <v>3.8</v>
      </c>
      <c r="D145" s="47">
        <v>4.5</v>
      </c>
      <c r="E145" s="47">
        <v>7.3</v>
      </c>
      <c r="F145" s="47">
        <v>4.5</v>
      </c>
      <c r="G145" s="47">
        <v>3.4</v>
      </c>
      <c r="H145" s="47">
        <v>5.0999999999999996</v>
      </c>
      <c r="I145" s="47">
        <v>0</v>
      </c>
      <c r="J145" s="47">
        <v>8.4</v>
      </c>
    </row>
    <row r="146" spans="1:10" x14ac:dyDescent="0.2">
      <c r="A146" s="47">
        <v>7</v>
      </c>
      <c r="B146" s="47">
        <v>9.9</v>
      </c>
      <c r="C146" s="47">
        <v>4.2</v>
      </c>
      <c r="D146" s="47">
        <v>4.5</v>
      </c>
      <c r="E146" s="47">
        <v>3.8</v>
      </c>
      <c r="F146" s="47">
        <v>3.8</v>
      </c>
      <c r="G146" s="47">
        <v>4</v>
      </c>
      <c r="H146" s="47">
        <v>5.4</v>
      </c>
      <c r="I146" s="47">
        <v>1</v>
      </c>
      <c r="J146" s="47">
        <v>8.8000000000000007</v>
      </c>
    </row>
    <row r="147" spans="1:10" x14ac:dyDescent="0.2">
      <c r="A147" s="47">
        <v>14</v>
      </c>
      <c r="B147" s="47">
        <v>9.9</v>
      </c>
      <c r="C147" s="47">
        <v>4.2</v>
      </c>
      <c r="D147" s="47">
        <v>4.5</v>
      </c>
      <c r="E147" s="47">
        <v>3.8</v>
      </c>
      <c r="F147" s="47">
        <v>4.0999999999999996</v>
      </c>
      <c r="G147" s="47">
        <v>4</v>
      </c>
      <c r="H147" s="47">
        <v>4.0999999999999996</v>
      </c>
      <c r="I147" s="47">
        <v>1</v>
      </c>
      <c r="J147" s="47">
        <v>7.9</v>
      </c>
    </row>
    <row r="148" spans="1:10" x14ac:dyDescent="0.2">
      <c r="A148" s="47">
        <v>5</v>
      </c>
      <c r="B148" s="47">
        <v>6.6</v>
      </c>
      <c r="C148" s="47">
        <v>3.8</v>
      </c>
      <c r="D148" s="47">
        <v>6.6</v>
      </c>
      <c r="E148" s="47">
        <v>8.1999999999999993</v>
      </c>
      <c r="F148" s="47">
        <v>4.5999999999999996</v>
      </c>
      <c r="G148" s="47">
        <v>4.0999999999999996</v>
      </c>
      <c r="H148" s="47">
        <v>4.7</v>
      </c>
      <c r="I148" s="47">
        <v>0</v>
      </c>
      <c r="J148" s="47">
        <v>6</v>
      </c>
    </row>
    <row r="149" spans="1:10" x14ac:dyDescent="0.2">
      <c r="A149" s="47">
        <v>15</v>
      </c>
      <c r="B149" s="47">
        <v>9.1</v>
      </c>
      <c r="C149" s="47">
        <v>3.7</v>
      </c>
      <c r="D149" s="47">
        <v>5.4</v>
      </c>
      <c r="E149" s="47">
        <v>7.3</v>
      </c>
      <c r="F149" s="47">
        <v>3.7</v>
      </c>
      <c r="G149" s="47">
        <v>3</v>
      </c>
      <c r="H149" s="47">
        <v>4.7</v>
      </c>
      <c r="I149" s="47">
        <v>0</v>
      </c>
      <c r="J149" s="47">
        <v>8.1999999999999993</v>
      </c>
    </row>
    <row r="150" spans="1:10" x14ac:dyDescent="0.2">
      <c r="A150" s="47">
        <v>7</v>
      </c>
      <c r="B150" s="47">
        <v>5.0999999999999996</v>
      </c>
      <c r="C150" s="47">
        <v>5.0999999999999996</v>
      </c>
      <c r="D150" s="47">
        <v>7.8</v>
      </c>
      <c r="E150" s="47">
        <v>5.9</v>
      </c>
      <c r="F150" s="47">
        <v>5.0999999999999996</v>
      </c>
      <c r="G150" s="47">
        <v>6.3</v>
      </c>
      <c r="H150" s="47">
        <v>6.2</v>
      </c>
      <c r="I150" s="47">
        <v>1</v>
      </c>
      <c r="J150" s="47">
        <v>8.4</v>
      </c>
    </row>
    <row r="151" spans="1:10" x14ac:dyDescent="0.2">
      <c r="A151" s="47">
        <v>13</v>
      </c>
      <c r="B151" s="47">
        <v>6</v>
      </c>
      <c r="C151" s="47">
        <v>4.0999999999999996</v>
      </c>
      <c r="D151" s="47">
        <v>5.3</v>
      </c>
      <c r="E151" s="47">
        <v>8</v>
      </c>
      <c r="F151" s="47">
        <v>4.3</v>
      </c>
      <c r="G151" s="47">
        <v>5.3</v>
      </c>
      <c r="H151" s="47">
        <v>5.8</v>
      </c>
      <c r="I151" s="47">
        <v>0</v>
      </c>
      <c r="J151" s="47">
        <v>7.4</v>
      </c>
    </row>
    <row r="152" spans="1:10" x14ac:dyDescent="0.2">
      <c r="A152" s="47">
        <v>8</v>
      </c>
      <c r="B152" s="47">
        <v>8.9</v>
      </c>
      <c r="C152" s="47">
        <v>4.3</v>
      </c>
      <c r="D152" s="47">
        <v>6.9</v>
      </c>
      <c r="E152" s="47">
        <v>8.1999999999999993</v>
      </c>
      <c r="F152" s="47">
        <v>5</v>
      </c>
      <c r="G152" s="47">
        <v>5.9</v>
      </c>
      <c r="H152" s="47">
        <v>5.7</v>
      </c>
      <c r="I152" s="47">
        <v>0</v>
      </c>
      <c r="J152" s="47">
        <v>8</v>
      </c>
    </row>
    <row r="153" spans="1:10" x14ac:dyDescent="0.2">
      <c r="A153" s="47">
        <v>5</v>
      </c>
      <c r="B153" s="47">
        <v>6.2</v>
      </c>
      <c r="C153" s="47">
        <v>3.3</v>
      </c>
      <c r="D153" s="47">
        <v>5.0999999999999996</v>
      </c>
      <c r="E153" s="47">
        <v>6.9</v>
      </c>
      <c r="F153" s="47">
        <v>4</v>
      </c>
      <c r="G153" s="47">
        <v>6.3</v>
      </c>
      <c r="H153" s="47">
        <v>5.4</v>
      </c>
      <c r="I153" s="47">
        <v>0</v>
      </c>
      <c r="J153" s="47">
        <v>6.6</v>
      </c>
    </row>
    <row r="154" spans="1:10" x14ac:dyDescent="0.2">
      <c r="A154" s="47">
        <v>9</v>
      </c>
      <c r="B154" s="47">
        <v>7.2</v>
      </c>
      <c r="C154" s="47">
        <v>4.3</v>
      </c>
      <c r="D154" s="47">
        <v>4.7</v>
      </c>
      <c r="E154" s="47">
        <v>10</v>
      </c>
      <c r="F154" s="47">
        <v>3</v>
      </c>
      <c r="G154" s="47">
        <v>4.0999999999999996</v>
      </c>
      <c r="H154" s="47">
        <v>3.8</v>
      </c>
      <c r="I154" s="47">
        <v>0</v>
      </c>
      <c r="J154" s="47">
        <v>7.6</v>
      </c>
    </row>
    <row r="155" spans="1:10" x14ac:dyDescent="0.2">
      <c r="A155" s="47">
        <v>6</v>
      </c>
      <c r="B155" s="47">
        <v>8.8000000000000007</v>
      </c>
      <c r="C155" s="47">
        <v>3.5</v>
      </c>
      <c r="D155" s="47">
        <v>4.5</v>
      </c>
      <c r="E155" s="47">
        <v>6.7</v>
      </c>
      <c r="F155" s="47">
        <v>4.0999999999999996</v>
      </c>
      <c r="G155" s="47">
        <v>2.2999999999999998</v>
      </c>
      <c r="H155" s="47">
        <v>5.4</v>
      </c>
      <c r="I155" s="47">
        <v>0</v>
      </c>
      <c r="J155" s="47">
        <v>7.5</v>
      </c>
    </row>
    <row r="156" spans="1:10" x14ac:dyDescent="0.2">
      <c r="A156" s="47">
        <v>3</v>
      </c>
      <c r="B156" s="47">
        <v>6.3</v>
      </c>
      <c r="C156" s="47">
        <v>5.0999999999999996</v>
      </c>
      <c r="D156" s="47">
        <v>6.6</v>
      </c>
      <c r="E156" s="47">
        <v>8.4</v>
      </c>
      <c r="F156" s="47">
        <v>4.4000000000000004</v>
      </c>
      <c r="G156" s="47">
        <v>5.0999999999999996</v>
      </c>
      <c r="H156" s="47">
        <v>5.3</v>
      </c>
      <c r="I156" s="47">
        <v>0</v>
      </c>
      <c r="J156" s="47">
        <v>7.1</v>
      </c>
    </row>
    <row r="157" spans="1:10" x14ac:dyDescent="0.2">
      <c r="A157" s="47">
        <v>2</v>
      </c>
      <c r="B157" s="47">
        <v>9.6999999999999993</v>
      </c>
      <c r="C157" s="47">
        <v>2.8</v>
      </c>
      <c r="D157" s="47">
        <v>4.7</v>
      </c>
      <c r="E157" s="47">
        <v>4.8</v>
      </c>
      <c r="F157" s="47">
        <v>4</v>
      </c>
      <c r="G157" s="47">
        <v>4.0999999999999996</v>
      </c>
      <c r="H157" s="47">
        <v>5.8</v>
      </c>
      <c r="I157" s="47">
        <v>0</v>
      </c>
      <c r="J157" s="47">
        <v>7.9</v>
      </c>
    </row>
    <row r="158" spans="1:10" x14ac:dyDescent="0.2">
      <c r="A158" s="47">
        <v>1</v>
      </c>
      <c r="B158" s="47">
        <v>5</v>
      </c>
      <c r="C158" s="47">
        <v>3.6</v>
      </c>
      <c r="D158" s="47">
        <v>4.9000000000000004</v>
      </c>
      <c r="E158" s="47">
        <v>8.1999999999999993</v>
      </c>
      <c r="F158" s="47">
        <v>3.7</v>
      </c>
      <c r="G158" s="47">
        <v>4.8</v>
      </c>
      <c r="H158" s="47">
        <v>4.4000000000000004</v>
      </c>
      <c r="I158" s="47">
        <v>0</v>
      </c>
      <c r="J158" s="47">
        <v>7.6</v>
      </c>
    </row>
    <row r="159" spans="1:10" x14ac:dyDescent="0.2">
      <c r="A159" s="47">
        <v>10</v>
      </c>
      <c r="B159" s="47">
        <v>7.4</v>
      </c>
      <c r="C159" s="47">
        <v>3.4</v>
      </c>
      <c r="D159" s="47">
        <v>4.8</v>
      </c>
      <c r="E159" s="47">
        <v>7.2</v>
      </c>
      <c r="F159" s="47">
        <v>4</v>
      </c>
      <c r="G159" s="47">
        <v>5.6</v>
      </c>
      <c r="H159" s="47">
        <v>4.3</v>
      </c>
      <c r="I159" s="47">
        <v>0</v>
      </c>
      <c r="J159" s="47">
        <v>7.1</v>
      </c>
    </row>
    <row r="160" spans="1:10" x14ac:dyDescent="0.2">
      <c r="A160" s="47">
        <v>5</v>
      </c>
      <c r="B160" s="47">
        <v>5.5</v>
      </c>
      <c r="C160" s="47">
        <v>3.7</v>
      </c>
      <c r="D160" s="47">
        <v>4.9000000000000004</v>
      </c>
      <c r="E160" s="47">
        <v>6</v>
      </c>
      <c r="F160" s="47">
        <v>4.3</v>
      </c>
      <c r="G160" s="47">
        <v>5.9</v>
      </c>
      <c r="H160" s="47">
        <v>5.7</v>
      </c>
      <c r="I160" s="47">
        <v>0</v>
      </c>
      <c r="J160" s="47">
        <v>7.6</v>
      </c>
    </row>
    <row r="161" spans="1:10" x14ac:dyDescent="0.2">
      <c r="A161" s="47">
        <v>13</v>
      </c>
      <c r="B161" s="47">
        <v>9.1</v>
      </c>
      <c r="C161" s="47">
        <v>3.6</v>
      </c>
      <c r="D161" s="47">
        <v>4.5999999999999996</v>
      </c>
      <c r="E161" s="47">
        <v>8.3000000000000007</v>
      </c>
      <c r="F161" s="47">
        <v>4.5999999999999996</v>
      </c>
      <c r="G161" s="47">
        <v>4.3</v>
      </c>
      <c r="H161" s="47">
        <v>4.8</v>
      </c>
      <c r="I161" s="47">
        <v>1</v>
      </c>
      <c r="J161" s="47">
        <v>8.1999999999999993</v>
      </c>
    </row>
    <row r="162" spans="1:10" x14ac:dyDescent="0.2">
      <c r="A162" s="47">
        <v>5</v>
      </c>
      <c r="B162" s="47">
        <v>6.7</v>
      </c>
      <c r="C162" s="47">
        <v>3.7</v>
      </c>
      <c r="D162" s="47">
        <v>4.9000000000000004</v>
      </c>
      <c r="E162" s="47">
        <v>9.1999999999999993</v>
      </c>
      <c r="F162" s="47">
        <v>3.7</v>
      </c>
      <c r="G162" s="47">
        <v>4.5</v>
      </c>
      <c r="H162" s="47">
        <v>4.9000000000000004</v>
      </c>
      <c r="I162" s="47">
        <v>0</v>
      </c>
      <c r="J162" s="47">
        <v>6.9</v>
      </c>
    </row>
    <row r="163" spans="1:10" x14ac:dyDescent="0.2">
      <c r="A163" s="47">
        <v>11</v>
      </c>
      <c r="B163" s="47">
        <v>6.3</v>
      </c>
      <c r="C163" s="47">
        <v>4.5</v>
      </c>
      <c r="D163" s="47">
        <v>5.9</v>
      </c>
      <c r="E163" s="47">
        <v>8.8000000000000007</v>
      </c>
      <c r="F163" s="47">
        <v>6.4</v>
      </c>
      <c r="G163" s="47">
        <v>6.2</v>
      </c>
      <c r="H163" s="47">
        <v>6.4</v>
      </c>
      <c r="I163" s="47">
        <v>1</v>
      </c>
      <c r="J163" s="47">
        <v>8.1</v>
      </c>
    </row>
    <row r="164" spans="1:10" x14ac:dyDescent="0.2">
      <c r="A164" s="47">
        <v>13</v>
      </c>
      <c r="B164" s="47">
        <v>8.3000000000000007</v>
      </c>
      <c r="C164" s="47">
        <v>3.7</v>
      </c>
      <c r="D164" s="47">
        <v>6.1</v>
      </c>
      <c r="E164" s="47">
        <v>5.3</v>
      </c>
      <c r="F164" s="47">
        <v>3.6</v>
      </c>
      <c r="G164" s="47">
        <v>2.9</v>
      </c>
      <c r="H164" s="47">
        <v>4.9000000000000004</v>
      </c>
      <c r="I164" s="47">
        <v>1</v>
      </c>
      <c r="J164" s="47">
        <v>7.6</v>
      </c>
    </row>
    <row r="165" spans="1:10" x14ac:dyDescent="0.2">
      <c r="A165" s="47">
        <v>12</v>
      </c>
      <c r="B165" s="47">
        <v>8.1999999999999993</v>
      </c>
      <c r="C165" s="47">
        <v>3.6</v>
      </c>
      <c r="D165" s="47">
        <v>6</v>
      </c>
      <c r="E165" s="47">
        <v>5.2</v>
      </c>
      <c r="F165" s="47">
        <v>4.7</v>
      </c>
      <c r="G165" s="47">
        <v>2.8</v>
      </c>
      <c r="H165" s="47">
        <v>4</v>
      </c>
      <c r="I165" s="47">
        <v>1</v>
      </c>
      <c r="J165" s="47">
        <v>8.4</v>
      </c>
    </row>
    <row r="166" spans="1:10" x14ac:dyDescent="0.2">
      <c r="A166" s="47">
        <v>11</v>
      </c>
      <c r="B166" s="47">
        <v>8.1999999999999993</v>
      </c>
      <c r="C166" s="47">
        <v>3.6</v>
      </c>
      <c r="D166" s="47">
        <v>6</v>
      </c>
      <c r="E166" s="47">
        <v>5.2</v>
      </c>
      <c r="F166" s="47">
        <v>4</v>
      </c>
      <c r="G166" s="47">
        <v>2.8</v>
      </c>
      <c r="H166" s="47">
        <v>4</v>
      </c>
      <c r="I166" s="47">
        <v>0</v>
      </c>
      <c r="J166" s="47">
        <v>7.4</v>
      </c>
    </row>
    <row r="167" spans="1:10" x14ac:dyDescent="0.2">
      <c r="A167" s="47">
        <v>10</v>
      </c>
      <c r="B167" s="47">
        <v>9</v>
      </c>
      <c r="C167" s="47">
        <v>4.0999999999999996</v>
      </c>
      <c r="D167" s="47">
        <v>5</v>
      </c>
      <c r="E167" s="47">
        <v>6</v>
      </c>
      <c r="F167" s="47">
        <v>4.3</v>
      </c>
      <c r="G167" s="47">
        <v>3.9</v>
      </c>
      <c r="H167" s="47">
        <v>4.4000000000000004</v>
      </c>
      <c r="I167" s="47">
        <v>0</v>
      </c>
      <c r="J167" s="47">
        <v>7.9</v>
      </c>
    </row>
    <row r="168" spans="1:10" x14ac:dyDescent="0.2">
      <c r="A168" s="47">
        <v>1</v>
      </c>
      <c r="B168" s="47">
        <v>7.1</v>
      </c>
      <c r="C168" s="47">
        <v>3.4</v>
      </c>
      <c r="D168" s="47">
        <v>5.9</v>
      </c>
      <c r="E168" s="47">
        <v>7.8</v>
      </c>
      <c r="F168" s="47">
        <v>3.6</v>
      </c>
      <c r="G168" s="47">
        <v>3.1</v>
      </c>
      <c r="H168" s="47">
        <v>3.7</v>
      </c>
      <c r="I168" s="47">
        <v>0</v>
      </c>
      <c r="J168" s="47">
        <v>7.2</v>
      </c>
    </row>
    <row r="169" spans="1:10" x14ac:dyDescent="0.2">
      <c r="A169" s="47">
        <v>10</v>
      </c>
      <c r="B169" s="47">
        <v>6.9</v>
      </c>
      <c r="C169" s="47">
        <v>3.7</v>
      </c>
      <c r="D169" s="47">
        <v>5.4</v>
      </c>
      <c r="E169" s="47">
        <v>8.9</v>
      </c>
      <c r="F169" s="47">
        <v>2.7</v>
      </c>
      <c r="G169" s="47">
        <v>4.2</v>
      </c>
      <c r="H169" s="47">
        <v>3.4</v>
      </c>
      <c r="I169" s="47">
        <v>0</v>
      </c>
      <c r="J169" s="47">
        <v>7.6</v>
      </c>
    </row>
    <row r="170" spans="1:10" x14ac:dyDescent="0.2">
      <c r="A170" s="47">
        <v>12</v>
      </c>
      <c r="B170" s="47">
        <v>8.6</v>
      </c>
      <c r="C170" s="47">
        <v>2.9</v>
      </c>
      <c r="D170" s="47">
        <v>4</v>
      </c>
      <c r="E170" s="47">
        <v>6.3</v>
      </c>
      <c r="F170" s="47">
        <v>4</v>
      </c>
      <c r="G170" s="47">
        <v>3</v>
      </c>
      <c r="H170" s="47">
        <v>4</v>
      </c>
      <c r="I170" s="47">
        <v>0</v>
      </c>
      <c r="J170" s="47">
        <v>6.7</v>
      </c>
    </row>
    <row r="171" spans="1:10" x14ac:dyDescent="0.2">
      <c r="A171" s="47">
        <v>9</v>
      </c>
      <c r="B171" s="47">
        <v>6.7</v>
      </c>
      <c r="C171" s="47">
        <v>4</v>
      </c>
      <c r="D171" s="47">
        <v>6.8</v>
      </c>
      <c r="E171" s="47">
        <v>8.4</v>
      </c>
      <c r="F171" s="47">
        <v>3.8</v>
      </c>
      <c r="G171" s="47">
        <v>4.3</v>
      </c>
      <c r="H171" s="47">
        <v>4.3</v>
      </c>
      <c r="I171" s="47">
        <v>1</v>
      </c>
      <c r="J171" s="47">
        <v>7.4</v>
      </c>
    </row>
    <row r="172" spans="1:10" x14ac:dyDescent="0.2">
      <c r="A172" s="47">
        <v>8</v>
      </c>
      <c r="B172" s="47">
        <v>7</v>
      </c>
      <c r="C172" s="47">
        <v>3.3</v>
      </c>
      <c r="D172" s="47">
        <v>4.2</v>
      </c>
      <c r="E172" s="47">
        <v>9</v>
      </c>
      <c r="F172" s="47">
        <v>3.3</v>
      </c>
      <c r="G172" s="47">
        <v>5.2</v>
      </c>
      <c r="H172" s="47">
        <v>5.6</v>
      </c>
      <c r="I172" s="47">
        <v>1</v>
      </c>
      <c r="J172" s="47">
        <v>6.2</v>
      </c>
    </row>
    <row r="173" spans="1:10" x14ac:dyDescent="0.2">
      <c r="A173" s="47">
        <v>1</v>
      </c>
      <c r="B173" s="47">
        <v>9.6999999999999993</v>
      </c>
      <c r="C173" s="47">
        <v>2.6</v>
      </c>
      <c r="D173" s="47">
        <v>3.3</v>
      </c>
      <c r="E173" s="47">
        <v>5.2</v>
      </c>
      <c r="F173" s="47">
        <v>4.5</v>
      </c>
      <c r="G173" s="47">
        <v>4.7</v>
      </c>
      <c r="H173" s="47">
        <v>5.8</v>
      </c>
      <c r="I173" s="47">
        <v>1</v>
      </c>
      <c r="J173" s="47">
        <v>7.5</v>
      </c>
    </row>
    <row r="174" spans="1:10" x14ac:dyDescent="0.2">
      <c r="A174" s="47">
        <v>4</v>
      </c>
      <c r="B174" s="47">
        <v>9.9</v>
      </c>
      <c r="C174" s="47">
        <v>3.7</v>
      </c>
      <c r="D174" s="47">
        <v>6.7</v>
      </c>
      <c r="E174" s="47">
        <v>6.8</v>
      </c>
      <c r="F174" s="47">
        <v>5</v>
      </c>
      <c r="G174" s="47">
        <v>3.4</v>
      </c>
      <c r="H174" s="47">
        <v>5.3</v>
      </c>
      <c r="I174" s="47">
        <v>1</v>
      </c>
      <c r="J174" s="47">
        <v>7.4</v>
      </c>
    </row>
    <row r="175" spans="1:10" x14ac:dyDescent="0.2">
      <c r="A175" s="47">
        <v>1</v>
      </c>
      <c r="B175" s="47">
        <v>8.6</v>
      </c>
      <c r="C175" s="47">
        <v>4.8</v>
      </c>
      <c r="D175" s="47">
        <v>5.7</v>
      </c>
      <c r="E175" s="47">
        <v>6.7</v>
      </c>
      <c r="F175" s="47">
        <v>4.8</v>
      </c>
      <c r="G175" s="47">
        <v>3.6</v>
      </c>
      <c r="H175" s="47">
        <v>4.2</v>
      </c>
      <c r="I175" s="47">
        <v>0</v>
      </c>
      <c r="J175" s="47">
        <v>7.9</v>
      </c>
    </row>
    <row r="176" spans="1:10" x14ac:dyDescent="0.2">
      <c r="A176" s="47">
        <v>8</v>
      </c>
      <c r="B176" s="47">
        <v>6.3</v>
      </c>
      <c r="C176" s="47">
        <v>5.0999999999999996</v>
      </c>
      <c r="D176" s="47">
        <v>6.6</v>
      </c>
      <c r="E176" s="47">
        <v>8.4</v>
      </c>
      <c r="F176" s="47">
        <v>2.8</v>
      </c>
      <c r="G176" s="47">
        <v>5.0999999999999996</v>
      </c>
      <c r="H176" s="47">
        <v>4.7</v>
      </c>
      <c r="I176" s="47">
        <v>0</v>
      </c>
      <c r="J176" s="47">
        <v>6.5</v>
      </c>
    </row>
    <row r="177" spans="1:10" x14ac:dyDescent="0.2">
      <c r="A177" s="47">
        <v>11</v>
      </c>
      <c r="B177" s="47">
        <v>9.9</v>
      </c>
      <c r="C177" s="47">
        <v>3.7</v>
      </c>
      <c r="D177" s="47">
        <v>6.7</v>
      </c>
      <c r="E177" s="47">
        <v>6.8</v>
      </c>
      <c r="F177" s="47">
        <v>4.3</v>
      </c>
      <c r="G177" s="47">
        <v>3.4</v>
      </c>
      <c r="H177" s="47">
        <v>4.2</v>
      </c>
      <c r="I177" s="47">
        <v>1</v>
      </c>
      <c r="J177" s="47">
        <v>8.6</v>
      </c>
    </row>
    <row r="178" spans="1:10" x14ac:dyDescent="0.2">
      <c r="A178" s="47">
        <v>7</v>
      </c>
      <c r="B178" s="47">
        <v>9.3000000000000007</v>
      </c>
      <c r="C178" s="47">
        <v>2.4</v>
      </c>
      <c r="D178" s="47">
        <v>4.5</v>
      </c>
      <c r="E178" s="47">
        <v>6.2</v>
      </c>
      <c r="F178" s="47">
        <v>4</v>
      </c>
      <c r="G178" s="47">
        <v>4.4000000000000004</v>
      </c>
      <c r="H178" s="47">
        <v>5.8</v>
      </c>
      <c r="I178" s="47">
        <v>1</v>
      </c>
      <c r="J178" s="47">
        <v>8.6</v>
      </c>
    </row>
    <row r="179" spans="1:10" x14ac:dyDescent="0.2">
      <c r="A179" s="47">
        <v>12</v>
      </c>
      <c r="B179" s="47">
        <v>9.6999999999999993</v>
      </c>
      <c r="C179" s="47">
        <v>5</v>
      </c>
      <c r="D179" s="47">
        <v>6.1</v>
      </c>
      <c r="E179" s="47">
        <v>6.7</v>
      </c>
      <c r="F179" s="47">
        <v>4.9000000000000004</v>
      </c>
      <c r="G179" s="47">
        <v>3.4</v>
      </c>
      <c r="H179" s="47">
        <v>5.8</v>
      </c>
      <c r="I179" s="47">
        <v>1</v>
      </c>
      <c r="J179" s="47">
        <v>8</v>
      </c>
    </row>
    <row r="180" spans="1:10" x14ac:dyDescent="0.2">
      <c r="A180" s="47">
        <v>14</v>
      </c>
      <c r="B180" s="47">
        <v>9.6999999999999993</v>
      </c>
      <c r="C180" s="47">
        <v>2.6</v>
      </c>
      <c r="D180" s="47">
        <v>3.3</v>
      </c>
      <c r="E180" s="47">
        <v>5.2</v>
      </c>
      <c r="F180" s="47">
        <v>4.5999999999999996</v>
      </c>
      <c r="G180" s="47">
        <v>4.7</v>
      </c>
      <c r="H180" s="47">
        <v>5.3</v>
      </c>
      <c r="I180" s="47">
        <v>0</v>
      </c>
      <c r="J180" s="47">
        <v>8.1</v>
      </c>
    </row>
    <row r="181" spans="1:10" x14ac:dyDescent="0.2">
      <c r="A181" s="47">
        <v>5</v>
      </c>
      <c r="B181" s="47">
        <v>9.6</v>
      </c>
      <c r="C181" s="47">
        <v>5.7</v>
      </c>
      <c r="D181" s="47">
        <v>7.8</v>
      </c>
      <c r="E181" s="47">
        <v>4.5</v>
      </c>
      <c r="F181" s="47">
        <v>4</v>
      </c>
      <c r="G181" s="47">
        <v>3</v>
      </c>
      <c r="H181" s="47">
        <v>6.1</v>
      </c>
      <c r="I181" s="47">
        <v>1</v>
      </c>
      <c r="J181" s="47">
        <v>8.1999999999999993</v>
      </c>
    </row>
    <row r="182" spans="1:10" x14ac:dyDescent="0.2">
      <c r="A182" s="47">
        <v>10</v>
      </c>
      <c r="B182" s="47">
        <v>7.6</v>
      </c>
      <c r="C182" s="47">
        <v>2.5</v>
      </c>
      <c r="D182" s="47">
        <v>4.2</v>
      </c>
      <c r="E182" s="47">
        <v>5.8</v>
      </c>
      <c r="F182" s="47">
        <v>4.4000000000000004</v>
      </c>
      <c r="G182" s="47">
        <v>3.8</v>
      </c>
      <c r="H182" s="47">
        <v>6.3</v>
      </c>
      <c r="I182" s="47">
        <v>1</v>
      </c>
      <c r="J182" s="47">
        <v>7.2</v>
      </c>
    </row>
    <row r="183" spans="1:10" x14ac:dyDescent="0.2">
      <c r="A183" s="47">
        <v>7</v>
      </c>
      <c r="B183" s="47">
        <v>9.4</v>
      </c>
      <c r="C183" s="47">
        <v>4.0999999999999996</v>
      </c>
      <c r="D183" s="47">
        <v>4.7</v>
      </c>
      <c r="E183" s="47">
        <v>7.6</v>
      </c>
      <c r="F183" s="47">
        <v>4.7</v>
      </c>
      <c r="G183" s="47">
        <v>3.7</v>
      </c>
      <c r="H183" s="47">
        <v>6.4</v>
      </c>
      <c r="I183" s="47">
        <v>1</v>
      </c>
      <c r="J183" s="47">
        <v>8.4</v>
      </c>
    </row>
    <row r="184" spans="1:10" x14ac:dyDescent="0.2">
      <c r="A184" s="47">
        <v>15</v>
      </c>
      <c r="B184" s="47">
        <v>9.6</v>
      </c>
      <c r="C184" s="47">
        <v>5.7</v>
      </c>
      <c r="D184" s="47">
        <v>7.8</v>
      </c>
      <c r="E184" s="47">
        <v>4.5</v>
      </c>
      <c r="F184" s="47">
        <v>4.5999999999999996</v>
      </c>
      <c r="G184" s="47">
        <v>3</v>
      </c>
      <c r="H184" s="47">
        <v>6.7</v>
      </c>
      <c r="I184" s="47">
        <v>1</v>
      </c>
      <c r="J184" s="47">
        <v>9.4</v>
      </c>
    </row>
    <row r="185" spans="1:10" x14ac:dyDescent="0.2">
      <c r="A185" s="47">
        <v>14</v>
      </c>
      <c r="B185" s="47">
        <v>9.3000000000000007</v>
      </c>
      <c r="C185" s="47">
        <v>5.0999999999999996</v>
      </c>
      <c r="D185" s="47">
        <v>6.3</v>
      </c>
      <c r="E185" s="47">
        <v>7.4</v>
      </c>
      <c r="F185" s="47">
        <v>4.4000000000000004</v>
      </c>
      <c r="G185" s="47">
        <v>4.5999999999999996</v>
      </c>
      <c r="H185" s="47">
        <v>5.8</v>
      </c>
      <c r="I185" s="47">
        <v>1</v>
      </c>
      <c r="J185" s="47">
        <v>9.4</v>
      </c>
    </row>
    <row r="186" spans="1:10" x14ac:dyDescent="0.2">
      <c r="A186" s="47">
        <v>4</v>
      </c>
      <c r="B186" s="47">
        <v>9.6999999999999993</v>
      </c>
      <c r="C186" s="47">
        <v>2.8</v>
      </c>
      <c r="D186" s="47">
        <v>4.7</v>
      </c>
      <c r="E186" s="47">
        <v>4.8</v>
      </c>
      <c r="F186" s="47">
        <v>4.7</v>
      </c>
      <c r="G186" s="47">
        <v>4.0999999999999996</v>
      </c>
      <c r="H186" s="47">
        <v>5.0999999999999996</v>
      </c>
      <c r="I186" s="47">
        <v>0</v>
      </c>
      <c r="J186" s="47">
        <v>7.5</v>
      </c>
    </row>
    <row r="187" spans="1:10" x14ac:dyDescent="0.2">
      <c r="A187" s="47">
        <v>1</v>
      </c>
      <c r="B187" s="47">
        <v>9.1</v>
      </c>
      <c r="C187" s="47">
        <v>3.8</v>
      </c>
      <c r="D187" s="47">
        <v>4.5</v>
      </c>
      <c r="E187" s="47">
        <v>7.3</v>
      </c>
      <c r="F187" s="47">
        <v>6</v>
      </c>
      <c r="G187" s="47">
        <v>3.4</v>
      </c>
      <c r="H187" s="47">
        <v>6.3</v>
      </c>
      <c r="I187" s="47">
        <v>0</v>
      </c>
      <c r="J187" s="47">
        <v>6.6</v>
      </c>
    </row>
    <row r="188" spans="1:10" x14ac:dyDescent="0.2">
      <c r="A188" s="47">
        <v>2</v>
      </c>
      <c r="B188" s="47">
        <v>6.5</v>
      </c>
      <c r="C188" s="47">
        <v>2.8</v>
      </c>
      <c r="D188" s="47">
        <v>3.7</v>
      </c>
      <c r="E188" s="47">
        <v>8.5</v>
      </c>
      <c r="F188" s="47">
        <v>4.3</v>
      </c>
      <c r="G188" s="47">
        <v>4.7</v>
      </c>
      <c r="H188" s="47">
        <v>3.3</v>
      </c>
      <c r="I188" s="47">
        <v>0</v>
      </c>
      <c r="J188" s="47">
        <v>4.3</v>
      </c>
    </row>
    <row r="189" spans="1:10" x14ac:dyDescent="0.2">
      <c r="A189" s="47">
        <v>2</v>
      </c>
      <c r="B189" s="47">
        <v>6.6</v>
      </c>
      <c r="C189" s="47">
        <v>3.6</v>
      </c>
      <c r="D189" s="47">
        <v>4.8</v>
      </c>
      <c r="E189" s="47">
        <v>7.2</v>
      </c>
      <c r="F189" s="47">
        <v>3.2</v>
      </c>
      <c r="G189" s="47">
        <v>3.6</v>
      </c>
      <c r="H189" s="47">
        <v>4</v>
      </c>
      <c r="I189" s="47">
        <v>1</v>
      </c>
      <c r="J189" s="47">
        <v>6.6</v>
      </c>
    </row>
    <row r="190" spans="1:10" x14ac:dyDescent="0.2">
      <c r="A190" s="47">
        <v>13</v>
      </c>
      <c r="B190" s="47">
        <v>5.8</v>
      </c>
      <c r="C190" s="47">
        <v>3.6</v>
      </c>
      <c r="D190" s="47">
        <v>5.8</v>
      </c>
      <c r="E190" s="47">
        <v>9.3000000000000007</v>
      </c>
      <c r="F190" s="47">
        <v>5.9</v>
      </c>
      <c r="G190" s="47">
        <v>6.1</v>
      </c>
      <c r="H190" s="47">
        <v>6.6</v>
      </c>
      <c r="I190" s="47">
        <v>0</v>
      </c>
      <c r="J190" s="47">
        <v>7.4</v>
      </c>
    </row>
    <row r="191" spans="1:10" x14ac:dyDescent="0.2">
      <c r="A191" s="47">
        <v>11</v>
      </c>
      <c r="B191" s="47">
        <v>8.6999999999999993</v>
      </c>
      <c r="C191" s="47">
        <v>3.7</v>
      </c>
      <c r="D191" s="47">
        <v>4.8</v>
      </c>
      <c r="E191" s="47">
        <v>3.8</v>
      </c>
      <c r="F191" s="47">
        <v>5.5</v>
      </c>
      <c r="G191" s="47">
        <v>3.5</v>
      </c>
      <c r="H191" s="47">
        <v>5.6</v>
      </c>
      <c r="I191" s="47">
        <v>0</v>
      </c>
      <c r="J191" s="47">
        <v>7.1</v>
      </c>
    </row>
    <row r="192" spans="1:10" x14ac:dyDescent="0.2">
      <c r="A192" s="47">
        <v>2</v>
      </c>
      <c r="B192" s="47">
        <v>8.8000000000000007</v>
      </c>
      <c r="C192" s="47">
        <v>3.9</v>
      </c>
      <c r="D192" s="47">
        <v>4.8</v>
      </c>
      <c r="E192" s="47">
        <v>5.8</v>
      </c>
      <c r="F192" s="47">
        <v>3.8</v>
      </c>
      <c r="G192" s="47">
        <v>3.7</v>
      </c>
      <c r="H192" s="47">
        <v>4.2</v>
      </c>
      <c r="I192" s="47">
        <v>1</v>
      </c>
      <c r="J192" s="47">
        <v>6.7</v>
      </c>
    </row>
    <row r="193" spans="1:10" x14ac:dyDescent="0.2">
      <c r="A193" s="47">
        <v>8</v>
      </c>
      <c r="B193" s="47">
        <v>6.4</v>
      </c>
      <c r="C193" s="47">
        <v>4.5</v>
      </c>
      <c r="D193" s="47">
        <v>5.7</v>
      </c>
      <c r="E193" s="47">
        <v>8.4</v>
      </c>
      <c r="F193" s="47">
        <v>4</v>
      </c>
      <c r="G193" s="47">
        <v>5.8</v>
      </c>
      <c r="H193" s="47">
        <v>5.8</v>
      </c>
      <c r="I193" s="47">
        <v>0</v>
      </c>
      <c r="J193" s="47">
        <v>6.7</v>
      </c>
    </row>
    <row r="194" spans="1:10" x14ac:dyDescent="0.2">
      <c r="A194" s="47">
        <v>13</v>
      </c>
      <c r="B194" s="47">
        <v>6.7</v>
      </c>
      <c r="C194" s="47">
        <v>3.6</v>
      </c>
      <c r="D194" s="47">
        <v>4.8</v>
      </c>
      <c r="E194" s="47">
        <v>7.2</v>
      </c>
      <c r="F194" s="47">
        <v>2.9</v>
      </c>
      <c r="G194" s="47">
        <v>3.6</v>
      </c>
      <c r="H194" s="47">
        <v>3.2</v>
      </c>
      <c r="I194" s="47">
        <v>0</v>
      </c>
      <c r="J194" s="47">
        <v>7.2</v>
      </c>
    </row>
    <row r="195" spans="1:10" x14ac:dyDescent="0.2">
      <c r="A195" s="47">
        <v>1</v>
      </c>
      <c r="B195" s="47">
        <v>5.2</v>
      </c>
      <c r="C195" s="47">
        <v>3.8</v>
      </c>
      <c r="D195" s="47">
        <v>5</v>
      </c>
      <c r="E195" s="47">
        <v>8.4</v>
      </c>
      <c r="F195" s="47">
        <v>4.3</v>
      </c>
      <c r="G195" s="47">
        <v>4.9000000000000004</v>
      </c>
      <c r="H195" s="47">
        <v>4.7</v>
      </c>
      <c r="I195" s="47">
        <v>0</v>
      </c>
      <c r="J195" s="47">
        <v>7.1</v>
      </c>
    </row>
    <row r="196" spans="1:10" x14ac:dyDescent="0.2">
      <c r="A196" s="47">
        <v>3</v>
      </c>
      <c r="B196" s="47">
        <v>6.4</v>
      </c>
      <c r="C196" s="47">
        <v>3.3</v>
      </c>
      <c r="D196" s="47">
        <v>4.5</v>
      </c>
      <c r="E196" s="47">
        <v>8.8000000000000007</v>
      </c>
      <c r="F196" s="47">
        <v>3.6</v>
      </c>
      <c r="G196" s="47">
        <v>4.0999999999999996</v>
      </c>
      <c r="H196" s="47">
        <v>4</v>
      </c>
      <c r="I196" s="47">
        <v>0</v>
      </c>
      <c r="J196" s="47">
        <v>6</v>
      </c>
    </row>
    <row r="197" spans="1:10" x14ac:dyDescent="0.2">
      <c r="A197" s="47">
        <v>10</v>
      </c>
      <c r="B197" s="47">
        <v>7.6</v>
      </c>
      <c r="C197" s="47">
        <v>3.6</v>
      </c>
      <c r="D197" s="47">
        <v>5.4</v>
      </c>
      <c r="E197" s="47">
        <v>4.4000000000000004</v>
      </c>
      <c r="F197" s="47">
        <v>4.4000000000000004</v>
      </c>
      <c r="G197" s="47">
        <v>3.9</v>
      </c>
      <c r="H197" s="47">
        <v>5.2</v>
      </c>
      <c r="I197" s="47">
        <v>0</v>
      </c>
      <c r="J197" s="47">
        <v>8.4</v>
      </c>
    </row>
    <row r="198" spans="1:10" x14ac:dyDescent="0.2">
      <c r="A198" s="47">
        <v>8</v>
      </c>
      <c r="B198" s="47">
        <v>5.9</v>
      </c>
      <c r="C198" s="47">
        <v>4</v>
      </c>
      <c r="D198" s="47">
        <v>6.2</v>
      </c>
      <c r="E198" s="47">
        <v>8.4</v>
      </c>
      <c r="F198" s="47">
        <v>6</v>
      </c>
      <c r="G198" s="47">
        <v>7.5</v>
      </c>
      <c r="H198" s="47">
        <v>6</v>
      </c>
      <c r="I198" s="47">
        <v>1</v>
      </c>
      <c r="J198" s="47">
        <v>8.6</v>
      </c>
    </row>
    <row r="199" spans="1:10" x14ac:dyDescent="0.2">
      <c r="A199" s="47">
        <v>9</v>
      </c>
      <c r="B199" s="47">
        <v>9.6999999999999993</v>
      </c>
      <c r="C199" s="47">
        <v>5</v>
      </c>
      <c r="D199" s="47">
        <v>6.1</v>
      </c>
      <c r="E199" s="47">
        <v>6.8</v>
      </c>
      <c r="F199" s="47">
        <v>4.4000000000000004</v>
      </c>
      <c r="G199" s="47">
        <v>3.5</v>
      </c>
      <c r="H199" s="47">
        <v>6.3</v>
      </c>
      <c r="I199" s="47">
        <v>1</v>
      </c>
      <c r="J199" s="47">
        <v>7.9</v>
      </c>
    </row>
    <row r="200" spans="1:10" x14ac:dyDescent="0.2">
      <c r="A200" s="47">
        <v>6</v>
      </c>
      <c r="B200" s="47">
        <v>5.5</v>
      </c>
      <c r="C200" s="47">
        <v>5.5</v>
      </c>
      <c r="D200" s="47">
        <v>8.1999999999999993</v>
      </c>
      <c r="E200" s="47">
        <v>6.3</v>
      </c>
      <c r="F200" s="47">
        <v>5.9</v>
      </c>
      <c r="G200" s="47">
        <v>6.7</v>
      </c>
      <c r="H200" s="47">
        <v>6.6</v>
      </c>
      <c r="I200" s="47">
        <v>1</v>
      </c>
      <c r="J200" s="47">
        <v>7.6</v>
      </c>
    </row>
    <row r="201" spans="1:10" x14ac:dyDescent="0.2">
      <c r="A201" s="47">
        <v>4</v>
      </c>
      <c r="B201" s="47">
        <v>9.6999999999999993</v>
      </c>
      <c r="C201" s="47">
        <v>5</v>
      </c>
      <c r="D201" s="47">
        <v>6.1</v>
      </c>
      <c r="E201" s="47">
        <v>6.8</v>
      </c>
      <c r="F201" s="47">
        <v>4.3</v>
      </c>
      <c r="G201" s="47">
        <v>3.5</v>
      </c>
      <c r="H201" s="47">
        <v>5.9</v>
      </c>
      <c r="I201" s="47">
        <v>1</v>
      </c>
      <c r="J201" s="47">
        <v>8.5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90796-EA21-41E8-BD0E-193D50EA78E9}">
  <dimension ref="A1:S201"/>
  <sheetViews>
    <sheetView topLeftCell="E1" workbookViewId="0">
      <selection activeCell="K27" sqref="K27"/>
    </sheetView>
  </sheetViews>
  <sheetFormatPr defaultRowHeight="12.75" x14ac:dyDescent="0.2"/>
  <cols>
    <col min="3" max="3" width="12.7109375" bestFit="1" customWidth="1"/>
    <col min="4" max="4" width="11.85546875" bestFit="1" customWidth="1"/>
    <col min="5" max="5" width="12.5703125" bestFit="1" customWidth="1"/>
    <col min="6" max="6" width="15.140625" bestFit="1" customWidth="1"/>
    <col min="7" max="7" width="13.140625" bestFit="1" customWidth="1"/>
    <col min="11" max="11" width="18.7109375" bestFit="1" customWidth="1"/>
    <col min="12" max="12" width="11.42578125" bestFit="1" customWidth="1"/>
    <col min="13" max="13" width="13.7109375" bestFit="1" customWidth="1"/>
    <col min="16" max="16" width="13.5703125" bestFit="1" customWidth="1"/>
    <col min="17" max="17" width="10.7109375" bestFit="1" customWidth="1"/>
    <col min="18" max="18" width="12.140625" bestFit="1" customWidth="1"/>
    <col min="19" max="19" width="12.28515625" bestFit="1" customWidth="1"/>
  </cols>
  <sheetData>
    <row r="1" spans="1:19" x14ac:dyDescent="0.2">
      <c r="A1" s="44" t="s">
        <v>263</v>
      </c>
      <c r="B1" s="44" t="s">
        <v>51</v>
      </c>
      <c r="C1" s="44" t="s">
        <v>54</v>
      </c>
      <c r="D1" s="44" t="s">
        <v>57</v>
      </c>
      <c r="E1" s="44" t="s">
        <v>59</v>
      </c>
      <c r="F1" s="44" t="s">
        <v>264</v>
      </c>
      <c r="G1" s="44" t="s">
        <v>269</v>
      </c>
      <c r="H1" s="44" t="s">
        <v>297</v>
      </c>
      <c r="I1" s="44" t="s">
        <v>275</v>
      </c>
      <c r="K1" s="68" t="s">
        <v>309</v>
      </c>
      <c r="L1" s="63"/>
      <c r="M1" s="63"/>
      <c r="N1" s="63"/>
      <c r="O1" s="63"/>
      <c r="P1" s="63"/>
      <c r="Q1" s="63"/>
      <c r="R1" s="63"/>
      <c r="S1" s="63"/>
    </row>
    <row r="2" spans="1:19" x14ac:dyDescent="0.2">
      <c r="A2" s="47">
        <v>3</v>
      </c>
      <c r="B2" s="47">
        <v>8.5</v>
      </c>
      <c r="C2" s="47">
        <v>3.9</v>
      </c>
      <c r="D2" s="47">
        <v>6</v>
      </c>
      <c r="E2" s="47">
        <v>6.8</v>
      </c>
      <c r="F2" s="47">
        <v>5</v>
      </c>
      <c r="G2" s="47">
        <v>5.9</v>
      </c>
      <c r="H2" s="47">
        <v>1</v>
      </c>
      <c r="I2" s="47">
        <v>8.4</v>
      </c>
      <c r="K2" s="63"/>
      <c r="L2" s="63"/>
      <c r="M2" s="63"/>
      <c r="N2" s="63"/>
      <c r="O2" s="63"/>
      <c r="P2" s="63"/>
      <c r="Q2" s="63"/>
      <c r="R2" s="63"/>
      <c r="S2" s="63"/>
    </row>
    <row r="3" spans="1:19" x14ac:dyDescent="0.2">
      <c r="A3" s="47">
        <v>13</v>
      </c>
      <c r="B3" s="47">
        <v>8.1999999999999993</v>
      </c>
      <c r="C3" s="47">
        <v>2.7</v>
      </c>
      <c r="D3" s="47">
        <v>3.1</v>
      </c>
      <c r="E3" s="47">
        <v>5.3</v>
      </c>
      <c r="F3" s="47">
        <v>3.9</v>
      </c>
      <c r="G3" s="47">
        <v>7.2</v>
      </c>
      <c r="H3" s="47">
        <v>0</v>
      </c>
      <c r="I3" s="47">
        <v>7.5</v>
      </c>
      <c r="K3" s="73" t="s">
        <v>310</v>
      </c>
      <c r="L3" s="73"/>
      <c r="M3" s="63"/>
      <c r="N3" s="63"/>
      <c r="O3" s="63"/>
      <c r="P3" s="63"/>
      <c r="Q3" s="63"/>
      <c r="R3" s="63"/>
      <c r="S3" s="63"/>
    </row>
    <row r="4" spans="1:19" x14ac:dyDescent="0.2">
      <c r="A4" s="47">
        <v>12</v>
      </c>
      <c r="B4" s="47">
        <v>9.1999999999999993</v>
      </c>
      <c r="C4" s="47">
        <v>3.4</v>
      </c>
      <c r="D4" s="47">
        <v>5.8</v>
      </c>
      <c r="E4" s="47">
        <v>4.5</v>
      </c>
      <c r="F4" s="47">
        <v>5.4</v>
      </c>
      <c r="G4" s="47">
        <v>5.6</v>
      </c>
      <c r="H4" s="47">
        <v>1</v>
      </c>
      <c r="I4" s="47">
        <v>9</v>
      </c>
      <c r="K4" s="53" t="s">
        <v>311</v>
      </c>
      <c r="L4" s="53">
        <v>0.74793978832494457</v>
      </c>
      <c r="M4" s="63"/>
      <c r="N4" s="63"/>
      <c r="O4" s="63"/>
      <c r="P4" s="63"/>
      <c r="Q4" s="63"/>
      <c r="R4" s="63"/>
      <c r="S4" s="63"/>
    </row>
    <row r="5" spans="1:19" x14ac:dyDescent="0.2">
      <c r="A5" s="47">
        <v>14</v>
      </c>
      <c r="B5" s="47">
        <v>6.4</v>
      </c>
      <c r="C5" s="47">
        <v>3.3</v>
      </c>
      <c r="D5" s="47">
        <v>4.5</v>
      </c>
      <c r="E5" s="47">
        <v>8.8000000000000007</v>
      </c>
      <c r="F5" s="47">
        <v>4.3</v>
      </c>
      <c r="G5" s="47">
        <v>3.7</v>
      </c>
      <c r="H5" s="47">
        <v>0</v>
      </c>
      <c r="I5" s="47">
        <v>7.2</v>
      </c>
      <c r="K5" s="53" t="s">
        <v>312</v>
      </c>
      <c r="L5" s="53">
        <v>0.55941392695956282</v>
      </c>
      <c r="M5" s="63"/>
      <c r="N5" s="63"/>
      <c r="O5" s="63"/>
      <c r="P5" s="63"/>
      <c r="Q5" s="63"/>
      <c r="R5" s="63"/>
      <c r="S5" s="63"/>
    </row>
    <row r="6" spans="1:19" x14ac:dyDescent="0.2">
      <c r="A6" s="47">
        <v>9</v>
      </c>
      <c r="B6" s="47">
        <v>9</v>
      </c>
      <c r="C6" s="47">
        <v>3.4</v>
      </c>
      <c r="D6" s="47">
        <v>4.5</v>
      </c>
      <c r="E6" s="47">
        <v>6.8</v>
      </c>
      <c r="F6" s="47">
        <v>4.5</v>
      </c>
      <c r="G6" s="47">
        <v>6.9</v>
      </c>
      <c r="H6" s="47">
        <v>0</v>
      </c>
      <c r="I6" s="47">
        <v>9</v>
      </c>
      <c r="K6" s="53" t="s">
        <v>313</v>
      </c>
      <c r="L6" s="53">
        <v>0.54096006002593189</v>
      </c>
      <c r="M6" s="63"/>
      <c r="N6" s="63"/>
      <c r="O6" s="63"/>
      <c r="P6" s="63"/>
      <c r="Q6" s="63"/>
      <c r="R6" s="63"/>
      <c r="S6" s="63"/>
    </row>
    <row r="7" spans="1:19" x14ac:dyDescent="0.2">
      <c r="A7" s="47">
        <v>8</v>
      </c>
      <c r="B7" s="47">
        <v>6.5</v>
      </c>
      <c r="C7" s="47">
        <v>2.8</v>
      </c>
      <c r="D7" s="47">
        <v>3.7</v>
      </c>
      <c r="E7" s="47">
        <v>8.5</v>
      </c>
      <c r="F7" s="47">
        <v>3.6</v>
      </c>
      <c r="G7" s="47">
        <v>4.0999999999999996</v>
      </c>
      <c r="H7" s="47">
        <v>0</v>
      </c>
      <c r="I7" s="47">
        <v>6.1</v>
      </c>
      <c r="K7" s="53" t="s">
        <v>314</v>
      </c>
      <c r="L7" s="53">
        <v>0.60518723573651623</v>
      </c>
      <c r="M7" s="63"/>
      <c r="N7" s="63"/>
      <c r="O7" s="63"/>
      <c r="P7" s="63"/>
      <c r="Q7" s="63"/>
      <c r="R7" s="63"/>
      <c r="S7" s="63"/>
    </row>
    <row r="8" spans="1:19" x14ac:dyDescent="0.2">
      <c r="A8" s="47">
        <v>2</v>
      </c>
      <c r="B8" s="47">
        <v>6.9</v>
      </c>
      <c r="C8" s="47">
        <v>3.7</v>
      </c>
      <c r="D8" s="47">
        <v>5.4</v>
      </c>
      <c r="E8" s="47">
        <v>8.9</v>
      </c>
      <c r="F8" s="47">
        <v>2.1</v>
      </c>
      <c r="G8" s="47">
        <v>2.6</v>
      </c>
      <c r="H8" s="47">
        <v>1</v>
      </c>
      <c r="I8" s="47">
        <v>7.2</v>
      </c>
      <c r="K8" s="53" t="s">
        <v>315</v>
      </c>
      <c r="L8" s="53">
        <v>200</v>
      </c>
      <c r="M8" s="63"/>
      <c r="N8" s="63"/>
      <c r="O8" s="63"/>
      <c r="P8" s="63"/>
      <c r="Q8" s="63"/>
      <c r="R8" s="63"/>
      <c r="S8" s="63"/>
    </row>
    <row r="9" spans="1:19" x14ac:dyDescent="0.2">
      <c r="A9" s="47">
        <v>9</v>
      </c>
      <c r="B9" s="47">
        <v>6.2</v>
      </c>
      <c r="C9" s="47">
        <v>3.3</v>
      </c>
      <c r="D9" s="47">
        <v>5.0999999999999996</v>
      </c>
      <c r="E9" s="47">
        <v>6.9</v>
      </c>
      <c r="F9" s="47">
        <v>4.3</v>
      </c>
      <c r="G9" s="47">
        <v>4.8</v>
      </c>
      <c r="H9" s="47">
        <v>0</v>
      </c>
      <c r="I9" s="47">
        <v>7.7</v>
      </c>
      <c r="K9" s="63"/>
      <c r="L9" s="63"/>
      <c r="M9" s="63"/>
      <c r="N9" s="63"/>
      <c r="O9" s="63"/>
      <c r="P9" s="63"/>
      <c r="Q9" s="63"/>
      <c r="R9" s="63"/>
      <c r="S9" s="63"/>
    </row>
    <row r="10" spans="1:19" x14ac:dyDescent="0.2">
      <c r="A10" s="47">
        <v>7</v>
      </c>
      <c r="B10" s="47">
        <v>5.8</v>
      </c>
      <c r="C10" s="47">
        <v>3.6</v>
      </c>
      <c r="D10" s="47">
        <v>5.8</v>
      </c>
      <c r="E10" s="47">
        <v>9.3000000000000007</v>
      </c>
      <c r="F10" s="47">
        <v>4.4000000000000004</v>
      </c>
      <c r="G10" s="47">
        <v>6.7</v>
      </c>
      <c r="H10" s="47">
        <v>1</v>
      </c>
      <c r="I10" s="47">
        <v>8.1999999999999993</v>
      </c>
      <c r="K10" s="68" t="s">
        <v>316</v>
      </c>
      <c r="L10" s="63"/>
      <c r="M10" s="63"/>
      <c r="N10" s="63"/>
      <c r="O10" s="63"/>
      <c r="P10" s="63"/>
      <c r="Q10" s="63"/>
      <c r="R10" s="63"/>
      <c r="S10" s="63"/>
    </row>
    <row r="11" spans="1:19" x14ac:dyDescent="0.2">
      <c r="A11" s="47">
        <v>9</v>
      </c>
      <c r="B11" s="47">
        <v>6.4</v>
      </c>
      <c r="C11" s="47">
        <v>4.5</v>
      </c>
      <c r="D11" s="47">
        <v>5.7</v>
      </c>
      <c r="E11" s="47">
        <v>8.4</v>
      </c>
      <c r="F11" s="47">
        <v>4.0999999999999996</v>
      </c>
      <c r="G11" s="47">
        <v>6.1</v>
      </c>
      <c r="H11" s="47">
        <v>0</v>
      </c>
      <c r="I11" s="47">
        <v>6.7</v>
      </c>
      <c r="K11" s="52"/>
      <c r="L11" s="59" t="s">
        <v>321</v>
      </c>
      <c r="M11" s="59" t="s">
        <v>322</v>
      </c>
      <c r="N11" s="59" t="s">
        <v>323</v>
      </c>
      <c r="O11" s="59" t="s">
        <v>324</v>
      </c>
      <c r="P11" s="59" t="s">
        <v>325</v>
      </c>
      <c r="Q11" s="63"/>
      <c r="R11" s="63"/>
      <c r="S11" s="63"/>
    </row>
    <row r="12" spans="1:19" x14ac:dyDescent="0.2">
      <c r="A12" s="47">
        <v>10</v>
      </c>
      <c r="B12" s="47">
        <v>8.6999999999999993</v>
      </c>
      <c r="C12" s="47">
        <v>3.2</v>
      </c>
      <c r="D12" s="47">
        <v>4.5999999999999996</v>
      </c>
      <c r="E12" s="47">
        <v>6.8</v>
      </c>
      <c r="F12" s="47">
        <v>3.8</v>
      </c>
      <c r="G12" s="47">
        <v>4.8</v>
      </c>
      <c r="H12" s="47">
        <v>1</v>
      </c>
      <c r="I12" s="47">
        <v>8.4</v>
      </c>
      <c r="K12" s="53" t="s">
        <v>317</v>
      </c>
      <c r="L12" s="53">
        <v>8</v>
      </c>
      <c r="M12" s="53">
        <v>88.820946253004664</v>
      </c>
      <c r="N12" s="53">
        <v>11.102618281625583</v>
      </c>
      <c r="O12" s="53">
        <v>30.314184499730523</v>
      </c>
      <c r="P12" s="53">
        <v>2.8030392151301463E-30</v>
      </c>
      <c r="Q12" s="63"/>
      <c r="R12" s="63"/>
      <c r="S12" s="63"/>
    </row>
    <row r="13" spans="1:19" x14ac:dyDescent="0.2">
      <c r="A13" s="47">
        <v>4</v>
      </c>
      <c r="B13" s="47">
        <v>6.1</v>
      </c>
      <c r="C13" s="47">
        <v>4.9000000000000004</v>
      </c>
      <c r="D13" s="47">
        <v>6.4</v>
      </c>
      <c r="E13" s="47">
        <v>8.1999999999999993</v>
      </c>
      <c r="F13" s="47">
        <v>3</v>
      </c>
      <c r="G13" s="47">
        <v>3.9</v>
      </c>
      <c r="H13" s="47">
        <v>0</v>
      </c>
      <c r="I13" s="47">
        <v>6.6</v>
      </c>
      <c r="K13" s="53" t="s">
        <v>318</v>
      </c>
      <c r="L13" s="53">
        <v>191</v>
      </c>
      <c r="M13" s="53">
        <v>69.954053746995484</v>
      </c>
      <c r="N13" s="53">
        <v>0.36625159029840565</v>
      </c>
      <c r="O13" s="53"/>
      <c r="P13" s="53"/>
      <c r="Q13" s="63"/>
      <c r="R13" s="63"/>
      <c r="S13" s="63"/>
    </row>
    <row r="14" spans="1:19" x14ac:dyDescent="0.2">
      <c r="A14" s="47">
        <v>13</v>
      </c>
      <c r="B14" s="47">
        <v>9.5</v>
      </c>
      <c r="C14" s="47">
        <v>5.6</v>
      </c>
      <c r="D14" s="47">
        <v>6.6</v>
      </c>
      <c r="E14" s="47">
        <v>7.6</v>
      </c>
      <c r="F14" s="47">
        <v>5.0999999999999996</v>
      </c>
      <c r="G14" s="47">
        <v>6.9</v>
      </c>
      <c r="H14" s="47">
        <v>1</v>
      </c>
      <c r="I14" s="47">
        <v>7.9</v>
      </c>
      <c r="K14" s="53" t="s">
        <v>319</v>
      </c>
      <c r="L14" s="53">
        <v>199</v>
      </c>
      <c r="M14" s="53">
        <v>158.77500000000015</v>
      </c>
      <c r="N14" s="53"/>
      <c r="O14" s="53"/>
      <c r="P14" s="53"/>
      <c r="Q14" s="63"/>
      <c r="R14" s="63"/>
      <c r="S14" s="63"/>
    </row>
    <row r="15" spans="1:19" x14ac:dyDescent="0.2">
      <c r="A15" s="47">
        <v>7</v>
      </c>
      <c r="B15" s="47">
        <v>9.1999999999999993</v>
      </c>
      <c r="C15" s="47">
        <v>3.9</v>
      </c>
      <c r="D15" s="47">
        <v>4.8</v>
      </c>
      <c r="E15" s="47">
        <v>7.1</v>
      </c>
      <c r="F15" s="47">
        <v>4.5</v>
      </c>
      <c r="G15" s="47">
        <v>5.5</v>
      </c>
      <c r="H15" s="47">
        <v>0</v>
      </c>
      <c r="I15" s="47">
        <v>8.1999999999999993</v>
      </c>
      <c r="K15" s="63"/>
      <c r="L15" s="63"/>
      <c r="M15" s="63"/>
      <c r="N15" s="63"/>
      <c r="O15" s="63"/>
      <c r="P15" s="63"/>
      <c r="Q15" s="63"/>
      <c r="R15" s="63"/>
      <c r="S15" s="63"/>
    </row>
    <row r="16" spans="1:19" x14ac:dyDescent="0.2">
      <c r="A16" s="47">
        <v>15</v>
      </c>
      <c r="B16" s="47">
        <v>6.3</v>
      </c>
      <c r="C16" s="47">
        <v>4.5</v>
      </c>
      <c r="D16" s="47">
        <v>5.9</v>
      </c>
      <c r="E16" s="47">
        <v>8.8000000000000007</v>
      </c>
      <c r="F16" s="47">
        <v>4.8</v>
      </c>
      <c r="G16" s="47">
        <v>6.9</v>
      </c>
      <c r="H16" s="47">
        <v>1</v>
      </c>
      <c r="I16" s="47">
        <v>7.6</v>
      </c>
      <c r="K16" s="52"/>
      <c r="L16" s="59" t="s">
        <v>326</v>
      </c>
      <c r="M16" s="59" t="s">
        <v>314</v>
      </c>
      <c r="N16" s="59" t="s">
        <v>327</v>
      </c>
      <c r="O16" s="59" t="s">
        <v>328</v>
      </c>
      <c r="P16" s="59" t="s">
        <v>329</v>
      </c>
      <c r="Q16" s="59" t="s">
        <v>330</v>
      </c>
      <c r="R16" s="59" t="s">
        <v>331</v>
      </c>
      <c r="S16" s="59" t="s">
        <v>332</v>
      </c>
    </row>
    <row r="17" spans="1:19" x14ac:dyDescent="0.2">
      <c r="A17" s="47">
        <v>1</v>
      </c>
      <c r="B17" s="47">
        <v>8.6999999999999993</v>
      </c>
      <c r="C17" s="47">
        <v>3.2</v>
      </c>
      <c r="D17" s="47">
        <v>3.8</v>
      </c>
      <c r="E17" s="47">
        <v>4.9000000000000004</v>
      </c>
      <c r="F17" s="47">
        <v>4.3</v>
      </c>
      <c r="G17" s="47">
        <v>6.8</v>
      </c>
      <c r="H17" s="47">
        <v>0</v>
      </c>
      <c r="I17" s="47">
        <v>7.1</v>
      </c>
      <c r="K17" s="53" t="s">
        <v>320</v>
      </c>
      <c r="L17" s="53">
        <v>4.2687325354114414</v>
      </c>
      <c r="M17" s="53">
        <v>0.5108945201932269</v>
      </c>
      <c r="N17" s="53">
        <v>8.355408732505003</v>
      </c>
      <c r="O17" s="53">
        <v>1.319365460645928E-14</v>
      </c>
      <c r="P17" s="53">
        <v>3.261012513549943</v>
      </c>
      <c r="Q17" s="53">
        <v>5.2764525572729397</v>
      </c>
      <c r="R17" s="53">
        <v>3.261012513549943</v>
      </c>
      <c r="S17" s="53">
        <v>5.2764525572729397</v>
      </c>
    </row>
    <row r="18" spans="1:19" x14ac:dyDescent="0.2">
      <c r="A18" s="47">
        <v>4</v>
      </c>
      <c r="B18" s="47">
        <v>5.7</v>
      </c>
      <c r="C18" s="47">
        <v>4</v>
      </c>
      <c r="D18" s="47">
        <v>5.0999999999999996</v>
      </c>
      <c r="E18" s="47">
        <v>6.2</v>
      </c>
      <c r="F18" s="47">
        <v>4.2</v>
      </c>
      <c r="G18" s="47">
        <v>6</v>
      </c>
      <c r="H18" s="47">
        <v>1</v>
      </c>
      <c r="I18" s="47">
        <v>7.2</v>
      </c>
      <c r="K18" s="53" t="s">
        <v>263</v>
      </c>
      <c r="L18" s="53">
        <v>5.5344302484082834E-2</v>
      </c>
      <c r="M18" s="53">
        <v>1.085841351659033E-2</v>
      </c>
      <c r="N18" s="53">
        <v>5.0969050312482107</v>
      </c>
      <c r="O18" s="53">
        <v>8.2688024832198719E-7</v>
      </c>
      <c r="P18" s="53">
        <v>3.392649455343387E-2</v>
      </c>
      <c r="Q18" s="53">
        <v>7.6762110414731799E-2</v>
      </c>
      <c r="R18" s="53">
        <v>3.392649455343387E-2</v>
      </c>
      <c r="S18" s="53">
        <v>7.6762110414731799E-2</v>
      </c>
    </row>
    <row r="19" spans="1:19" x14ac:dyDescent="0.2">
      <c r="A19" s="47">
        <v>8</v>
      </c>
      <c r="B19" s="47">
        <v>5.9</v>
      </c>
      <c r="C19" s="47">
        <v>4.0999999999999996</v>
      </c>
      <c r="D19" s="47">
        <v>5.5</v>
      </c>
      <c r="E19" s="47">
        <v>8.4</v>
      </c>
      <c r="F19" s="47">
        <v>5.7</v>
      </c>
      <c r="G19" s="47">
        <v>7.2</v>
      </c>
      <c r="H19" s="47">
        <v>0</v>
      </c>
      <c r="I19" s="47">
        <v>8.1999999999999993</v>
      </c>
      <c r="K19" s="53" t="s">
        <v>51</v>
      </c>
      <c r="L19" s="53">
        <v>0.18538552895021254</v>
      </c>
      <c r="M19" s="53">
        <v>3.8071680318324926E-2</v>
      </c>
      <c r="N19" s="53">
        <v>4.8693813196624651</v>
      </c>
      <c r="O19" s="53">
        <v>2.3408844239728574E-6</v>
      </c>
      <c r="P19" s="53">
        <v>0.1102905866357481</v>
      </c>
      <c r="Q19" s="53">
        <v>0.26048047126467699</v>
      </c>
      <c r="R19" s="53">
        <v>0.1102905866357481</v>
      </c>
      <c r="S19" s="53">
        <v>0.26048047126467699</v>
      </c>
    </row>
    <row r="20" spans="1:19" x14ac:dyDescent="0.2">
      <c r="A20" s="47">
        <v>12</v>
      </c>
      <c r="B20" s="47">
        <v>5.6</v>
      </c>
      <c r="C20" s="47">
        <v>3.4</v>
      </c>
      <c r="D20" s="47">
        <v>5.6</v>
      </c>
      <c r="E20" s="47">
        <v>9.1</v>
      </c>
      <c r="F20" s="47">
        <v>5</v>
      </c>
      <c r="G20" s="47">
        <v>6.4</v>
      </c>
      <c r="H20" s="47">
        <v>1</v>
      </c>
      <c r="I20" s="47">
        <v>7.9</v>
      </c>
      <c r="K20" s="57" t="s">
        <v>54</v>
      </c>
      <c r="L20" s="53">
        <v>-0.10547497889160205</v>
      </c>
      <c r="M20" s="53">
        <v>9.1645831078042056E-2</v>
      </c>
      <c r="N20" s="53">
        <v>-1.1508977293444327</v>
      </c>
      <c r="O20" s="58">
        <v>0.2512130780148974</v>
      </c>
      <c r="P20" s="53">
        <v>-0.2862428972136668</v>
      </c>
      <c r="Q20" s="53">
        <v>7.529293943046271E-2</v>
      </c>
      <c r="R20" s="53">
        <v>-0.2862428972136668</v>
      </c>
      <c r="S20" s="53">
        <v>7.529293943046271E-2</v>
      </c>
    </row>
    <row r="21" spans="1:19" x14ac:dyDescent="0.2">
      <c r="A21" s="47">
        <v>13</v>
      </c>
      <c r="B21" s="47">
        <v>9.1</v>
      </c>
      <c r="C21" s="47">
        <v>4.5</v>
      </c>
      <c r="D21" s="47">
        <v>7.1</v>
      </c>
      <c r="E21" s="47">
        <v>8.4</v>
      </c>
      <c r="F21" s="47">
        <v>4.5</v>
      </c>
      <c r="G21" s="47">
        <v>6</v>
      </c>
      <c r="H21" s="47">
        <v>1</v>
      </c>
      <c r="I21" s="47">
        <v>8.8000000000000007</v>
      </c>
      <c r="K21" s="53" t="s">
        <v>57</v>
      </c>
      <c r="L21" s="53">
        <v>0.20711409640983486</v>
      </c>
      <c r="M21" s="53">
        <v>6.7057587710225158E-2</v>
      </c>
      <c r="N21" s="53">
        <v>3.0886004624090204</v>
      </c>
      <c r="O21" s="53">
        <v>2.310835440893833E-3</v>
      </c>
      <c r="P21" s="53">
        <v>7.4845553525934722E-2</v>
      </c>
      <c r="Q21" s="53">
        <v>0.33938263929373502</v>
      </c>
      <c r="R21" s="53">
        <v>7.4845553525934722E-2</v>
      </c>
      <c r="S21" s="53">
        <v>0.33938263929373502</v>
      </c>
    </row>
    <row r="22" spans="1:19" x14ac:dyDescent="0.2">
      <c r="A22" s="47">
        <v>8</v>
      </c>
      <c r="B22" s="47">
        <v>5.2</v>
      </c>
      <c r="C22" s="47">
        <v>3.8</v>
      </c>
      <c r="D22" s="47">
        <v>5</v>
      </c>
      <c r="E22" s="47">
        <v>8.4</v>
      </c>
      <c r="F22" s="47">
        <v>3.3</v>
      </c>
      <c r="G22" s="47">
        <v>5.2</v>
      </c>
      <c r="H22" s="47">
        <v>0</v>
      </c>
      <c r="I22" s="47">
        <v>7</v>
      </c>
      <c r="K22" s="53" t="s">
        <v>59</v>
      </c>
      <c r="L22" s="53">
        <v>-5.2443898433630412E-2</v>
      </c>
      <c r="M22" s="53">
        <v>3.1170133775921243E-2</v>
      </c>
      <c r="N22" s="53">
        <v>-1.682504759544633</v>
      </c>
      <c r="O22" s="53">
        <v>9.4105015486664598E-2</v>
      </c>
      <c r="P22" s="53">
        <v>-0.11392580252259425</v>
      </c>
      <c r="Q22" s="53">
        <v>9.0380056553334281E-3</v>
      </c>
      <c r="R22" s="53">
        <v>-0.11392580252259425</v>
      </c>
      <c r="S22" s="53">
        <v>9.0380056553334281E-3</v>
      </c>
    </row>
    <row r="23" spans="1:19" x14ac:dyDescent="0.2">
      <c r="A23" s="47">
        <v>12</v>
      </c>
      <c r="B23" s="47">
        <v>9.6</v>
      </c>
      <c r="C23" s="47">
        <v>5.7</v>
      </c>
      <c r="D23" s="47">
        <v>7.8</v>
      </c>
      <c r="E23" s="47">
        <v>4.5</v>
      </c>
      <c r="F23" s="47">
        <v>4.3</v>
      </c>
      <c r="G23" s="47">
        <v>7.7</v>
      </c>
      <c r="H23" s="47">
        <v>1</v>
      </c>
      <c r="I23" s="47">
        <v>9.9</v>
      </c>
      <c r="K23" s="53" t="s">
        <v>264</v>
      </c>
      <c r="L23" s="53">
        <v>-0.11453811078952277</v>
      </c>
      <c r="M23" s="53">
        <v>6.6098618825321656E-2</v>
      </c>
      <c r="N23" s="53">
        <v>-1.7328366738223655</v>
      </c>
      <c r="O23" s="53">
        <v>8.4738769803932454E-2</v>
      </c>
      <c r="P23" s="53">
        <v>-0.24491512399858129</v>
      </c>
      <c r="Q23" s="53">
        <v>1.5838902419535769E-2</v>
      </c>
      <c r="R23" s="53">
        <v>-0.24491512399858129</v>
      </c>
      <c r="S23" s="53">
        <v>1.5838902419535769E-2</v>
      </c>
    </row>
    <row r="24" spans="1:19" x14ac:dyDescent="0.2">
      <c r="A24" s="47">
        <v>3</v>
      </c>
      <c r="B24" s="47">
        <v>8.6</v>
      </c>
      <c r="C24" s="47">
        <v>3.6</v>
      </c>
      <c r="D24" s="47">
        <v>4.7</v>
      </c>
      <c r="E24" s="47">
        <v>3.7</v>
      </c>
      <c r="F24" s="47">
        <v>4.8</v>
      </c>
      <c r="G24" s="47">
        <v>5.0999999999999996</v>
      </c>
      <c r="H24" s="47">
        <v>1</v>
      </c>
      <c r="I24" s="47">
        <v>8.1</v>
      </c>
      <c r="K24" s="53" t="s">
        <v>269</v>
      </c>
      <c r="L24" s="53">
        <v>0.271555935414659</v>
      </c>
      <c r="M24" s="53">
        <v>5.2241366461695159E-2</v>
      </c>
      <c r="N24" s="53">
        <v>5.1981016923393737</v>
      </c>
      <c r="O24" s="53">
        <v>5.1501841520947795E-7</v>
      </c>
      <c r="P24" s="53">
        <v>0.16851182577546558</v>
      </c>
      <c r="Q24" s="53">
        <v>0.37460004505385242</v>
      </c>
      <c r="R24" s="53">
        <v>0.16851182577546558</v>
      </c>
      <c r="S24" s="53">
        <v>0.37460004505385242</v>
      </c>
    </row>
    <row r="25" spans="1:19" x14ac:dyDescent="0.2">
      <c r="A25" s="47">
        <v>10</v>
      </c>
      <c r="B25" s="47">
        <v>9.3000000000000007</v>
      </c>
      <c r="C25" s="47">
        <v>2.4</v>
      </c>
      <c r="D25" s="47">
        <v>4.5</v>
      </c>
      <c r="E25" s="47">
        <v>6.2</v>
      </c>
      <c r="F25" s="47">
        <v>6.7</v>
      </c>
      <c r="G25" s="47">
        <v>7.2</v>
      </c>
      <c r="H25" s="47">
        <v>1</v>
      </c>
      <c r="I25" s="47">
        <v>8</v>
      </c>
      <c r="K25" s="53" t="s">
        <v>297</v>
      </c>
      <c r="L25" s="53">
        <v>0.34133849870237626</v>
      </c>
      <c r="M25" s="53">
        <v>0.1032863551327504</v>
      </c>
      <c r="N25" s="53">
        <v>3.3047782377804467</v>
      </c>
      <c r="O25" s="53">
        <v>1.1351146306816892E-3</v>
      </c>
      <c r="P25" s="53">
        <v>0.13761008914142836</v>
      </c>
      <c r="Q25" s="53">
        <v>0.54506690826332416</v>
      </c>
      <c r="R25" s="53">
        <v>0.13761008914142836</v>
      </c>
      <c r="S25" s="53">
        <v>0.54506690826332416</v>
      </c>
    </row>
    <row r="26" spans="1:19" x14ac:dyDescent="0.2">
      <c r="A26" s="47">
        <v>5</v>
      </c>
      <c r="B26" s="47">
        <v>6</v>
      </c>
      <c r="C26" s="47">
        <v>4.0999999999999996</v>
      </c>
      <c r="D26" s="47">
        <v>5.3</v>
      </c>
      <c r="E26" s="47">
        <v>8</v>
      </c>
      <c r="F26" s="47">
        <v>4.7</v>
      </c>
      <c r="G26" s="47">
        <v>4.7</v>
      </c>
      <c r="H26" s="47">
        <v>0</v>
      </c>
      <c r="I26" s="47">
        <v>5.5</v>
      </c>
      <c r="K26" s="63"/>
      <c r="L26" s="63"/>
      <c r="M26" s="63"/>
      <c r="N26" s="63"/>
      <c r="O26" s="63"/>
      <c r="P26" s="63"/>
      <c r="Q26" s="63"/>
      <c r="R26" s="63"/>
      <c r="S26" s="63"/>
    </row>
    <row r="27" spans="1:19" x14ac:dyDescent="0.2">
      <c r="A27" s="47">
        <v>3</v>
      </c>
      <c r="B27" s="47">
        <v>6.4</v>
      </c>
      <c r="C27" s="47">
        <v>3.6</v>
      </c>
      <c r="D27" s="47">
        <v>5.3</v>
      </c>
      <c r="E27" s="47">
        <v>7.1</v>
      </c>
      <c r="F27" s="47">
        <v>5.6</v>
      </c>
      <c r="G27" s="47">
        <v>6.1</v>
      </c>
      <c r="H27" s="47">
        <v>0</v>
      </c>
      <c r="I27" s="47">
        <v>7</v>
      </c>
      <c r="K27" s="63"/>
      <c r="L27" s="63"/>
      <c r="M27" s="63"/>
      <c r="N27" s="63"/>
      <c r="O27" s="63"/>
      <c r="P27" s="63"/>
      <c r="Q27" s="63"/>
      <c r="R27" s="63"/>
      <c r="S27" s="63"/>
    </row>
    <row r="28" spans="1:19" x14ac:dyDescent="0.2">
      <c r="A28" s="47">
        <v>9</v>
      </c>
      <c r="B28" s="47">
        <v>8.5</v>
      </c>
      <c r="C28" s="47">
        <v>3</v>
      </c>
      <c r="D28" s="47">
        <v>3.7</v>
      </c>
      <c r="E28" s="47">
        <v>4.8</v>
      </c>
      <c r="F28" s="47">
        <v>5.3</v>
      </c>
      <c r="G28" s="47">
        <v>5.8</v>
      </c>
      <c r="H28" s="47">
        <v>1</v>
      </c>
      <c r="I28" s="47">
        <v>7</v>
      </c>
      <c r="K28" s="63"/>
      <c r="L28" s="63"/>
      <c r="M28" s="63"/>
      <c r="N28" s="63"/>
      <c r="O28" s="63"/>
      <c r="P28" s="63"/>
      <c r="Q28" s="63"/>
      <c r="R28" s="63"/>
      <c r="S28" s="63"/>
    </row>
    <row r="29" spans="1:19" x14ac:dyDescent="0.2">
      <c r="A29" s="47">
        <v>4</v>
      </c>
      <c r="B29" s="47">
        <v>7</v>
      </c>
      <c r="C29" s="47">
        <v>3.3</v>
      </c>
      <c r="D29" s="47">
        <v>4.2</v>
      </c>
      <c r="E29" s="47">
        <v>9</v>
      </c>
      <c r="F29" s="47">
        <v>4.3</v>
      </c>
      <c r="G29" s="47">
        <v>5.5</v>
      </c>
      <c r="H29" s="47">
        <v>0</v>
      </c>
      <c r="I29" s="47">
        <v>5.6</v>
      </c>
    </row>
    <row r="30" spans="1:19" x14ac:dyDescent="0.2">
      <c r="A30" s="47">
        <v>13</v>
      </c>
      <c r="B30" s="47">
        <v>8.5</v>
      </c>
      <c r="C30" s="47">
        <v>3</v>
      </c>
      <c r="D30" s="47">
        <v>3.7</v>
      </c>
      <c r="E30" s="47">
        <v>4.8</v>
      </c>
      <c r="F30" s="47">
        <v>5.7</v>
      </c>
      <c r="G30" s="47">
        <v>6</v>
      </c>
      <c r="H30" s="47">
        <v>0</v>
      </c>
      <c r="I30" s="47">
        <v>7.2</v>
      </c>
    </row>
    <row r="31" spans="1:19" x14ac:dyDescent="0.2">
      <c r="A31" s="47">
        <v>4</v>
      </c>
      <c r="B31" s="47">
        <v>7.6</v>
      </c>
      <c r="C31" s="47">
        <v>3.6</v>
      </c>
      <c r="D31" s="47">
        <v>4.5999999999999996</v>
      </c>
      <c r="E31" s="47">
        <v>7.7</v>
      </c>
      <c r="F31" s="47">
        <v>4.7</v>
      </c>
      <c r="G31" s="47">
        <v>4</v>
      </c>
      <c r="H31" s="47">
        <v>0</v>
      </c>
      <c r="I31" s="47">
        <v>6.2</v>
      </c>
    </row>
    <row r="32" spans="1:19" x14ac:dyDescent="0.2">
      <c r="A32" s="47">
        <v>13</v>
      </c>
      <c r="B32" s="47">
        <v>6.9</v>
      </c>
      <c r="C32" s="47">
        <v>3.4</v>
      </c>
      <c r="D32" s="47">
        <v>4.7</v>
      </c>
      <c r="E32" s="47">
        <v>5.2</v>
      </c>
      <c r="F32" s="47">
        <v>3.7</v>
      </c>
      <c r="G32" s="47">
        <v>4.3</v>
      </c>
      <c r="H32" s="47">
        <v>0</v>
      </c>
      <c r="I32" s="47">
        <v>7.1</v>
      </c>
    </row>
    <row r="33" spans="1:9" x14ac:dyDescent="0.2">
      <c r="A33" s="47">
        <v>2</v>
      </c>
      <c r="B33" s="47">
        <v>8.1</v>
      </c>
      <c r="C33" s="47">
        <v>2.5</v>
      </c>
      <c r="D33" s="47">
        <v>3.8</v>
      </c>
      <c r="E33" s="47">
        <v>6.6</v>
      </c>
      <c r="F33" s="47">
        <v>3</v>
      </c>
      <c r="G33" s="47">
        <v>4.5</v>
      </c>
      <c r="H33" s="47">
        <v>0</v>
      </c>
      <c r="I33" s="47">
        <v>6.2</v>
      </c>
    </row>
    <row r="34" spans="1:9" x14ac:dyDescent="0.2">
      <c r="A34" s="47">
        <v>15</v>
      </c>
      <c r="B34" s="47">
        <v>6.7</v>
      </c>
      <c r="C34" s="47">
        <v>3.7</v>
      </c>
      <c r="D34" s="47">
        <v>4.9000000000000004</v>
      </c>
      <c r="E34" s="47">
        <v>9.1999999999999993</v>
      </c>
      <c r="F34" s="47">
        <v>3.5</v>
      </c>
      <c r="G34" s="47">
        <v>5.3</v>
      </c>
      <c r="H34" s="47">
        <v>0</v>
      </c>
      <c r="I34" s="47">
        <v>7.6</v>
      </c>
    </row>
    <row r="35" spans="1:9" x14ac:dyDescent="0.2">
      <c r="A35" s="47">
        <v>10</v>
      </c>
      <c r="B35" s="47">
        <v>8</v>
      </c>
      <c r="C35" s="47">
        <v>3.3</v>
      </c>
      <c r="D35" s="47">
        <v>4.7</v>
      </c>
      <c r="E35" s="47">
        <v>8.6999999999999993</v>
      </c>
      <c r="F35" s="47">
        <v>4.7</v>
      </c>
      <c r="G35" s="47">
        <v>5.7</v>
      </c>
      <c r="H35" s="47">
        <v>1</v>
      </c>
      <c r="I35" s="47">
        <v>9</v>
      </c>
    </row>
    <row r="36" spans="1:9" x14ac:dyDescent="0.2">
      <c r="A36" s="47">
        <v>6</v>
      </c>
      <c r="B36" s="47">
        <v>6.7</v>
      </c>
      <c r="C36" s="47">
        <v>4</v>
      </c>
      <c r="D36" s="47">
        <v>6.8</v>
      </c>
      <c r="E36" s="47">
        <v>8.4</v>
      </c>
      <c r="F36" s="47">
        <v>2.5</v>
      </c>
      <c r="G36" s="47">
        <v>5</v>
      </c>
      <c r="H36" s="47">
        <v>0</v>
      </c>
      <c r="I36" s="47">
        <v>6.7</v>
      </c>
    </row>
    <row r="37" spans="1:9" x14ac:dyDescent="0.2">
      <c r="A37" s="47">
        <v>3</v>
      </c>
      <c r="B37" s="47">
        <v>8.6999999999999993</v>
      </c>
      <c r="C37" s="47">
        <v>3.2</v>
      </c>
      <c r="D37" s="47">
        <v>2.9</v>
      </c>
      <c r="E37" s="47">
        <v>5.6</v>
      </c>
      <c r="F37" s="47">
        <v>3.1</v>
      </c>
      <c r="G37" s="47">
        <v>4.3</v>
      </c>
      <c r="H37" s="47">
        <v>0</v>
      </c>
      <c r="I37" s="47">
        <v>7.1</v>
      </c>
    </row>
    <row r="38" spans="1:9" x14ac:dyDescent="0.2">
      <c r="A38" s="47">
        <v>9</v>
      </c>
      <c r="B38" s="47">
        <v>9</v>
      </c>
      <c r="C38" s="47">
        <v>3.4</v>
      </c>
      <c r="D38" s="47">
        <v>4.5</v>
      </c>
      <c r="E38" s="47">
        <v>6.8</v>
      </c>
      <c r="F38" s="47">
        <v>3.9</v>
      </c>
      <c r="G38" s="47">
        <v>4.5999999999999996</v>
      </c>
      <c r="H38" s="47">
        <v>1</v>
      </c>
      <c r="I38" s="47">
        <v>7.2</v>
      </c>
    </row>
    <row r="39" spans="1:9" x14ac:dyDescent="0.2">
      <c r="A39" s="47">
        <v>10</v>
      </c>
      <c r="B39" s="47">
        <v>9.6</v>
      </c>
      <c r="C39" s="47">
        <v>4.0999999999999996</v>
      </c>
      <c r="D39" s="47">
        <v>5.5</v>
      </c>
      <c r="E39" s="47">
        <v>7.7</v>
      </c>
      <c r="F39" s="47">
        <v>5.2</v>
      </c>
      <c r="G39" s="47">
        <v>8.1</v>
      </c>
      <c r="H39" s="47">
        <v>1</v>
      </c>
      <c r="I39" s="47">
        <v>9.9</v>
      </c>
    </row>
    <row r="40" spans="1:9" x14ac:dyDescent="0.2">
      <c r="A40" s="47">
        <v>12</v>
      </c>
      <c r="B40" s="47">
        <v>8.1999999999999993</v>
      </c>
      <c r="C40" s="47">
        <v>3.6</v>
      </c>
      <c r="D40" s="47">
        <v>5</v>
      </c>
      <c r="E40" s="47">
        <v>9</v>
      </c>
      <c r="F40" s="47">
        <v>4.7</v>
      </c>
      <c r="G40" s="47">
        <v>6.2</v>
      </c>
      <c r="H40" s="47">
        <v>0</v>
      </c>
      <c r="I40" s="47">
        <v>7.6</v>
      </c>
    </row>
    <row r="41" spans="1:9" x14ac:dyDescent="0.2">
      <c r="A41" s="47">
        <v>9</v>
      </c>
      <c r="B41" s="47">
        <v>6.1</v>
      </c>
      <c r="C41" s="47">
        <v>4.9000000000000004</v>
      </c>
      <c r="D41" s="47">
        <v>6.4</v>
      </c>
      <c r="E41" s="47">
        <v>8.1999999999999993</v>
      </c>
      <c r="F41" s="47">
        <v>4.5</v>
      </c>
      <c r="G41" s="47">
        <v>4.8</v>
      </c>
      <c r="H41" s="47">
        <v>0</v>
      </c>
      <c r="I41" s="47">
        <v>5.8</v>
      </c>
    </row>
    <row r="42" spans="1:9" x14ac:dyDescent="0.2">
      <c r="A42" s="47">
        <v>6</v>
      </c>
      <c r="B42" s="47">
        <v>8.3000000000000007</v>
      </c>
      <c r="C42" s="47">
        <v>3.4</v>
      </c>
      <c r="D42" s="47">
        <v>5.2</v>
      </c>
      <c r="E42" s="47">
        <v>9.1</v>
      </c>
      <c r="F42" s="47">
        <v>4.5999999999999996</v>
      </c>
      <c r="G42" s="47">
        <v>5.5</v>
      </c>
      <c r="H42" s="47">
        <v>1</v>
      </c>
      <c r="I42" s="47">
        <v>8.4</v>
      </c>
    </row>
    <row r="43" spans="1:9" x14ac:dyDescent="0.2">
      <c r="A43" s="47">
        <v>2</v>
      </c>
      <c r="B43" s="47">
        <v>9.4</v>
      </c>
      <c r="C43" s="47">
        <v>3.8</v>
      </c>
      <c r="D43" s="47">
        <v>4.9000000000000004</v>
      </c>
      <c r="E43" s="47">
        <v>8.5</v>
      </c>
      <c r="F43" s="47">
        <v>4.0999999999999996</v>
      </c>
      <c r="G43" s="47">
        <v>5.4</v>
      </c>
      <c r="H43" s="47">
        <v>1</v>
      </c>
      <c r="I43" s="47">
        <v>7.9</v>
      </c>
    </row>
    <row r="44" spans="1:9" x14ac:dyDescent="0.2">
      <c r="A44" s="47">
        <v>10</v>
      </c>
      <c r="B44" s="47">
        <v>9.3000000000000007</v>
      </c>
      <c r="C44" s="47">
        <v>5.0999999999999996</v>
      </c>
      <c r="D44" s="47">
        <v>6.3</v>
      </c>
      <c r="E44" s="47">
        <v>7.4</v>
      </c>
      <c r="F44" s="47">
        <v>4.5999999999999996</v>
      </c>
      <c r="G44" s="47">
        <v>6.8</v>
      </c>
      <c r="H44" s="47">
        <v>1</v>
      </c>
      <c r="I44" s="47">
        <v>7.6</v>
      </c>
    </row>
    <row r="45" spans="1:9" x14ac:dyDescent="0.2">
      <c r="A45" s="47">
        <v>15</v>
      </c>
      <c r="B45" s="47">
        <v>5.0999999999999996</v>
      </c>
      <c r="C45" s="47">
        <v>5.0999999999999996</v>
      </c>
      <c r="D45" s="47">
        <v>7.8</v>
      </c>
      <c r="E45" s="47">
        <v>5.9</v>
      </c>
      <c r="F45" s="47">
        <v>4.9000000000000004</v>
      </c>
      <c r="G45" s="47">
        <v>6.9</v>
      </c>
      <c r="H45" s="47">
        <v>1</v>
      </c>
      <c r="I45" s="47">
        <v>8.4</v>
      </c>
    </row>
    <row r="46" spans="1:9" x14ac:dyDescent="0.2">
      <c r="A46" s="47">
        <v>6</v>
      </c>
      <c r="B46" s="47">
        <v>8</v>
      </c>
      <c r="C46" s="47">
        <v>2.5</v>
      </c>
      <c r="D46" s="47">
        <v>3</v>
      </c>
      <c r="E46" s="47">
        <v>5.2</v>
      </c>
      <c r="F46" s="47">
        <v>4.3</v>
      </c>
      <c r="G46" s="47">
        <v>6.5</v>
      </c>
      <c r="H46" s="47">
        <v>0</v>
      </c>
      <c r="I46" s="47">
        <v>6.5</v>
      </c>
    </row>
    <row r="47" spans="1:9" x14ac:dyDescent="0.2">
      <c r="A47" s="47">
        <v>5</v>
      </c>
      <c r="B47" s="47">
        <v>5.9</v>
      </c>
      <c r="C47" s="47">
        <v>4.0999999999999996</v>
      </c>
      <c r="D47" s="47">
        <v>5.5</v>
      </c>
      <c r="E47" s="47">
        <v>8.4</v>
      </c>
      <c r="F47" s="47">
        <v>5.2</v>
      </c>
      <c r="G47" s="47">
        <v>5.9</v>
      </c>
      <c r="H47" s="47">
        <v>1</v>
      </c>
      <c r="I47" s="47">
        <v>7.7</v>
      </c>
    </row>
    <row r="48" spans="1:9" x14ac:dyDescent="0.2">
      <c r="A48" s="47">
        <v>4</v>
      </c>
      <c r="B48" s="47">
        <v>10</v>
      </c>
      <c r="C48" s="47">
        <v>4.3</v>
      </c>
      <c r="D48" s="47">
        <v>4.5</v>
      </c>
      <c r="E48" s="47">
        <v>3.8</v>
      </c>
      <c r="F48" s="47">
        <v>5</v>
      </c>
      <c r="G48" s="47">
        <v>6.3</v>
      </c>
      <c r="H48" s="47">
        <v>1</v>
      </c>
      <c r="I48" s="47">
        <v>8</v>
      </c>
    </row>
    <row r="49" spans="1:9" x14ac:dyDescent="0.2">
      <c r="A49" s="47">
        <v>8</v>
      </c>
      <c r="B49" s="47">
        <v>5.7</v>
      </c>
      <c r="C49" s="47">
        <v>3.8</v>
      </c>
      <c r="D49" s="47">
        <v>6</v>
      </c>
      <c r="E49" s="47">
        <v>8.1999999999999993</v>
      </c>
      <c r="F49" s="47">
        <v>6.5</v>
      </c>
      <c r="G49" s="47">
        <v>7.5</v>
      </c>
      <c r="H49" s="47">
        <v>1</v>
      </c>
      <c r="I49" s="47">
        <v>7.1</v>
      </c>
    </row>
    <row r="50" spans="1:9" x14ac:dyDescent="0.2">
      <c r="A50" s="47">
        <v>13</v>
      </c>
      <c r="B50" s="47">
        <v>9.9</v>
      </c>
      <c r="C50" s="47">
        <v>3.7</v>
      </c>
      <c r="D50" s="47">
        <v>6.7</v>
      </c>
      <c r="E50" s="47">
        <v>6.8</v>
      </c>
      <c r="F50" s="47">
        <v>4.5</v>
      </c>
      <c r="G50" s="47">
        <v>6.1</v>
      </c>
      <c r="H50" s="47">
        <v>1</v>
      </c>
      <c r="I50" s="47">
        <v>8.5</v>
      </c>
    </row>
    <row r="51" spans="1:9" x14ac:dyDescent="0.2">
      <c r="A51" s="47">
        <v>3</v>
      </c>
      <c r="B51" s="47">
        <v>7.9</v>
      </c>
      <c r="C51" s="47">
        <v>3.9</v>
      </c>
      <c r="D51" s="47">
        <v>5.8</v>
      </c>
      <c r="E51" s="47">
        <v>4.7</v>
      </c>
      <c r="F51" s="47">
        <v>4.0999999999999996</v>
      </c>
      <c r="G51" s="47">
        <v>5.8</v>
      </c>
      <c r="H51" s="47">
        <v>1</v>
      </c>
      <c r="I51" s="47">
        <v>7.6</v>
      </c>
    </row>
    <row r="52" spans="1:9" x14ac:dyDescent="0.2">
      <c r="A52" s="47">
        <v>10</v>
      </c>
      <c r="B52" s="47">
        <v>6.7</v>
      </c>
      <c r="C52" s="47">
        <v>3.6</v>
      </c>
      <c r="D52" s="47">
        <v>4.8</v>
      </c>
      <c r="E52" s="47">
        <v>7.2</v>
      </c>
      <c r="F52" s="47">
        <v>4</v>
      </c>
      <c r="G52" s="47">
        <v>4.2</v>
      </c>
      <c r="H52" s="47">
        <v>1</v>
      </c>
      <c r="I52" s="47">
        <v>7.2</v>
      </c>
    </row>
    <row r="53" spans="1:9" x14ac:dyDescent="0.2">
      <c r="A53" s="47">
        <v>7</v>
      </c>
      <c r="B53" s="47">
        <v>8.1999999999999993</v>
      </c>
      <c r="C53" s="47">
        <v>2.7</v>
      </c>
      <c r="D53" s="47">
        <v>3.1</v>
      </c>
      <c r="E53" s="47">
        <v>5.3</v>
      </c>
      <c r="F53" s="47">
        <v>4.5</v>
      </c>
      <c r="G53" s="47">
        <v>7.4</v>
      </c>
      <c r="H53" s="47">
        <v>1</v>
      </c>
      <c r="I53" s="47">
        <v>8.1999999999999993</v>
      </c>
    </row>
    <row r="54" spans="1:9" x14ac:dyDescent="0.2">
      <c r="A54" s="47">
        <v>8</v>
      </c>
      <c r="B54" s="47">
        <v>9.4</v>
      </c>
      <c r="C54" s="47">
        <v>2.5</v>
      </c>
      <c r="D54" s="47">
        <v>4.5999999999999996</v>
      </c>
      <c r="E54" s="47">
        <v>6.3</v>
      </c>
      <c r="F54" s="47">
        <v>4.7</v>
      </c>
      <c r="G54" s="47">
        <v>6.1</v>
      </c>
      <c r="H54" s="47">
        <v>1</v>
      </c>
      <c r="I54" s="47">
        <v>9</v>
      </c>
    </row>
    <row r="55" spans="1:9" x14ac:dyDescent="0.2">
      <c r="A55" s="47">
        <v>11</v>
      </c>
      <c r="B55" s="47">
        <v>6.9</v>
      </c>
      <c r="C55" s="47">
        <v>3.4</v>
      </c>
      <c r="D55" s="47">
        <v>4.7</v>
      </c>
      <c r="E55" s="47">
        <v>5.2</v>
      </c>
      <c r="F55" s="47">
        <v>3.2</v>
      </c>
      <c r="G55" s="47">
        <v>4.4000000000000004</v>
      </c>
      <c r="H55" s="47">
        <v>1</v>
      </c>
      <c r="I55" s="47">
        <v>7.2</v>
      </c>
    </row>
    <row r="56" spans="1:9" x14ac:dyDescent="0.2">
      <c r="A56" s="47">
        <v>14</v>
      </c>
      <c r="B56" s="47">
        <v>8</v>
      </c>
      <c r="C56" s="47">
        <v>3.3</v>
      </c>
      <c r="D56" s="47">
        <v>4.7</v>
      </c>
      <c r="E56" s="47">
        <v>8.6999999999999993</v>
      </c>
      <c r="F56" s="47">
        <v>4.9000000000000004</v>
      </c>
      <c r="G56" s="47">
        <v>5.8</v>
      </c>
      <c r="H56" s="47">
        <v>1</v>
      </c>
      <c r="I56" s="47">
        <v>8.1</v>
      </c>
    </row>
    <row r="57" spans="1:9" x14ac:dyDescent="0.2">
      <c r="A57" s="47">
        <v>11</v>
      </c>
      <c r="B57" s="47">
        <v>9.3000000000000007</v>
      </c>
      <c r="C57" s="47">
        <v>3.8</v>
      </c>
      <c r="D57" s="47">
        <v>5.5</v>
      </c>
      <c r="E57" s="47">
        <v>7.4</v>
      </c>
      <c r="F57" s="47">
        <v>4.0999999999999996</v>
      </c>
      <c r="G57" s="47">
        <v>5.7</v>
      </c>
      <c r="H57" s="47">
        <v>1</v>
      </c>
      <c r="I57" s="47">
        <v>8.9</v>
      </c>
    </row>
    <row r="58" spans="1:9" x14ac:dyDescent="0.2">
      <c r="A58" s="47">
        <v>14</v>
      </c>
      <c r="B58" s="47">
        <v>7.4</v>
      </c>
      <c r="C58" s="47">
        <v>5.0999999999999996</v>
      </c>
      <c r="D58" s="47">
        <v>6.9</v>
      </c>
      <c r="E58" s="47">
        <v>9.6</v>
      </c>
      <c r="F58" s="47">
        <v>5.7</v>
      </c>
      <c r="G58" s="47">
        <v>7.7</v>
      </c>
      <c r="H58" s="47">
        <v>1</v>
      </c>
      <c r="I58" s="47">
        <v>8.8000000000000007</v>
      </c>
    </row>
    <row r="59" spans="1:9" x14ac:dyDescent="0.2">
      <c r="A59" s="47">
        <v>1</v>
      </c>
      <c r="B59" s="47">
        <v>7.6</v>
      </c>
      <c r="C59" s="47">
        <v>3.6</v>
      </c>
      <c r="D59" s="47">
        <v>5.4</v>
      </c>
      <c r="E59" s="47">
        <v>4.4000000000000004</v>
      </c>
      <c r="F59" s="47">
        <v>4.5999999999999996</v>
      </c>
      <c r="G59" s="47">
        <v>5.8</v>
      </c>
      <c r="H59" s="47">
        <v>1</v>
      </c>
      <c r="I59" s="47">
        <v>7.5</v>
      </c>
    </row>
    <row r="60" spans="1:9" x14ac:dyDescent="0.2">
      <c r="A60" s="47">
        <v>1</v>
      </c>
      <c r="B60" s="47">
        <v>10</v>
      </c>
      <c r="C60" s="47">
        <v>4.3</v>
      </c>
      <c r="D60" s="47">
        <v>4.5</v>
      </c>
      <c r="E60" s="47">
        <v>3.8</v>
      </c>
      <c r="F60" s="47">
        <v>3.7</v>
      </c>
      <c r="G60" s="47">
        <v>3.7</v>
      </c>
      <c r="H60" s="47">
        <v>0</v>
      </c>
      <c r="I60" s="47">
        <v>7</v>
      </c>
    </row>
    <row r="61" spans="1:9" x14ac:dyDescent="0.2">
      <c r="A61" s="47">
        <v>6</v>
      </c>
      <c r="B61" s="47">
        <v>9.9</v>
      </c>
      <c r="C61" s="47">
        <v>2.8</v>
      </c>
      <c r="D61" s="47">
        <v>3.5</v>
      </c>
      <c r="E61" s="47">
        <v>5.4</v>
      </c>
      <c r="F61" s="47">
        <v>5.6</v>
      </c>
      <c r="G61" s="47">
        <v>6.9</v>
      </c>
      <c r="H61" s="47">
        <v>1</v>
      </c>
      <c r="I61" s="47">
        <v>8.5</v>
      </c>
    </row>
    <row r="62" spans="1:9" x14ac:dyDescent="0.2">
      <c r="A62" s="47">
        <v>5</v>
      </c>
      <c r="B62" s="47">
        <v>8.6999999999999993</v>
      </c>
      <c r="C62" s="47">
        <v>3.2</v>
      </c>
      <c r="D62" s="47">
        <v>3.8</v>
      </c>
      <c r="E62" s="47">
        <v>4.9000000000000004</v>
      </c>
      <c r="F62" s="47">
        <v>5.4</v>
      </c>
      <c r="G62" s="47">
        <v>6.1</v>
      </c>
      <c r="H62" s="47">
        <v>0</v>
      </c>
      <c r="I62" s="47">
        <v>7.2</v>
      </c>
    </row>
    <row r="63" spans="1:9" x14ac:dyDescent="0.2">
      <c r="A63" s="47">
        <v>13</v>
      </c>
      <c r="B63" s="47">
        <v>8.4</v>
      </c>
      <c r="C63" s="47">
        <v>3.8</v>
      </c>
      <c r="D63" s="47">
        <v>5.9</v>
      </c>
      <c r="E63" s="47">
        <v>6.7</v>
      </c>
      <c r="F63" s="47">
        <v>2.7</v>
      </c>
      <c r="G63" s="47">
        <v>5</v>
      </c>
      <c r="H63" s="47">
        <v>1</v>
      </c>
      <c r="I63" s="47">
        <v>8.8000000000000007</v>
      </c>
    </row>
    <row r="64" spans="1:9" x14ac:dyDescent="0.2">
      <c r="A64" s="47">
        <v>2</v>
      </c>
      <c r="B64" s="47">
        <v>8.8000000000000007</v>
      </c>
      <c r="C64" s="47">
        <v>3.9</v>
      </c>
      <c r="D64" s="47">
        <v>4.8</v>
      </c>
      <c r="E64" s="47">
        <v>5.8</v>
      </c>
      <c r="F64" s="47">
        <v>4.4000000000000004</v>
      </c>
      <c r="G64" s="47">
        <v>5.0999999999999996</v>
      </c>
      <c r="H64" s="47">
        <v>0</v>
      </c>
      <c r="I64" s="47">
        <v>8</v>
      </c>
    </row>
    <row r="65" spans="1:9" x14ac:dyDescent="0.2">
      <c r="A65" s="47">
        <v>11</v>
      </c>
      <c r="B65" s="47">
        <v>7.7</v>
      </c>
      <c r="C65" s="47">
        <v>2.2000000000000002</v>
      </c>
      <c r="D65" s="47">
        <v>3.4</v>
      </c>
      <c r="E65" s="47">
        <v>6.2</v>
      </c>
      <c r="F65" s="47">
        <v>3.3</v>
      </c>
      <c r="G65" s="47">
        <v>4.5</v>
      </c>
      <c r="H65" s="47">
        <v>0</v>
      </c>
      <c r="I65" s="47">
        <v>8.1</v>
      </c>
    </row>
    <row r="66" spans="1:9" x14ac:dyDescent="0.2">
      <c r="A66" s="47">
        <v>7</v>
      </c>
      <c r="B66" s="47">
        <v>6.6</v>
      </c>
      <c r="C66" s="47">
        <v>3.6</v>
      </c>
      <c r="D66" s="47">
        <v>4.8</v>
      </c>
      <c r="E66" s="47">
        <v>7.2</v>
      </c>
      <c r="F66" s="47">
        <v>3.5</v>
      </c>
      <c r="G66" s="47">
        <v>4.0999999999999996</v>
      </c>
      <c r="H66" s="47">
        <v>0</v>
      </c>
      <c r="I66" s="47">
        <v>7.1</v>
      </c>
    </row>
    <row r="67" spans="1:9" x14ac:dyDescent="0.2">
      <c r="A67" s="47">
        <v>12</v>
      </c>
      <c r="B67" s="47">
        <v>5.7</v>
      </c>
      <c r="C67" s="47">
        <v>3.8</v>
      </c>
      <c r="D67" s="47">
        <v>6</v>
      </c>
      <c r="E67" s="47">
        <v>8.1999999999999993</v>
      </c>
      <c r="F67" s="47">
        <v>4.7</v>
      </c>
      <c r="G67" s="47">
        <v>6.7</v>
      </c>
      <c r="H67" s="47">
        <v>0</v>
      </c>
      <c r="I67" s="47">
        <v>9</v>
      </c>
    </row>
    <row r="68" spans="1:9" x14ac:dyDescent="0.2">
      <c r="A68" s="47">
        <v>5</v>
      </c>
      <c r="B68" s="47">
        <v>5.7</v>
      </c>
      <c r="C68" s="47">
        <v>4</v>
      </c>
      <c r="D68" s="47">
        <v>5.0999999999999996</v>
      </c>
      <c r="E68" s="47">
        <v>6.2</v>
      </c>
      <c r="F68" s="47">
        <v>5</v>
      </c>
      <c r="G68" s="47">
        <v>5.5</v>
      </c>
      <c r="H68" s="47">
        <v>0</v>
      </c>
      <c r="I68" s="47">
        <v>6.2</v>
      </c>
    </row>
    <row r="69" spans="1:9" x14ac:dyDescent="0.2">
      <c r="A69" s="47">
        <v>7</v>
      </c>
      <c r="B69" s="47">
        <v>5.5</v>
      </c>
      <c r="C69" s="47">
        <v>3.7</v>
      </c>
      <c r="D69" s="47">
        <v>4.9000000000000004</v>
      </c>
      <c r="E69" s="47">
        <v>6</v>
      </c>
      <c r="F69" s="47">
        <v>4.5</v>
      </c>
      <c r="G69" s="47">
        <v>5.4</v>
      </c>
      <c r="H69" s="47">
        <v>0</v>
      </c>
      <c r="I69" s="47">
        <v>8.1999999999999993</v>
      </c>
    </row>
    <row r="70" spans="1:9" x14ac:dyDescent="0.2">
      <c r="A70" s="47">
        <v>5</v>
      </c>
      <c r="B70" s="47">
        <v>7.5</v>
      </c>
      <c r="C70" s="47">
        <v>3.5</v>
      </c>
      <c r="D70" s="47">
        <v>4.5</v>
      </c>
      <c r="E70" s="47">
        <v>7.6</v>
      </c>
      <c r="F70" s="47">
        <v>4</v>
      </c>
      <c r="G70" s="47">
        <v>3.5</v>
      </c>
      <c r="H70" s="47">
        <v>0</v>
      </c>
      <c r="I70" s="47">
        <v>5.8</v>
      </c>
    </row>
    <row r="71" spans="1:9" x14ac:dyDescent="0.2">
      <c r="A71" s="47">
        <v>9</v>
      </c>
      <c r="B71" s="47">
        <v>6.4</v>
      </c>
      <c r="C71" s="47">
        <v>3.6</v>
      </c>
      <c r="D71" s="47">
        <v>5.3</v>
      </c>
      <c r="E71" s="47">
        <v>7.1</v>
      </c>
      <c r="F71" s="47">
        <v>4.7</v>
      </c>
      <c r="G71" s="47">
        <v>5.3</v>
      </c>
      <c r="H71" s="47">
        <v>0</v>
      </c>
      <c r="I71" s="47">
        <v>8</v>
      </c>
    </row>
    <row r="72" spans="1:9" x14ac:dyDescent="0.2">
      <c r="A72" s="47">
        <v>13</v>
      </c>
      <c r="B72" s="47">
        <v>9.1</v>
      </c>
      <c r="C72" s="47">
        <v>4.5</v>
      </c>
      <c r="D72" s="47">
        <v>7.1</v>
      </c>
      <c r="E72" s="47">
        <v>8.4</v>
      </c>
      <c r="F72" s="47">
        <v>5.4</v>
      </c>
      <c r="G72" s="47">
        <v>5.9</v>
      </c>
      <c r="H72" s="47">
        <v>1</v>
      </c>
      <c r="I72" s="47">
        <v>7.7</v>
      </c>
    </row>
    <row r="73" spans="1:9" x14ac:dyDescent="0.2">
      <c r="A73" s="47">
        <v>8</v>
      </c>
      <c r="B73" s="47">
        <v>6.7</v>
      </c>
      <c r="C73" s="47">
        <v>3.2</v>
      </c>
      <c r="D73" s="47">
        <v>4.5</v>
      </c>
      <c r="E73" s="47">
        <v>5</v>
      </c>
      <c r="F73" s="47">
        <v>2.9</v>
      </c>
      <c r="G73" s="47">
        <v>3.7</v>
      </c>
      <c r="H73" s="47">
        <v>0</v>
      </c>
      <c r="I73" s="47">
        <v>7</v>
      </c>
    </row>
    <row r="74" spans="1:9" x14ac:dyDescent="0.2">
      <c r="A74" s="47">
        <v>13</v>
      </c>
      <c r="B74" s="47">
        <v>6.5</v>
      </c>
      <c r="C74" s="47">
        <v>4.3</v>
      </c>
      <c r="D74" s="47">
        <v>6</v>
      </c>
      <c r="E74" s="47">
        <v>8.6999999999999993</v>
      </c>
      <c r="F74" s="47">
        <v>4.5999999999999996</v>
      </c>
      <c r="G74" s="47">
        <v>6.6</v>
      </c>
      <c r="H74" s="47">
        <v>0</v>
      </c>
      <c r="I74" s="47">
        <v>7.9</v>
      </c>
    </row>
    <row r="75" spans="1:9" x14ac:dyDescent="0.2">
      <c r="A75" s="47">
        <v>14</v>
      </c>
      <c r="B75" s="47">
        <v>9.9</v>
      </c>
      <c r="C75" s="47">
        <v>3.7</v>
      </c>
      <c r="D75" s="47">
        <v>6.7</v>
      </c>
      <c r="E75" s="47">
        <v>6.8</v>
      </c>
      <c r="F75" s="47">
        <v>4.0999999999999996</v>
      </c>
      <c r="G75" s="47">
        <v>7.6</v>
      </c>
      <c r="H75" s="47">
        <v>1</v>
      </c>
      <c r="I75" s="47">
        <v>9.8000000000000007</v>
      </c>
    </row>
    <row r="76" spans="1:9" x14ac:dyDescent="0.2">
      <c r="A76" s="47">
        <v>10</v>
      </c>
      <c r="B76" s="47">
        <v>8.5</v>
      </c>
      <c r="C76" s="47">
        <v>3.9</v>
      </c>
      <c r="D76" s="47">
        <v>6</v>
      </c>
      <c r="E76" s="47">
        <v>6.8</v>
      </c>
      <c r="F76" s="47">
        <v>4.4000000000000004</v>
      </c>
      <c r="G76" s="47">
        <v>5.5</v>
      </c>
      <c r="H76" s="47">
        <v>1</v>
      </c>
      <c r="I76" s="47">
        <v>8.4</v>
      </c>
    </row>
    <row r="77" spans="1:9" x14ac:dyDescent="0.2">
      <c r="A77" s="47">
        <v>7</v>
      </c>
      <c r="B77" s="47">
        <v>9.9</v>
      </c>
      <c r="C77" s="47">
        <v>3</v>
      </c>
      <c r="D77" s="47">
        <v>4.8</v>
      </c>
      <c r="E77" s="47">
        <v>4.9000000000000004</v>
      </c>
      <c r="F77" s="47">
        <v>3.1</v>
      </c>
      <c r="G77" s="47">
        <v>5</v>
      </c>
      <c r="H77" s="47">
        <v>0</v>
      </c>
      <c r="I77" s="47">
        <v>8.9</v>
      </c>
    </row>
    <row r="78" spans="1:9" x14ac:dyDescent="0.2">
      <c r="A78" s="47">
        <v>3</v>
      </c>
      <c r="B78" s="47">
        <v>7.6</v>
      </c>
      <c r="C78" s="47">
        <v>3.6</v>
      </c>
      <c r="D78" s="47">
        <v>5</v>
      </c>
      <c r="E78" s="47">
        <v>7.4</v>
      </c>
      <c r="F78" s="47">
        <v>4.5</v>
      </c>
      <c r="G78" s="47">
        <v>4.5999999999999996</v>
      </c>
      <c r="H78" s="47">
        <v>0</v>
      </c>
      <c r="I78" s="47">
        <v>7.5</v>
      </c>
    </row>
    <row r="79" spans="1:9" x14ac:dyDescent="0.2">
      <c r="A79" s="47">
        <v>5</v>
      </c>
      <c r="B79" s="47">
        <v>9.4</v>
      </c>
      <c r="C79" s="47">
        <v>3.8</v>
      </c>
      <c r="D79" s="47">
        <v>4.9000000000000004</v>
      </c>
      <c r="E79" s="47">
        <v>8.5</v>
      </c>
      <c r="F79" s="47">
        <v>4.3</v>
      </c>
      <c r="G79" s="47">
        <v>6.2</v>
      </c>
      <c r="H79" s="47">
        <v>1</v>
      </c>
      <c r="I79" s="47">
        <v>8</v>
      </c>
    </row>
    <row r="80" spans="1:9" x14ac:dyDescent="0.2">
      <c r="A80" s="47">
        <v>10</v>
      </c>
      <c r="B80" s="47">
        <v>9.3000000000000007</v>
      </c>
      <c r="C80" s="47">
        <v>3.5</v>
      </c>
      <c r="D80" s="47">
        <v>5.9</v>
      </c>
      <c r="E80" s="47">
        <v>4.5999999999999996</v>
      </c>
      <c r="F80" s="47">
        <v>5.2</v>
      </c>
      <c r="G80" s="47">
        <v>7.6</v>
      </c>
      <c r="H80" s="47">
        <v>1</v>
      </c>
      <c r="I80" s="47">
        <v>8.1</v>
      </c>
    </row>
    <row r="81" spans="1:9" x14ac:dyDescent="0.2">
      <c r="A81" s="47">
        <v>10</v>
      </c>
      <c r="B81" s="47">
        <v>7.1</v>
      </c>
      <c r="C81" s="47">
        <v>3.4</v>
      </c>
      <c r="D81" s="47">
        <v>5.9</v>
      </c>
      <c r="E81" s="47">
        <v>7.8</v>
      </c>
      <c r="F81" s="47">
        <v>2.6</v>
      </c>
      <c r="G81" s="47">
        <v>4.0999999999999996</v>
      </c>
      <c r="H81" s="47">
        <v>0</v>
      </c>
      <c r="I81" s="47">
        <v>7.6</v>
      </c>
    </row>
    <row r="82" spans="1:9" x14ac:dyDescent="0.2">
      <c r="A82" s="47">
        <v>8</v>
      </c>
      <c r="B82" s="47">
        <v>9.9</v>
      </c>
      <c r="C82" s="47">
        <v>3</v>
      </c>
      <c r="D82" s="47">
        <v>4.8</v>
      </c>
      <c r="E82" s="47">
        <v>4.9000000000000004</v>
      </c>
      <c r="F82" s="47">
        <v>3.2</v>
      </c>
      <c r="G82" s="47">
        <v>4.8</v>
      </c>
      <c r="H82" s="47">
        <v>1</v>
      </c>
      <c r="I82" s="47">
        <v>8.8000000000000007</v>
      </c>
    </row>
    <row r="83" spans="1:9" x14ac:dyDescent="0.2">
      <c r="A83" s="47">
        <v>2</v>
      </c>
      <c r="B83" s="47">
        <v>8.6999999999999993</v>
      </c>
      <c r="C83" s="47">
        <v>3.2</v>
      </c>
      <c r="D83" s="47">
        <v>4.5999999999999996</v>
      </c>
      <c r="E83" s="47">
        <v>6.8</v>
      </c>
      <c r="F83" s="47">
        <v>4.3</v>
      </c>
      <c r="G83" s="47">
        <v>4.9000000000000004</v>
      </c>
      <c r="H83" s="47">
        <v>1</v>
      </c>
      <c r="I83" s="47">
        <v>8</v>
      </c>
    </row>
    <row r="84" spans="1:9" x14ac:dyDescent="0.2">
      <c r="A84" s="47">
        <v>6</v>
      </c>
      <c r="B84" s="47">
        <v>8.6</v>
      </c>
      <c r="C84" s="47">
        <v>2.9</v>
      </c>
      <c r="D84" s="47">
        <v>4</v>
      </c>
      <c r="E84" s="47">
        <v>6.3</v>
      </c>
      <c r="F84" s="47">
        <v>2.7</v>
      </c>
      <c r="G84" s="47">
        <v>3.9</v>
      </c>
      <c r="H84" s="47">
        <v>0</v>
      </c>
      <c r="I84" s="47">
        <v>8.5</v>
      </c>
    </row>
    <row r="85" spans="1:9" x14ac:dyDescent="0.2">
      <c r="A85" s="47">
        <v>5</v>
      </c>
      <c r="B85" s="47">
        <v>6.4</v>
      </c>
      <c r="C85" s="47">
        <v>3.2</v>
      </c>
      <c r="D85" s="47">
        <v>5</v>
      </c>
      <c r="E85" s="47">
        <v>8.4</v>
      </c>
      <c r="F85" s="47">
        <v>2</v>
      </c>
      <c r="G85" s="47">
        <v>3.6</v>
      </c>
      <c r="H85" s="47">
        <v>0</v>
      </c>
      <c r="I85" s="47">
        <v>6.5</v>
      </c>
    </row>
    <row r="86" spans="1:9" x14ac:dyDescent="0.2">
      <c r="A86" s="47">
        <v>4</v>
      </c>
      <c r="B86" s="47">
        <v>7.7</v>
      </c>
      <c r="C86" s="47">
        <v>2.6</v>
      </c>
      <c r="D86" s="47">
        <v>4.3</v>
      </c>
      <c r="E86" s="47">
        <v>5.9</v>
      </c>
      <c r="F86" s="47">
        <v>4.7</v>
      </c>
      <c r="G86" s="47">
        <v>6.6</v>
      </c>
      <c r="H86" s="47">
        <v>1</v>
      </c>
      <c r="I86" s="47">
        <v>7.7</v>
      </c>
    </row>
    <row r="87" spans="1:9" x14ac:dyDescent="0.2">
      <c r="A87" s="47">
        <v>13</v>
      </c>
      <c r="B87" s="47">
        <v>7.5</v>
      </c>
      <c r="C87" s="47">
        <v>3.5</v>
      </c>
      <c r="D87" s="47">
        <v>4.5</v>
      </c>
      <c r="E87" s="47">
        <v>7.6</v>
      </c>
      <c r="F87" s="47">
        <v>3.4</v>
      </c>
      <c r="G87" s="47">
        <v>4.5</v>
      </c>
      <c r="H87" s="47">
        <v>0</v>
      </c>
      <c r="I87" s="47">
        <v>7.2</v>
      </c>
    </row>
    <row r="88" spans="1:9" x14ac:dyDescent="0.2">
      <c r="A88" s="47">
        <v>4</v>
      </c>
      <c r="B88" s="47">
        <v>5</v>
      </c>
      <c r="C88" s="47">
        <v>3.6</v>
      </c>
      <c r="D88" s="47">
        <v>4.9000000000000004</v>
      </c>
      <c r="E88" s="47">
        <v>8.1999999999999993</v>
      </c>
      <c r="F88" s="47">
        <v>2.4</v>
      </c>
      <c r="G88" s="47">
        <v>3</v>
      </c>
      <c r="H88" s="47">
        <v>0</v>
      </c>
      <c r="I88" s="47">
        <v>6</v>
      </c>
    </row>
    <row r="89" spans="1:9" x14ac:dyDescent="0.2">
      <c r="A89" s="47">
        <v>11</v>
      </c>
      <c r="B89" s="47">
        <v>7.7</v>
      </c>
      <c r="C89" s="47">
        <v>2.6</v>
      </c>
      <c r="D89" s="47">
        <v>4.3</v>
      </c>
      <c r="E89" s="47">
        <v>5.9</v>
      </c>
      <c r="F89" s="47">
        <v>5.0999999999999996</v>
      </c>
      <c r="G89" s="47">
        <v>6.7</v>
      </c>
      <c r="H89" s="47">
        <v>1</v>
      </c>
      <c r="I89" s="47">
        <v>8.1999999999999993</v>
      </c>
    </row>
    <row r="90" spans="1:9" x14ac:dyDescent="0.2">
      <c r="A90" s="47">
        <v>8</v>
      </c>
      <c r="B90" s="47">
        <v>9.1</v>
      </c>
      <c r="C90" s="47">
        <v>3.6</v>
      </c>
      <c r="D90" s="47">
        <v>4.5999999999999996</v>
      </c>
      <c r="E90" s="47">
        <v>8.3000000000000007</v>
      </c>
      <c r="F90" s="47">
        <v>4.5999999999999996</v>
      </c>
      <c r="G90" s="47">
        <v>5.4</v>
      </c>
      <c r="H90" s="47">
        <v>0</v>
      </c>
      <c r="I90" s="47">
        <v>7.4</v>
      </c>
    </row>
    <row r="91" spans="1:9" x14ac:dyDescent="0.2">
      <c r="A91" s="47">
        <v>14</v>
      </c>
      <c r="B91" s="47">
        <v>5.5</v>
      </c>
      <c r="C91" s="47">
        <v>5.5</v>
      </c>
      <c r="D91" s="47">
        <v>8.1999999999999993</v>
      </c>
      <c r="E91" s="47">
        <v>6.3</v>
      </c>
      <c r="F91" s="47">
        <v>5.5</v>
      </c>
      <c r="G91" s="47">
        <v>7</v>
      </c>
      <c r="H91" s="47">
        <v>1</v>
      </c>
      <c r="I91" s="47">
        <v>9.3000000000000007</v>
      </c>
    </row>
    <row r="92" spans="1:9" x14ac:dyDescent="0.2">
      <c r="A92" s="47">
        <v>15</v>
      </c>
      <c r="B92" s="47">
        <v>9.1</v>
      </c>
      <c r="C92" s="47">
        <v>3.7</v>
      </c>
      <c r="D92" s="47">
        <v>5.4</v>
      </c>
      <c r="E92" s="47">
        <v>7.3</v>
      </c>
      <c r="F92" s="47">
        <v>4.4000000000000004</v>
      </c>
      <c r="G92" s="47">
        <v>4.0999999999999996</v>
      </c>
      <c r="H92" s="47">
        <v>1</v>
      </c>
      <c r="I92" s="47">
        <v>7.9</v>
      </c>
    </row>
    <row r="93" spans="1:9" x14ac:dyDescent="0.2">
      <c r="A93" s="47">
        <v>7</v>
      </c>
      <c r="B93" s="47">
        <v>7.1</v>
      </c>
      <c r="C93" s="47">
        <v>4.2</v>
      </c>
      <c r="D93" s="47">
        <v>4.5</v>
      </c>
      <c r="E93" s="47">
        <v>9.9</v>
      </c>
      <c r="F93" s="47">
        <v>2</v>
      </c>
      <c r="G93" s="47">
        <v>2.6</v>
      </c>
      <c r="H93" s="47">
        <v>0</v>
      </c>
      <c r="I93" s="47">
        <v>6.5</v>
      </c>
    </row>
    <row r="94" spans="1:9" x14ac:dyDescent="0.2">
      <c r="A94" s="47">
        <v>14</v>
      </c>
      <c r="B94" s="47">
        <v>9.1999999999999993</v>
      </c>
      <c r="C94" s="47">
        <v>3.9</v>
      </c>
      <c r="D94" s="47">
        <v>4.8</v>
      </c>
      <c r="E94" s="47">
        <v>7.1</v>
      </c>
      <c r="F94" s="47">
        <v>4.4000000000000004</v>
      </c>
      <c r="G94" s="47">
        <v>5.3</v>
      </c>
      <c r="H94" s="47">
        <v>1</v>
      </c>
      <c r="I94" s="47">
        <v>8.6</v>
      </c>
    </row>
    <row r="95" spans="1:9" x14ac:dyDescent="0.2">
      <c r="A95" s="47">
        <v>11</v>
      </c>
      <c r="B95" s="47">
        <v>9.3000000000000007</v>
      </c>
      <c r="C95" s="47">
        <v>3.5</v>
      </c>
      <c r="D95" s="47">
        <v>5.9</v>
      </c>
      <c r="E95" s="47">
        <v>4.5999999999999996</v>
      </c>
      <c r="F95" s="47">
        <v>4.8</v>
      </c>
      <c r="G95" s="47">
        <v>7</v>
      </c>
      <c r="H95" s="47">
        <v>1</v>
      </c>
      <c r="I95" s="47">
        <v>8.9</v>
      </c>
    </row>
    <row r="96" spans="1:9" x14ac:dyDescent="0.2">
      <c r="A96" s="47">
        <v>8</v>
      </c>
      <c r="B96" s="47">
        <v>9.3000000000000007</v>
      </c>
      <c r="C96" s="47">
        <v>3.8</v>
      </c>
      <c r="D96" s="47">
        <v>5.5</v>
      </c>
      <c r="E96" s="47">
        <v>7.4</v>
      </c>
      <c r="F96" s="47">
        <v>3.6</v>
      </c>
      <c r="G96" s="47">
        <v>4.5999999999999996</v>
      </c>
      <c r="H96" s="47">
        <v>1</v>
      </c>
      <c r="I96" s="47">
        <v>8.4</v>
      </c>
    </row>
    <row r="97" spans="1:9" x14ac:dyDescent="0.2">
      <c r="A97" s="47">
        <v>12</v>
      </c>
      <c r="B97" s="47">
        <v>8.6</v>
      </c>
      <c r="C97" s="47">
        <v>4.8</v>
      </c>
      <c r="D97" s="47">
        <v>5.7</v>
      </c>
      <c r="E97" s="47">
        <v>6.7</v>
      </c>
      <c r="F97" s="47">
        <v>4.9000000000000004</v>
      </c>
      <c r="G97" s="47">
        <v>5.3</v>
      </c>
      <c r="H97" s="47">
        <v>1</v>
      </c>
      <c r="I97" s="47">
        <v>8.1</v>
      </c>
    </row>
    <row r="98" spans="1:9" x14ac:dyDescent="0.2">
      <c r="A98" s="47">
        <v>10</v>
      </c>
      <c r="B98" s="47">
        <v>7.4</v>
      </c>
      <c r="C98" s="47">
        <v>3.4</v>
      </c>
      <c r="D98" s="47">
        <v>4.8</v>
      </c>
      <c r="E98" s="47">
        <v>7.2</v>
      </c>
      <c r="F98" s="47">
        <v>4.2</v>
      </c>
      <c r="G98" s="47">
        <v>5</v>
      </c>
      <c r="H98" s="47">
        <v>0</v>
      </c>
      <c r="I98" s="47">
        <v>7.2</v>
      </c>
    </row>
    <row r="99" spans="1:9" x14ac:dyDescent="0.2">
      <c r="A99" s="47">
        <v>11</v>
      </c>
      <c r="B99" s="47">
        <v>8.6999999999999993</v>
      </c>
      <c r="C99" s="47">
        <v>3.2</v>
      </c>
      <c r="D99" s="47">
        <v>2.9</v>
      </c>
      <c r="E99" s="47">
        <v>5.6</v>
      </c>
      <c r="F99" s="47">
        <v>3.1</v>
      </c>
      <c r="G99" s="47">
        <v>3.2</v>
      </c>
      <c r="H99" s="47">
        <v>1</v>
      </c>
      <c r="I99" s="47">
        <v>7.7</v>
      </c>
    </row>
    <row r="100" spans="1:9" x14ac:dyDescent="0.2">
      <c r="A100" s="47">
        <v>1</v>
      </c>
      <c r="B100" s="47">
        <v>7.8</v>
      </c>
      <c r="C100" s="47">
        <v>4.9000000000000004</v>
      </c>
      <c r="D100" s="47">
        <v>7.1</v>
      </c>
      <c r="E100" s="47">
        <v>7.9</v>
      </c>
      <c r="F100" s="47">
        <v>4.3</v>
      </c>
      <c r="G100" s="47">
        <v>5.3</v>
      </c>
      <c r="H100" s="47">
        <v>1</v>
      </c>
      <c r="I100" s="47">
        <v>7.4</v>
      </c>
    </row>
    <row r="101" spans="1:9" x14ac:dyDescent="0.2">
      <c r="A101" s="47">
        <v>6</v>
      </c>
      <c r="B101" s="47">
        <v>7.9</v>
      </c>
      <c r="C101" s="47">
        <v>3</v>
      </c>
      <c r="D101" s="47">
        <v>4.8</v>
      </c>
      <c r="E101" s="47">
        <v>9.6999999999999993</v>
      </c>
      <c r="F101" s="47">
        <v>3.4</v>
      </c>
      <c r="G101" s="47">
        <v>5.0999999999999996</v>
      </c>
      <c r="H101" s="47">
        <v>1</v>
      </c>
      <c r="I101" s="47">
        <v>7</v>
      </c>
    </row>
    <row r="102" spans="1:9" x14ac:dyDescent="0.2">
      <c r="A102" s="47">
        <v>8</v>
      </c>
      <c r="B102" s="47">
        <v>7.6</v>
      </c>
      <c r="C102" s="47">
        <v>3.6</v>
      </c>
      <c r="D102" s="47">
        <v>4.5999999999999996</v>
      </c>
      <c r="E102" s="47">
        <v>7.7</v>
      </c>
      <c r="F102" s="47">
        <v>3.1</v>
      </c>
      <c r="G102" s="47">
        <v>4.9000000000000004</v>
      </c>
      <c r="H102" s="47">
        <v>0</v>
      </c>
      <c r="I102" s="47">
        <v>6.1</v>
      </c>
    </row>
    <row r="103" spans="1:9" x14ac:dyDescent="0.2">
      <c r="A103" s="47">
        <v>14</v>
      </c>
      <c r="B103" s="47">
        <v>9.1999999999999993</v>
      </c>
      <c r="C103" s="47">
        <v>5</v>
      </c>
      <c r="D103" s="47">
        <v>6.2</v>
      </c>
      <c r="E103" s="47">
        <v>7.3</v>
      </c>
      <c r="F103" s="47">
        <v>5.0999999999999996</v>
      </c>
      <c r="G103" s="47">
        <v>5.2</v>
      </c>
      <c r="H103" s="47">
        <v>1</v>
      </c>
      <c r="I103" s="47">
        <v>7.1</v>
      </c>
    </row>
    <row r="104" spans="1:9" x14ac:dyDescent="0.2">
      <c r="A104" s="47">
        <v>14</v>
      </c>
      <c r="B104" s="47">
        <v>7.7</v>
      </c>
      <c r="C104" s="47">
        <v>4.7</v>
      </c>
      <c r="D104" s="47">
        <v>7</v>
      </c>
      <c r="E104" s="47">
        <v>7.7</v>
      </c>
      <c r="F104" s="47">
        <v>4</v>
      </c>
      <c r="G104" s="47">
        <v>4.7</v>
      </c>
      <c r="H104" s="47">
        <v>1</v>
      </c>
      <c r="I104" s="47">
        <v>7.6</v>
      </c>
    </row>
    <row r="105" spans="1:9" x14ac:dyDescent="0.2">
      <c r="A105" s="47">
        <v>12</v>
      </c>
      <c r="B105" s="47">
        <v>9.5</v>
      </c>
      <c r="C105" s="47">
        <v>5.6</v>
      </c>
      <c r="D105" s="47">
        <v>6.6</v>
      </c>
      <c r="E105" s="47">
        <v>7.6</v>
      </c>
      <c r="F105" s="47">
        <v>5.6</v>
      </c>
      <c r="G105" s="47">
        <v>5.5</v>
      </c>
      <c r="H105" s="47">
        <v>1</v>
      </c>
      <c r="I105" s="47">
        <v>9</v>
      </c>
    </row>
    <row r="106" spans="1:9" x14ac:dyDescent="0.2">
      <c r="A106" s="47">
        <v>15</v>
      </c>
      <c r="B106" s="47">
        <v>6.5</v>
      </c>
      <c r="C106" s="47">
        <v>4.3</v>
      </c>
      <c r="D106" s="47">
        <v>6</v>
      </c>
      <c r="E106" s="47">
        <v>8.6999999999999993</v>
      </c>
      <c r="F106" s="47">
        <v>5</v>
      </c>
      <c r="G106" s="47">
        <v>6.8</v>
      </c>
      <c r="H106" s="47">
        <v>1</v>
      </c>
      <c r="I106" s="47">
        <v>8.9</v>
      </c>
    </row>
    <row r="107" spans="1:9" x14ac:dyDescent="0.2">
      <c r="A107" s="47">
        <v>13</v>
      </c>
      <c r="B107" s="47">
        <v>8.3000000000000007</v>
      </c>
      <c r="C107" s="47">
        <v>3.4</v>
      </c>
      <c r="D107" s="47">
        <v>5.2</v>
      </c>
      <c r="E107" s="47">
        <v>9.1</v>
      </c>
      <c r="F107" s="47">
        <v>4.2</v>
      </c>
      <c r="G107" s="47">
        <v>5.9</v>
      </c>
      <c r="H107" s="47">
        <v>1</v>
      </c>
      <c r="I107" s="47">
        <v>7.5</v>
      </c>
    </row>
    <row r="108" spans="1:9" x14ac:dyDescent="0.2">
      <c r="A108" s="47">
        <v>15</v>
      </c>
      <c r="B108" s="47">
        <v>9.6</v>
      </c>
      <c r="C108" s="47">
        <v>4.0999999999999996</v>
      </c>
      <c r="D108" s="47">
        <v>5.5</v>
      </c>
      <c r="E108" s="47">
        <v>7.7</v>
      </c>
      <c r="F108" s="47">
        <v>4.4000000000000004</v>
      </c>
      <c r="G108" s="47">
        <v>6.5</v>
      </c>
      <c r="H108" s="47">
        <v>1</v>
      </c>
      <c r="I108" s="47">
        <v>9.3000000000000007</v>
      </c>
    </row>
    <row r="109" spans="1:9" x14ac:dyDescent="0.2">
      <c r="A109" s="47">
        <v>1</v>
      </c>
      <c r="B109" s="47">
        <v>5.9</v>
      </c>
      <c r="C109" s="47">
        <v>4</v>
      </c>
      <c r="D109" s="47">
        <v>6.2</v>
      </c>
      <c r="E109" s="47">
        <v>8.4</v>
      </c>
      <c r="F109" s="47">
        <v>5.8</v>
      </c>
      <c r="G109" s="47">
        <v>8.6999999999999993</v>
      </c>
      <c r="H109" s="47">
        <v>1</v>
      </c>
      <c r="I109" s="47">
        <v>8</v>
      </c>
    </row>
    <row r="110" spans="1:9" x14ac:dyDescent="0.2">
      <c r="A110" s="47">
        <v>7</v>
      </c>
      <c r="B110" s="47">
        <v>8.6999999999999993</v>
      </c>
      <c r="C110" s="47">
        <v>3.7</v>
      </c>
      <c r="D110" s="47">
        <v>4.8</v>
      </c>
      <c r="E110" s="47">
        <v>3.8</v>
      </c>
      <c r="F110" s="47">
        <v>4.5999999999999996</v>
      </c>
      <c r="G110" s="47">
        <v>5.5</v>
      </c>
      <c r="H110" s="47">
        <v>1</v>
      </c>
      <c r="I110" s="47">
        <v>7.6</v>
      </c>
    </row>
    <row r="111" spans="1:9" x14ac:dyDescent="0.2">
      <c r="A111" s="47">
        <v>2</v>
      </c>
      <c r="B111" s="47">
        <v>6.7</v>
      </c>
      <c r="C111" s="47">
        <v>3.2</v>
      </c>
      <c r="D111" s="47">
        <v>4.5</v>
      </c>
      <c r="E111" s="47">
        <v>5</v>
      </c>
      <c r="F111" s="47">
        <v>3.8</v>
      </c>
      <c r="G111" s="47">
        <v>5.5</v>
      </c>
      <c r="H111" s="47">
        <v>0</v>
      </c>
      <c r="I111" s="47">
        <v>7.1</v>
      </c>
    </row>
    <row r="112" spans="1:9" x14ac:dyDescent="0.2">
      <c r="A112" s="47">
        <v>7</v>
      </c>
      <c r="B112" s="47">
        <v>9.6999999999999993</v>
      </c>
      <c r="C112" s="47">
        <v>5</v>
      </c>
      <c r="D112" s="47">
        <v>6.1</v>
      </c>
      <c r="E112" s="47">
        <v>6.7</v>
      </c>
      <c r="F112" s="47">
        <v>3.7</v>
      </c>
      <c r="G112" s="47">
        <v>7.1</v>
      </c>
      <c r="H112" s="47">
        <v>1</v>
      </c>
      <c r="I112" s="47">
        <v>8.1</v>
      </c>
    </row>
    <row r="113" spans="1:9" x14ac:dyDescent="0.2">
      <c r="A113" s="47">
        <v>12</v>
      </c>
      <c r="B113" s="47">
        <v>8.8000000000000007</v>
      </c>
      <c r="C113" s="47">
        <v>3.5</v>
      </c>
      <c r="D113" s="47">
        <v>4.5</v>
      </c>
      <c r="E113" s="47">
        <v>6.7</v>
      </c>
      <c r="F113" s="47">
        <v>4</v>
      </c>
      <c r="G113" s="47">
        <v>6.6</v>
      </c>
      <c r="H113" s="47">
        <v>0</v>
      </c>
      <c r="I113" s="47">
        <v>7.9</v>
      </c>
    </row>
    <row r="114" spans="1:9" x14ac:dyDescent="0.2">
      <c r="A114" s="47">
        <v>7</v>
      </c>
      <c r="B114" s="47">
        <v>8.1999999999999993</v>
      </c>
      <c r="C114" s="47">
        <v>3.6</v>
      </c>
      <c r="D114" s="47">
        <v>5</v>
      </c>
      <c r="E114" s="47">
        <v>9</v>
      </c>
      <c r="F114" s="47">
        <v>4.5</v>
      </c>
      <c r="G114" s="47">
        <v>5.2</v>
      </c>
      <c r="H114" s="47">
        <v>1</v>
      </c>
      <c r="I114" s="47">
        <v>7.2</v>
      </c>
    </row>
    <row r="115" spans="1:9" x14ac:dyDescent="0.2">
      <c r="A115" s="47">
        <v>14</v>
      </c>
      <c r="B115" s="47">
        <v>8.9</v>
      </c>
      <c r="C115" s="47">
        <v>4.3</v>
      </c>
      <c r="D115" s="47">
        <v>6.9</v>
      </c>
      <c r="E115" s="47">
        <v>8.1999999999999993</v>
      </c>
      <c r="F115" s="47">
        <v>4.2</v>
      </c>
      <c r="G115" s="47">
        <v>5.6</v>
      </c>
      <c r="H115" s="47">
        <v>1</v>
      </c>
      <c r="I115" s="47">
        <v>7.7</v>
      </c>
    </row>
    <row r="116" spans="1:9" x14ac:dyDescent="0.2">
      <c r="A116" s="47">
        <v>14</v>
      </c>
      <c r="B116" s="47">
        <v>8.4</v>
      </c>
      <c r="C116" s="47">
        <v>3.8</v>
      </c>
      <c r="D116" s="47">
        <v>5.9</v>
      </c>
      <c r="E116" s="47">
        <v>6.7</v>
      </c>
      <c r="F116" s="47">
        <v>4</v>
      </c>
      <c r="G116" s="47">
        <v>4.9000000000000004</v>
      </c>
      <c r="H116" s="47">
        <v>1</v>
      </c>
      <c r="I116" s="47">
        <v>7.9</v>
      </c>
    </row>
    <row r="117" spans="1:9" x14ac:dyDescent="0.2">
      <c r="A117" s="47">
        <v>11</v>
      </c>
      <c r="B117" s="47">
        <v>7.7</v>
      </c>
      <c r="C117" s="47">
        <v>4.7</v>
      </c>
      <c r="D117" s="47">
        <v>7</v>
      </c>
      <c r="E117" s="47">
        <v>7.7</v>
      </c>
      <c r="F117" s="47">
        <v>5.0999999999999996</v>
      </c>
      <c r="G117" s="47">
        <v>5.4</v>
      </c>
      <c r="H117" s="47">
        <v>0</v>
      </c>
      <c r="I117" s="47">
        <v>6.9</v>
      </c>
    </row>
    <row r="118" spans="1:9" x14ac:dyDescent="0.2">
      <c r="A118" s="47">
        <v>10</v>
      </c>
      <c r="B118" s="47">
        <v>9.1999999999999993</v>
      </c>
      <c r="C118" s="47">
        <v>5</v>
      </c>
      <c r="D118" s="47">
        <v>6.2</v>
      </c>
      <c r="E118" s="47">
        <v>7.3</v>
      </c>
      <c r="F118" s="47">
        <v>4.2</v>
      </c>
      <c r="G118" s="47">
        <v>7.7</v>
      </c>
      <c r="H118" s="47">
        <v>1</v>
      </c>
      <c r="I118" s="47">
        <v>9.5</v>
      </c>
    </row>
    <row r="119" spans="1:9" x14ac:dyDescent="0.2">
      <c r="A119" s="47">
        <v>5</v>
      </c>
      <c r="B119" s="47">
        <v>7.3</v>
      </c>
      <c r="C119" s="47">
        <v>3.6</v>
      </c>
      <c r="D119" s="47">
        <v>6.1</v>
      </c>
      <c r="E119" s="47">
        <v>8</v>
      </c>
      <c r="F119" s="47">
        <v>2.8</v>
      </c>
      <c r="G119" s="47">
        <v>4.0999999999999996</v>
      </c>
      <c r="H119" s="47">
        <v>0</v>
      </c>
      <c r="I119" s="47">
        <v>7.5</v>
      </c>
    </row>
    <row r="120" spans="1:9" x14ac:dyDescent="0.2">
      <c r="A120" s="47">
        <v>11</v>
      </c>
      <c r="B120" s="47">
        <v>9</v>
      </c>
      <c r="C120" s="47">
        <v>4.0999999999999996</v>
      </c>
      <c r="D120" s="47">
        <v>5</v>
      </c>
      <c r="E120" s="47">
        <v>6</v>
      </c>
      <c r="F120" s="47">
        <v>3.3</v>
      </c>
      <c r="G120" s="47">
        <v>4.2</v>
      </c>
      <c r="H120" s="47">
        <v>1</v>
      </c>
      <c r="I120" s="47">
        <v>8</v>
      </c>
    </row>
    <row r="121" spans="1:9" x14ac:dyDescent="0.2">
      <c r="A121" s="47">
        <v>6</v>
      </c>
      <c r="B121" s="47">
        <v>8.1</v>
      </c>
      <c r="C121" s="47">
        <v>2.5</v>
      </c>
      <c r="D121" s="47">
        <v>3.8</v>
      </c>
      <c r="E121" s="47">
        <v>6.6</v>
      </c>
      <c r="F121" s="47">
        <v>2.6</v>
      </c>
      <c r="G121" s="47">
        <v>3.9</v>
      </c>
      <c r="H121" s="47">
        <v>0</v>
      </c>
      <c r="I121" s="47">
        <v>7.1</v>
      </c>
    </row>
    <row r="122" spans="1:9" x14ac:dyDescent="0.2">
      <c r="A122" s="47">
        <v>9</v>
      </c>
      <c r="B122" s="47">
        <v>7.4</v>
      </c>
      <c r="C122" s="47">
        <v>5.0999999999999996</v>
      </c>
      <c r="D122" s="47">
        <v>6.9</v>
      </c>
      <c r="E122" s="47">
        <v>9.6</v>
      </c>
      <c r="F122" s="47">
        <v>5.7</v>
      </c>
      <c r="G122" s="47">
        <v>7</v>
      </c>
      <c r="H122" s="47">
        <v>1</v>
      </c>
      <c r="I122" s="47">
        <v>8.8000000000000007</v>
      </c>
    </row>
    <row r="123" spans="1:9" x14ac:dyDescent="0.2">
      <c r="A123" s="47">
        <v>9</v>
      </c>
      <c r="B123" s="47">
        <v>7.9</v>
      </c>
      <c r="C123" s="47">
        <v>3</v>
      </c>
      <c r="D123" s="47">
        <v>4.8</v>
      </c>
      <c r="E123" s="47">
        <v>9.6999999999999993</v>
      </c>
      <c r="F123" s="47">
        <v>4.8</v>
      </c>
      <c r="G123" s="47">
        <v>6.2</v>
      </c>
      <c r="H123" s="47">
        <v>0</v>
      </c>
      <c r="I123" s="47">
        <v>8</v>
      </c>
    </row>
    <row r="124" spans="1:9" x14ac:dyDescent="0.2">
      <c r="A124" s="47">
        <v>10</v>
      </c>
      <c r="B124" s="47">
        <v>7.7</v>
      </c>
      <c r="C124" s="47">
        <v>2.2000000000000002</v>
      </c>
      <c r="D124" s="47">
        <v>3.4</v>
      </c>
      <c r="E124" s="47">
        <v>6.2</v>
      </c>
      <c r="F124" s="47">
        <v>3.2</v>
      </c>
      <c r="G124" s="47">
        <v>3.4</v>
      </c>
      <c r="H124" s="47">
        <v>0</v>
      </c>
      <c r="I124" s="47">
        <v>7.7</v>
      </c>
    </row>
    <row r="125" spans="1:9" x14ac:dyDescent="0.2">
      <c r="A125" s="47">
        <v>5</v>
      </c>
      <c r="B125" s="47">
        <v>9.4</v>
      </c>
      <c r="C125" s="47">
        <v>2.5</v>
      </c>
      <c r="D125" s="47">
        <v>4.5999999999999996</v>
      </c>
      <c r="E125" s="47">
        <v>6.3</v>
      </c>
      <c r="F125" s="47">
        <v>5.8</v>
      </c>
      <c r="G125" s="47">
        <v>7</v>
      </c>
      <c r="H125" s="47">
        <v>1</v>
      </c>
      <c r="I125" s="47">
        <v>8.1999999999999993</v>
      </c>
    </row>
    <row r="126" spans="1:9" x14ac:dyDescent="0.2">
      <c r="A126" s="47">
        <v>7</v>
      </c>
      <c r="B126" s="47">
        <v>7.2</v>
      </c>
      <c r="C126" s="47">
        <v>4.3</v>
      </c>
      <c r="D126" s="47">
        <v>4.7</v>
      </c>
      <c r="E126" s="47">
        <v>10</v>
      </c>
      <c r="F126" s="47">
        <v>3.2</v>
      </c>
      <c r="G126" s="47">
        <v>4.2</v>
      </c>
      <c r="H126" s="47">
        <v>0</v>
      </c>
      <c r="I126" s="47">
        <v>6.5</v>
      </c>
    </row>
    <row r="127" spans="1:9" x14ac:dyDescent="0.2">
      <c r="A127" s="47">
        <v>15</v>
      </c>
      <c r="B127" s="47">
        <v>8.3000000000000007</v>
      </c>
      <c r="C127" s="47">
        <v>3.7</v>
      </c>
      <c r="D127" s="47">
        <v>6.1</v>
      </c>
      <c r="E127" s="47">
        <v>5.3</v>
      </c>
      <c r="F127" s="47">
        <v>4.0999999999999996</v>
      </c>
      <c r="G127" s="47">
        <v>4</v>
      </c>
      <c r="H127" s="47">
        <v>1</v>
      </c>
      <c r="I127" s="47">
        <v>8.1</v>
      </c>
    </row>
    <row r="128" spans="1:9" x14ac:dyDescent="0.2">
      <c r="A128" s="47">
        <v>12</v>
      </c>
      <c r="B128" s="47">
        <v>7.9</v>
      </c>
      <c r="C128" s="47">
        <v>3.9</v>
      </c>
      <c r="D128" s="47">
        <v>5.8</v>
      </c>
      <c r="E128" s="47">
        <v>4.7</v>
      </c>
      <c r="F128" s="47">
        <v>4.5999999999999996</v>
      </c>
      <c r="G128" s="47">
        <v>6.6</v>
      </c>
      <c r="H128" s="47">
        <v>0</v>
      </c>
      <c r="I128" s="47">
        <v>8.1</v>
      </c>
    </row>
    <row r="129" spans="1:9" x14ac:dyDescent="0.2">
      <c r="A129" s="47">
        <v>7</v>
      </c>
      <c r="B129" s="47">
        <v>7.3</v>
      </c>
      <c r="C129" s="47">
        <v>3.6</v>
      </c>
      <c r="D129" s="47">
        <v>6.1</v>
      </c>
      <c r="E129" s="47">
        <v>8</v>
      </c>
      <c r="F129" s="47">
        <v>3.3</v>
      </c>
      <c r="G129" s="47">
        <v>4</v>
      </c>
      <c r="H129" s="47">
        <v>0</v>
      </c>
      <c r="I129" s="47">
        <v>6.9</v>
      </c>
    </row>
    <row r="130" spans="1:9" x14ac:dyDescent="0.2">
      <c r="A130" s="47">
        <v>11</v>
      </c>
      <c r="B130" s="47">
        <v>9.6</v>
      </c>
      <c r="C130" s="47">
        <v>5.7</v>
      </c>
      <c r="D130" s="47">
        <v>7.8</v>
      </c>
      <c r="E130" s="47">
        <v>4.5</v>
      </c>
      <c r="F130" s="47">
        <v>4.4000000000000004</v>
      </c>
      <c r="G130" s="47">
        <v>6.2</v>
      </c>
      <c r="H130" s="47">
        <v>1</v>
      </c>
      <c r="I130" s="47">
        <v>9.3000000000000007</v>
      </c>
    </row>
    <row r="131" spans="1:9" x14ac:dyDescent="0.2">
      <c r="A131" s="47">
        <v>4</v>
      </c>
      <c r="B131" s="47">
        <v>8.3000000000000007</v>
      </c>
      <c r="C131" s="47">
        <v>2.8</v>
      </c>
      <c r="D131" s="47">
        <v>2.5</v>
      </c>
      <c r="E131" s="47">
        <v>5.2</v>
      </c>
      <c r="F131" s="47">
        <v>1.2</v>
      </c>
      <c r="G131" s="47">
        <v>2.6</v>
      </c>
      <c r="H131" s="47">
        <v>0</v>
      </c>
      <c r="I131" s="47">
        <v>6.2</v>
      </c>
    </row>
    <row r="132" spans="1:9" x14ac:dyDescent="0.2">
      <c r="A132" s="47">
        <v>9</v>
      </c>
      <c r="B132" s="47">
        <v>8.6</v>
      </c>
      <c r="C132" s="47">
        <v>3.6</v>
      </c>
      <c r="D132" s="47">
        <v>4.7</v>
      </c>
      <c r="E132" s="47">
        <v>3.7</v>
      </c>
      <c r="F132" s="47">
        <v>5</v>
      </c>
      <c r="G132" s="47">
        <v>6.1</v>
      </c>
      <c r="H132" s="47">
        <v>0</v>
      </c>
      <c r="I132" s="47">
        <v>8</v>
      </c>
    </row>
    <row r="133" spans="1:9" x14ac:dyDescent="0.2">
      <c r="A133" s="47">
        <v>9</v>
      </c>
      <c r="B133" s="47">
        <v>8</v>
      </c>
      <c r="C133" s="47">
        <v>2.5</v>
      </c>
      <c r="D133" s="47">
        <v>3</v>
      </c>
      <c r="E133" s="47">
        <v>5.2</v>
      </c>
      <c r="F133" s="47">
        <v>4.5999999999999996</v>
      </c>
      <c r="G133" s="47">
        <v>6.9</v>
      </c>
      <c r="H133" s="47">
        <v>0</v>
      </c>
      <c r="I133" s="47">
        <v>7.1</v>
      </c>
    </row>
    <row r="134" spans="1:9" x14ac:dyDescent="0.2">
      <c r="A134" s="47">
        <v>2</v>
      </c>
      <c r="B134" s="47">
        <v>6.4</v>
      </c>
      <c r="C134" s="47">
        <v>3.2</v>
      </c>
      <c r="D134" s="47">
        <v>5</v>
      </c>
      <c r="E134" s="47">
        <v>8.4</v>
      </c>
      <c r="F134" s="47">
        <v>2.4</v>
      </c>
      <c r="G134" s="47">
        <v>3.6</v>
      </c>
      <c r="H134" s="47">
        <v>0</v>
      </c>
      <c r="I134" s="47">
        <v>6.5</v>
      </c>
    </row>
    <row r="135" spans="1:9" x14ac:dyDescent="0.2">
      <c r="A135" s="47">
        <v>10</v>
      </c>
      <c r="B135" s="47">
        <v>6.6</v>
      </c>
      <c r="C135" s="47">
        <v>3.8</v>
      </c>
      <c r="D135" s="47">
        <v>6.6</v>
      </c>
      <c r="E135" s="47">
        <v>8.1999999999999993</v>
      </c>
      <c r="F135" s="47">
        <v>4.3</v>
      </c>
      <c r="G135" s="47">
        <v>6.3</v>
      </c>
      <c r="H135" s="47">
        <v>0</v>
      </c>
      <c r="I135" s="47">
        <v>7.1</v>
      </c>
    </row>
    <row r="136" spans="1:9" x14ac:dyDescent="0.2">
      <c r="A136" s="47">
        <v>14</v>
      </c>
      <c r="B136" s="47">
        <v>7.6</v>
      </c>
      <c r="C136" s="47">
        <v>2.5</v>
      </c>
      <c r="D136" s="47">
        <v>4.2</v>
      </c>
      <c r="E136" s="47">
        <v>5.8</v>
      </c>
      <c r="F136" s="47">
        <v>3.6</v>
      </c>
      <c r="G136" s="47">
        <v>6</v>
      </c>
      <c r="H136" s="47">
        <v>1</v>
      </c>
      <c r="I136" s="47">
        <v>8.1999999999999993</v>
      </c>
    </row>
    <row r="137" spans="1:9" x14ac:dyDescent="0.2">
      <c r="A137" s="47">
        <v>1</v>
      </c>
      <c r="B137" s="47">
        <v>9.4</v>
      </c>
      <c r="C137" s="47">
        <v>4.0999999999999996</v>
      </c>
      <c r="D137" s="47">
        <v>4.7</v>
      </c>
      <c r="E137" s="47">
        <v>7.6</v>
      </c>
      <c r="F137" s="47">
        <v>5.0999999999999996</v>
      </c>
      <c r="G137" s="47">
        <v>5.6</v>
      </c>
      <c r="H137" s="47">
        <v>1</v>
      </c>
      <c r="I137" s="47">
        <v>7</v>
      </c>
    </row>
    <row r="138" spans="1:9" x14ac:dyDescent="0.2">
      <c r="A138" s="47">
        <v>4</v>
      </c>
      <c r="B138" s="47">
        <v>8.3000000000000007</v>
      </c>
      <c r="C138" s="47">
        <v>2.8</v>
      </c>
      <c r="D138" s="47">
        <v>2.5</v>
      </c>
      <c r="E138" s="47">
        <v>5.2</v>
      </c>
      <c r="F138" s="47">
        <v>1.8</v>
      </c>
      <c r="G138" s="47">
        <v>3.1</v>
      </c>
      <c r="H138" s="47">
        <v>0</v>
      </c>
      <c r="I138" s="47">
        <v>6.7</v>
      </c>
    </row>
    <row r="139" spans="1:9" x14ac:dyDescent="0.2">
      <c r="A139" s="47">
        <v>13</v>
      </c>
      <c r="B139" s="47">
        <v>7.8</v>
      </c>
      <c r="C139" s="47">
        <v>4.9000000000000004</v>
      </c>
      <c r="D139" s="47">
        <v>7.1</v>
      </c>
      <c r="E139" s="47">
        <v>7.9</v>
      </c>
      <c r="F139" s="47">
        <v>4.0999999999999996</v>
      </c>
      <c r="G139" s="47">
        <v>5.7</v>
      </c>
      <c r="H139" s="47">
        <v>0</v>
      </c>
      <c r="I139" s="47">
        <v>7.5</v>
      </c>
    </row>
    <row r="140" spans="1:9" x14ac:dyDescent="0.2">
      <c r="A140" s="47">
        <v>13</v>
      </c>
      <c r="B140" s="47">
        <v>7.1</v>
      </c>
      <c r="C140" s="47">
        <v>4.2</v>
      </c>
      <c r="D140" s="47">
        <v>4.5</v>
      </c>
      <c r="E140" s="47">
        <v>9.9</v>
      </c>
      <c r="F140" s="47">
        <v>2.8</v>
      </c>
      <c r="G140" s="47">
        <v>3.3</v>
      </c>
      <c r="H140" s="47">
        <v>0</v>
      </c>
      <c r="I140" s="47">
        <v>7.4</v>
      </c>
    </row>
    <row r="141" spans="1:9" x14ac:dyDescent="0.2">
      <c r="A141" s="47">
        <v>15</v>
      </c>
      <c r="B141" s="47">
        <v>7.6</v>
      </c>
      <c r="C141" s="47">
        <v>3.6</v>
      </c>
      <c r="D141" s="47">
        <v>5</v>
      </c>
      <c r="E141" s="47">
        <v>7.4</v>
      </c>
      <c r="F141" s="47">
        <v>4.4000000000000004</v>
      </c>
      <c r="G141" s="47">
        <v>4.8</v>
      </c>
      <c r="H141" s="47">
        <v>0</v>
      </c>
      <c r="I141" s="47">
        <v>7.4</v>
      </c>
    </row>
    <row r="142" spans="1:9" x14ac:dyDescent="0.2">
      <c r="A142" s="47">
        <v>12</v>
      </c>
      <c r="B142" s="47">
        <v>5.6</v>
      </c>
      <c r="C142" s="47">
        <v>3.4</v>
      </c>
      <c r="D142" s="47">
        <v>5.6</v>
      </c>
      <c r="E142" s="47">
        <v>9.1</v>
      </c>
      <c r="F142" s="47">
        <v>4.5</v>
      </c>
      <c r="G142" s="47">
        <v>6.3</v>
      </c>
      <c r="H142" s="47">
        <v>0</v>
      </c>
      <c r="I142" s="47">
        <v>7.9</v>
      </c>
    </row>
    <row r="143" spans="1:9" x14ac:dyDescent="0.2">
      <c r="A143" s="47">
        <v>3</v>
      </c>
      <c r="B143" s="47">
        <v>9.9</v>
      </c>
      <c r="C143" s="47">
        <v>2.8</v>
      </c>
      <c r="D143" s="47">
        <v>3.5</v>
      </c>
      <c r="E143" s="47">
        <v>5.4</v>
      </c>
      <c r="F143" s="47">
        <v>4</v>
      </c>
      <c r="G143" s="47">
        <v>5.8</v>
      </c>
      <c r="H143" s="47">
        <v>1</v>
      </c>
      <c r="I143" s="47">
        <v>8</v>
      </c>
    </row>
    <row r="144" spans="1:9" x14ac:dyDescent="0.2">
      <c r="A144" s="47">
        <v>3</v>
      </c>
      <c r="B144" s="47">
        <v>9.1999999999999993</v>
      </c>
      <c r="C144" s="47">
        <v>3.4</v>
      </c>
      <c r="D144" s="47">
        <v>5.8</v>
      </c>
      <c r="E144" s="47">
        <v>4.5</v>
      </c>
      <c r="F144" s="47">
        <v>4.2</v>
      </c>
      <c r="G144" s="47">
        <v>6.9</v>
      </c>
      <c r="H144" s="47">
        <v>1</v>
      </c>
      <c r="I144" s="47">
        <v>8</v>
      </c>
    </row>
    <row r="145" spans="1:9" x14ac:dyDescent="0.2">
      <c r="A145" s="47">
        <v>7</v>
      </c>
      <c r="B145" s="47">
        <v>9.1</v>
      </c>
      <c r="C145" s="47">
        <v>3.8</v>
      </c>
      <c r="D145" s="47">
        <v>4.5</v>
      </c>
      <c r="E145" s="47">
        <v>7.3</v>
      </c>
      <c r="F145" s="47">
        <v>4.5</v>
      </c>
      <c r="G145" s="47">
        <v>5.0999999999999996</v>
      </c>
      <c r="H145" s="47">
        <v>0</v>
      </c>
      <c r="I145" s="47">
        <v>8.4</v>
      </c>
    </row>
    <row r="146" spans="1:9" x14ac:dyDescent="0.2">
      <c r="A146" s="47">
        <v>7</v>
      </c>
      <c r="B146" s="47">
        <v>9.9</v>
      </c>
      <c r="C146" s="47">
        <v>4.2</v>
      </c>
      <c r="D146" s="47">
        <v>4.5</v>
      </c>
      <c r="E146" s="47">
        <v>3.8</v>
      </c>
      <c r="F146" s="47">
        <v>3.8</v>
      </c>
      <c r="G146" s="47">
        <v>5.4</v>
      </c>
      <c r="H146" s="47">
        <v>1</v>
      </c>
      <c r="I146" s="47">
        <v>8.8000000000000007</v>
      </c>
    </row>
    <row r="147" spans="1:9" x14ac:dyDescent="0.2">
      <c r="A147" s="47">
        <v>14</v>
      </c>
      <c r="B147" s="47">
        <v>9.9</v>
      </c>
      <c r="C147" s="47">
        <v>4.2</v>
      </c>
      <c r="D147" s="47">
        <v>4.5</v>
      </c>
      <c r="E147" s="47">
        <v>3.8</v>
      </c>
      <c r="F147" s="47">
        <v>4.0999999999999996</v>
      </c>
      <c r="G147" s="47">
        <v>4.0999999999999996</v>
      </c>
      <c r="H147" s="47">
        <v>1</v>
      </c>
      <c r="I147" s="47">
        <v>7.9</v>
      </c>
    </row>
    <row r="148" spans="1:9" x14ac:dyDescent="0.2">
      <c r="A148" s="47">
        <v>5</v>
      </c>
      <c r="B148" s="47">
        <v>6.6</v>
      </c>
      <c r="C148" s="47">
        <v>3.8</v>
      </c>
      <c r="D148" s="47">
        <v>6.6</v>
      </c>
      <c r="E148" s="47">
        <v>8.1999999999999993</v>
      </c>
      <c r="F148" s="47">
        <v>4.5999999999999996</v>
      </c>
      <c r="G148" s="47">
        <v>4.7</v>
      </c>
      <c r="H148" s="47">
        <v>0</v>
      </c>
      <c r="I148" s="47">
        <v>6</v>
      </c>
    </row>
    <row r="149" spans="1:9" x14ac:dyDescent="0.2">
      <c r="A149" s="47">
        <v>15</v>
      </c>
      <c r="B149" s="47">
        <v>9.1</v>
      </c>
      <c r="C149" s="47">
        <v>3.7</v>
      </c>
      <c r="D149" s="47">
        <v>5.4</v>
      </c>
      <c r="E149" s="47">
        <v>7.3</v>
      </c>
      <c r="F149" s="47">
        <v>3.7</v>
      </c>
      <c r="G149" s="47">
        <v>4.7</v>
      </c>
      <c r="H149" s="47">
        <v>0</v>
      </c>
      <c r="I149" s="47">
        <v>8.1999999999999993</v>
      </c>
    </row>
    <row r="150" spans="1:9" x14ac:dyDescent="0.2">
      <c r="A150" s="47">
        <v>7</v>
      </c>
      <c r="B150" s="47">
        <v>5.0999999999999996</v>
      </c>
      <c r="C150" s="47">
        <v>5.0999999999999996</v>
      </c>
      <c r="D150" s="47">
        <v>7.8</v>
      </c>
      <c r="E150" s="47">
        <v>5.9</v>
      </c>
      <c r="F150" s="47">
        <v>5.0999999999999996</v>
      </c>
      <c r="G150" s="47">
        <v>6.2</v>
      </c>
      <c r="H150" s="47">
        <v>1</v>
      </c>
      <c r="I150" s="47">
        <v>8.4</v>
      </c>
    </row>
    <row r="151" spans="1:9" x14ac:dyDescent="0.2">
      <c r="A151" s="47">
        <v>13</v>
      </c>
      <c r="B151" s="47">
        <v>6</v>
      </c>
      <c r="C151" s="47">
        <v>4.0999999999999996</v>
      </c>
      <c r="D151" s="47">
        <v>5.3</v>
      </c>
      <c r="E151" s="47">
        <v>8</v>
      </c>
      <c r="F151" s="47">
        <v>4.3</v>
      </c>
      <c r="G151" s="47">
        <v>5.8</v>
      </c>
      <c r="H151" s="47">
        <v>0</v>
      </c>
      <c r="I151" s="47">
        <v>7.4</v>
      </c>
    </row>
    <row r="152" spans="1:9" x14ac:dyDescent="0.2">
      <c r="A152" s="47">
        <v>8</v>
      </c>
      <c r="B152" s="47">
        <v>8.9</v>
      </c>
      <c r="C152" s="47">
        <v>4.3</v>
      </c>
      <c r="D152" s="47">
        <v>6.9</v>
      </c>
      <c r="E152" s="47">
        <v>8.1999999999999993</v>
      </c>
      <c r="F152" s="47">
        <v>5</v>
      </c>
      <c r="G152" s="47">
        <v>5.7</v>
      </c>
      <c r="H152" s="47">
        <v>0</v>
      </c>
      <c r="I152" s="47">
        <v>8</v>
      </c>
    </row>
    <row r="153" spans="1:9" x14ac:dyDescent="0.2">
      <c r="A153" s="47">
        <v>5</v>
      </c>
      <c r="B153" s="47">
        <v>6.2</v>
      </c>
      <c r="C153" s="47">
        <v>3.3</v>
      </c>
      <c r="D153" s="47">
        <v>5.0999999999999996</v>
      </c>
      <c r="E153" s="47">
        <v>6.9</v>
      </c>
      <c r="F153" s="47">
        <v>4</v>
      </c>
      <c r="G153" s="47">
        <v>5.4</v>
      </c>
      <c r="H153" s="47">
        <v>0</v>
      </c>
      <c r="I153" s="47">
        <v>6.6</v>
      </c>
    </row>
    <row r="154" spans="1:9" x14ac:dyDescent="0.2">
      <c r="A154" s="47">
        <v>9</v>
      </c>
      <c r="B154" s="47">
        <v>7.2</v>
      </c>
      <c r="C154" s="47">
        <v>4.3</v>
      </c>
      <c r="D154" s="47">
        <v>4.7</v>
      </c>
      <c r="E154" s="47">
        <v>10</v>
      </c>
      <c r="F154" s="47">
        <v>3</v>
      </c>
      <c r="G154" s="47">
        <v>3.8</v>
      </c>
      <c r="H154" s="47">
        <v>0</v>
      </c>
      <c r="I154" s="47">
        <v>7.6</v>
      </c>
    </row>
    <row r="155" spans="1:9" x14ac:dyDescent="0.2">
      <c r="A155" s="47">
        <v>6</v>
      </c>
      <c r="B155" s="47">
        <v>8.8000000000000007</v>
      </c>
      <c r="C155" s="47">
        <v>3.5</v>
      </c>
      <c r="D155" s="47">
        <v>4.5</v>
      </c>
      <c r="E155" s="47">
        <v>6.7</v>
      </c>
      <c r="F155" s="47">
        <v>4.0999999999999996</v>
      </c>
      <c r="G155" s="47">
        <v>5.4</v>
      </c>
      <c r="H155" s="47">
        <v>0</v>
      </c>
      <c r="I155" s="47">
        <v>7.5</v>
      </c>
    </row>
    <row r="156" spans="1:9" x14ac:dyDescent="0.2">
      <c r="A156" s="47">
        <v>3</v>
      </c>
      <c r="B156" s="47">
        <v>6.3</v>
      </c>
      <c r="C156" s="47">
        <v>5.0999999999999996</v>
      </c>
      <c r="D156" s="47">
        <v>6.6</v>
      </c>
      <c r="E156" s="47">
        <v>8.4</v>
      </c>
      <c r="F156" s="47">
        <v>4.4000000000000004</v>
      </c>
      <c r="G156" s="47">
        <v>5.3</v>
      </c>
      <c r="H156" s="47">
        <v>0</v>
      </c>
      <c r="I156" s="47">
        <v>7.1</v>
      </c>
    </row>
    <row r="157" spans="1:9" x14ac:dyDescent="0.2">
      <c r="A157" s="47">
        <v>2</v>
      </c>
      <c r="B157" s="47">
        <v>9.6999999999999993</v>
      </c>
      <c r="C157" s="47">
        <v>2.8</v>
      </c>
      <c r="D157" s="47">
        <v>4.7</v>
      </c>
      <c r="E157" s="47">
        <v>4.8</v>
      </c>
      <c r="F157" s="47">
        <v>4</v>
      </c>
      <c r="G157" s="47">
        <v>5.8</v>
      </c>
      <c r="H157" s="47">
        <v>0</v>
      </c>
      <c r="I157" s="47">
        <v>7.9</v>
      </c>
    </row>
    <row r="158" spans="1:9" x14ac:dyDescent="0.2">
      <c r="A158" s="47">
        <v>1</v>
      </c>
      <c r="B158" s="47">
        <v>5</v>
      </c>
      <c r="C158" s="47">
        <v>3.6</v>
      </c>
      <c r="D158" s="47">
        <v>4.9000000000000004</v>
      </c>
      <c r="E158" s="47">
        <v>8.1999999999999993</v>
      </c>
      <c r="F158" s="47">
        <v>3.7</v>
      </c>
      <c r="G158" s="47">
        <v>4.4000000000000004</v>
      </c>
      <c r="H158" s="47">
        <v>0</v>
      </c>
      <c r="I158" s="47">
        <v>7.6</v>
      </c>
    </row>
    <row r="159" spans="1:9" x14ac:dyDescent="0.2">
      <c r="A159" s="47">
        <v>10</v>
      </c>
      <c r="B159" s="47">
        <v>7.4</v>
      </c>
      <c r="C159" s="47">
        <v>3.4</v>
      </c>
      <c r="D159" s="47">
        <v>4.8</v>
      </c>
      <c r="E159" s="47">
        <v>7.2</v>
      </c>
      <c r="F159" s="47">
        <v>4</v>
      </c>
      <c r="G159" s="47">
        <v>4.3</v>
      </c>
      <c r="H159" s="47">
        <v>0</v>
      </c>
      <c r="I159" s="47">
        <v>7.1</v>
      </c>
    </row>
    <row r="160" spans="1:9" x14ac:dyDescent="0.2">
      <c r="A160" s="47">
        <v>5</v>
      </c>
      <c r="B160" s="47">
        <v>5.5</v>
      </c>
      <c r="C160" s="47">
        <v>3.7</v>
      </c>
      <c r="D160" s="47">
        <v>4.9000000000000004</v>
      </c>
      <c r="E160" s="47">
        <v>6</v>
      </c>
      <c r="F160" s="47">
        <v>4.3</v>
      </c>
      <c r="G160" s="47">
        <v>5.7</v>
      </c>
      <c r="H160" s="47">
        <v>0</v>
      </c>
      <c r="I160" s="47">
        <v>7.6</v>
      </c>
    </row>
    <row r="161" spans="1:9" x14ac:dyDescent="0.2">
      <c r="A161" s="47">
        <v>13</v>
      </c>
      <c r="B161" s="47">
        <v>9.1</v>
      </c>
      <c r="C161" s="47">
        <v>3.6</v>
      </c>
      <c r="D161" s="47">
        <v>4.5999999999999996</v>
      </c>
      <c r="E161" s="47">
        <v>8.3000000000000007</v>
      </c>
      <c r="F161" s="47">
        <v>4.5999999999999996</v>
      </c>
      <c r="G161" s="47">
        <v>4.8</v>
      </c>
      <c r="H161" s="47">
        <v>1</v>
      </c>
      <c r="I161" s="47">
        <v>8.1999999999999993</v>
      </c>
    </row>
    <row r="162" spans="1:9" x14ac:dyDescent="0.2">
      <c r="A162" s="47">
        <v>5</v>
      </c>
      <c r="B162" s="47">
        <v>6.7</v>
      </c>
      <c r="C162" s="47">
        <v>3.7</v>
      </c>
      <c r="D162" s="47">
        <v>4.9000000000000004</v>
      </c>
      <c r="E162" s="47">
        <v>9.1999999999999993</v>
      </c>
      <c r="F162" s="47">
        <v>3.7</v>
      </c>
      <c r="G162" s="47">
        <v>4.9000000000000004</v>
      </c>
      <c r="H162" s="47">
        <v>0</v>
      </c>
      <c r="I162" s="47">
        <v>6.9</v>
      </c>
    </row>
    <row r="163" spans="1:9" x14ac:dyDescent="0.2">
      <c r="A163" s="47">
        <v>11</v>
      </c>
      <c r="B163" s="47">
        <v>6.3</v>
      </c>
      <c r="C163" s="47">
        <v>4.5</v>
      </c>
      <c r="D163" s="47">
        <v>5.9</v>
      </c>
      <c r="E163" s="47">
        <v>8.8000000000000007</v>
      </c>
      <c r="F163" s="47">
        <v>6.4</v>
      </c>
      <c r="G163" s="47">
        <v>6.4</v>
      </c>
      <c r="H163" s="47">
        <v>1</v>
      </c>
      <c r="I163" s="47">
        <v>8.1</v>
      </c>
    </row>
    <row r="164" spans="1:9" x14ac:dyDescent="0.2">
      <c r="A164" s="47">
        <v>13</v>
      </c>
      <c r="B164" s="47">
        <v>8.3000000000000007</v>
      </c>
      <c r="C164" s="47">
        <v>3.7</v>
      </c>
      <c r="D164" s="47">
        <v>6.1</v>
      </c>
      <c r="E164" s="47">
        <v>5.3</v>
      </c>
      <c r="F164" s="47">
        <v>3.6</v>
      </c>
      <c r="G164" s="47">
        <v>4.9000000000000004</v>
      </c>
      <c r="H164" s="47">
        <v>1</v>
      </c>
      <c r="I164" s="47">
        <v>7.6</v>
      </c>
    </row>
    <row r="165" spans="1:9" x14ac:dyDescent="0.2">
      <c r="A165" s="47">
        <v>12</v>
      </c>
      <c r="B165" s="47">
        <v>8.1999999999999993</v>
      </c>
      <c r="C165" s="47">
        <v>3.6</v>
      </c>
      <c r="D165" s="47">
        <v>6</v>
      </c>
      <c r="E165" s="47">
        <v>5.2</v>
      </c>
      <c r="F165" s="47">
        <v>4.7</v>
      </c>
      <c r="G165" s="47">
        <v>4</v>
      </c>
      <c r="H165" s="47">
        <v>1</v>
      </c>
      <c r="I165" s="47">
        <v>8.4</v>
      </c>
    </row>
    <row r="166" spans="1:9" x14ac:dyDescent="0.2">
      <c r="A166" s="47">
        <v>11</v>
      </c>
      <c r="B166" s="47">
        <v>8.1999999999999993</v>
      </c>
      <c r="C166" s="47">
        <v>3.6</v>
      </c>
      <c r="D166" s="47">
        <v>6</v>
      </c>
      <c r="E166" s="47">
        <v>5.2</v>
      </c>
      <c r="F166" s="47">
        <v>4</v>
      </c>
      <c r="G166" s="47">
        <v>4</v>
      </c>
      <c r="H166" s="47">
        <v>0</v>
      </c>
      <c r="I166" s="47">
        <v>7.4</v>
      </c>
    </row>
    <row r="167" spans="1:9" x14ac:dyDescent="0.2">
      <c r="A167" s="47">
        <v>10</v>
      </c>
      <c r="B167" s="47">
        <v>9</v>
      </c>
      <c r="C167" s="47">
        <v>4.0999999999999996</v>
      </c>
      <c r="D167" s="47">
        <v>5</v>
      </c>
      <c r="E167" s="47">
        <v>6</v>
      </c>
      <c r="F167" s="47">
        <v>4.3</v>
      </c>
      <c r="G167" s="47">
        <v>4.4000000000000004</v>
      </c>
      <c r="H167" s="47">
        <v>0</v>
      </c>
      <c r="I167" s="47">
        <v>7.9</v>
      </c>
    </row>
    <row r="168" spans="1:9" x14ac:dyDescent="0.2">
      <c r="A168" s="47">
        <v>1</v>
      </c>
      <c r="B168" s="47">
        <v>7.1</v>
      </c>
      <c r="C168" s="47">
        <v>3.4</v>
      </c>
      <c r="D168" s="47">
        <v>5.9</v>
      </c>
      <c r="E168" s="47">
        <v>7.8</v>
      </c>
      <c r="F168" s="47">
        <v>3.6</v>
      </c>
      <c r="G168" s="47">
        <v>3.7</v>
      </c>
      <c r="H168" s="47">
        <v>0</v>
      </c>
      <c r="I168" s="47">
        <v>7.2</v>
      </c>
    </row>
    <row r="169" spans="1:9" x14ac:dyDescent="0.2">
      <c r="A169" s="47">
        <v>10</v>
      </c>
      <c r="B169" s="47">
        <v>6.9</v>
      </c>
      <c r="C169" s="47">
        <v>3.7</v>
      </c>
      <c r="D169" s="47">
        <v>5.4</v>
      </c>
      <c r="E169" s="47">
        <v>8.9</v>
      </c>
      <c r="F169" s="47">
        <v>2.7</v>
      </c>
      <c r="G169" s="47">
        <v>3.4</v>
      </c>
      <c r="H169" s="47">
        <v>0</v>
      </c>
      <c r="I169" s="47">
        <v>7.6</v>
      </c>
    </row>
    <row r="170" spans="1:9" x14ac:dyDescent="0.2">
      <c r="A170" s="47">
        <v>12</v>
      </c>
      <c r="B170" s="47">
        <v>8.6</v>
      </c>
      <c r="C170" s="47">
        <v>2.9</v>
      </c>
      <c r="D170" s="47">
        <v>4</v>
      </c>
      <c r="E170" s="47">
        <v>6.3</v>
      </c>
      <c r="F170" s="47">
        <v>4</v>
      </c>
      <c r="G170" s="47">
        <v>4</v>
      </c>
      <c r="H170" s="47">
        <v>0</v>
      </c>
      <c r="I170" s="47">
        <v>6.7</v>
      </c>
    </row>
    <row r="171" spans="1:9" x14ac:dyDescent="0.2">
      <c r="A171" s="47">
        <v>9</v>
      </c>
      <c r="B171" s="47">
        <v>6.7</v>
      </c>
      <c r="C171" s="47">
        <v>4</v>
      </c>
      <c r="D171" s="47">
        <v>6.8</v>
      </c>
      <c r="E171" s="47">
        <v>8.4</v>
      </c>
      <c r="F171" s="47">
        <v>3.8</v>
      </c>
      <c r="G171" s="47">
        <v>4.3</v>
      </c>
      <c r="H171" s="47">
        <v>1</v>
      </c>
      <c r="I171" s="47">
        <v>7.4</v>
      </c>
    </row>
    <row r="172" spans="1:9" x14ac:dyDescent="0.2">
      <c r="A172" s="47">
        <v>8</v>
      </c>
      <c r="B172" s="47">
        <v>7</v>
      </c>
      <c r="C172" s="47">
        <v>3.3</v>
      </c>
      <c r="D172" s="47">
        <v>4.2</v>
      </c>
      <c r="E172" s="47">
        <v>9</v>
      </c>
      <c r="F172" s="47">
        <v>3.3</v>
      </c>
      <c r="G172" s="47">
        <v>5.6</v>
      </c>
      <c r="H172" s="47">
        <v>1</v>
      </c>
      <c r="I172" s="47">
        <v>6.2</v>
      </c>
    </row>
    <row r="173" spans="1:9" x14ac:dyDescent="0.2">
      <c r="A173" s="47">
        <v>1</v>
      </c>
      <c r="B173" s="47">
        <v>9.6999999999999993</v>
      </c>
      <c r="C173" s="47">
        <v>2.6</v>
      </c>
      <c r="D173" s="47">
        <v>3.3</v>
      </c>
      <c r="E173" s="47">
        <v>5.2</v>
      </c>
      <c r="F173" s="47">
        <v>4.5</v>
      </c>
      <c r="G173" s="47">
        <v>5.8</v>
      </c>
      <c r="H173" s="47">
        <v>1</v>
      </c>
      <c r="I173" s="47">
        <v>7.5</v>
      </c>
    </row>
    <row r="174" spans="1:9" x14ac:dyDescent="0.2">
      <c r="A174" s="47">
        <v>4</v>
      </c>
      <c r="B174" s="47">
        <v>9.9</v>
      </c>
      <c r="C174" s="47">
        <v>3.7</v>
      </c>
      <c r="D174" s="47">
        <v>6.7</v>
      </c>
      <c r="E174" s="47">
        <v>6.8</v>
      </c>
      <c r="F174" s="47">
        <v>5</v>
      </c>
      <c r="G174" s="47">
        <v>5.3</v>
      </c>
      <c r="H174" s="47">
        <v>1</v>
      </c>
      <c r="I174" s="47">
        <v>7.4</v>
      </c>
    </row>
    <row r="175" spans="1:9" x14ac:dyDescent="0.2">
      <c r="A175" s="47">
        <v>1</v>
      </c>
      <c r="B175" s="47">
        <v>8.6</v>
      </c>
      <c r="C175" s="47">
        <v>4.8</v>
      </c>
      <c r="D175" s="47">
        <v>5.7</v>
      </c>
      <c r="E175" s="47">
        <v>6.7</v>
      </c>
      <c r="F175" s="47">
        <v>4.8</v>
      </c>
      <c r="G175" s="47">
        <v>4.2</v>
      </c>
      <c r="H175" s="47">
        <v>0</v>
      </c>
      <c r="I175" s="47">
        <v>7.9</v>
      </c>
    </row>
    <row r="176" spans="1:9" x14ac:dyDescent="0.2">
      <c r="A176" s="47">
        <v>8</v>
      </c>
      <c r="B176" s="47">
        <v>6.3</v>
      </c>
      <c r="C176" s="47">
        <v>5.0999999999999996</v>
      </c>
      <c r="D176" s="47">
        <v>6.6</v>
      </c>
      <c r="E176" s="47">
        <v>8.4</v>
      </c>
      <c r="F176" s="47">
        <v>2.8</v>
      </c>
      <c r="G176" s="47">
        <v>4.7</v>
      </c>
      <c r="H176" s="47">
        <v>0</v>
      </c>
      <c r="I176" s="47">
        <v>6.5</v>
      </c>
    </row>
    <row r="177" spans="1:9" x14ac:dyDescent="0.2">
      <c r="A177" s="47">
        <v>11</v>
      </c>
      <c r="B177" s="47">
        <v>9.9</v>
      </c>
      <c r="C177" s="47">
        <v>3.7</v>
      </c>
      <c r="D177" s="47">
        <v>6.7</v>
      </c>
      <c r="E177" s="47">
        <v>6.8</v>
      </c>
      <c r="F177" s="47">
        <v>4.3</v>
      </c>
      <c r="G177" s="47">
        <v>4.2</v>
      </c>
      <c r="H177" s="47">
        <v>1</v>
      </c>
      <c r="I177" s="47">
        <v>8.6</v>
      </c>
    </row>
    <row r="178" spans="1:9" x14ac:dyDescent="0.2">
      <c r="A178" s="47">
        <v>7</v>
      </c>
      <c r="B178" s="47">
        <v>9.3000000000000007</v>
      </c>
      <c r="C178" s="47">
        <v>2.4</v>
      </c>
      <c r="D178" s="47">
        <v>4.5</v>
      </c>
      <c r="E178" s="47">
        <v>6.2</v>
      </c>
      <c r="F178" s="47">
        <v>4</v>
      </c>
      <c r="G178" s="47">
        <v>5.8</v>
      </c>
      <c r="H178" s="47">
        <v>1</v>
      </c>
      <c r="I178" s="47">
        <v>8.6</v>
      </c>
    </row>
    <row r="179" spans="1:9" x14ac:dyDescent="0.2">
      <c r="A179" s="47">
        <v>12</v>
      </c>
      <c r="B179" s="47">
        <v>9.6999999999999993</v>
      </c>
      <c r="C179" s="47">
        <v>5</v>
      </c>
      <c r="D179" s="47">
        <v>6.1</v>
      </c>
      <c r="E179" s="47">
        <v>6.7</v>
      </c>
      <c r="F179" s="47">
        <v>4.9000000000000004</v>
      </c>
      <c r="G179" s="47">
        <v>5.8</v>
      </c>
      <c r="H179" s="47">
        <v>1</v>
      </c>
      <c r="I179" s="47">
        <v>8</v>
      </c>
    </row>
    <row r="180" spans="1:9" x14ac:dyDescent="0.2">
      <c r="A180" s="47">
        <v>14</v>
      </c>
      <c r="B180" s="47">
        <v>9.6999999999999993</v>
      </c>
      <c r="C180" s="47">
        <v>2.6</v>
      </c>
      <c r="D180" s="47">
        <v>3.3</v>
      </c>
      <c r="E180" s="47">
        <v>5.2</v>
      </c>
      <c r="F180" s="47">
        <v>4.5999999999999996</v>
      </c>
      <c r="G180" s="47">
        <v>5.3</v>
      </c>
      <c r="H180" s="47">
        <v>0</v>
      </c>
      <c r="I180" s="47">
        <v>8.1</v>
      </c>
    </row>
    <row r="181" spans="1:9" x14ac:dyDescent="0.2">
      <c r="A181" s="47">
        <v>5</v>
      </c>
      <c r="B181" s="47">
        <v>9.6</v>
      </c>
      <c r="C181" s="47">
        <v>5.7</v>
      </c>
      <c r="D181" s="47">
        <v>7.8</v>
      </c>
      <c r="E181" s="47">
        <v>4.5</v>
      </c>
      <c r="F181" s="47">
        <v>4</v>
      </c>
      <c r="G181" s="47">
        <v>6.1</v>
      </c>
      <c r="H181" s="47">
        <v>1</v>
      </c>
      <c r="I181" s="47">
        <v>8.1999999999999993</v>
      </c>
    </row>
    <row r="182" spans="1:9" x14ac:dyDescent="0.2">
      <c r="A182" s="47">
        <v>10</v>
      </c>
      <c r="B182" s="47">
        <v>7.6</v>
      </c>
      <c r="C182" s="47">
        <v>2.5</v>
      </c>
      <c r="D182" s="47">
        <v>4.2</v>
      </c>
      <c r="E182" s="47">
        <v>5.8</v>
      </c>
      <c r="F182" s="47">
        <v>4.4000000000000004</v>
      </c>
      <c r="G182" s="47">
        <v>6.3</v>
      </c>
      <c r="H182" s="47">
        <v>1</v>
      </c>
      <c r="I182" s="47">
        <v>7.2</v>
      </c>
    </row>
    <row r="183" spans="1:9" x14ac:dyDescent="0.2">
      <c r="A183" s="47">
        <v>7</v>
      </c>
      <c r="B183" s="47">
        <v>9.4</v>
      </c>
      <c r="C183" s="47">
        <v>4.0999999999999996</v>
      </c>
      <c r="D183" s="47">
        <v>4.7</v>
      </c>
      <c r="E183" s="47">
        <v>7.6</v>
      </c>
      <c r="F183" s="47">
        <v>4.7</v>
      </c>
      <c r="G183" s="47">
        <v>6.4</v>
      </c>
      <c r="H183" s="47">
        <v>1</v>
      </c>
      <c r="I183" s="47">
        <v>8.4</v>
      </c>
    </row>
    <row r="184" spans="1:9" x14ac:dyDescent="0.2">
      <c r="A184" s="47">
        <v>15</v>
      </c>
      <c r="B184" s="47">
        <v>9.6</v>
      </c>
      <c r="C184" s="47">
        <v>5.7</v>
      </c>
      <c r="D184" s="47">
        <v>7.8</v>
      </c>
      <c r="E184" s="47">
        <v>4.5</v>
      </c>
      <c r="F184" s="47">
        <v>4.5999999999999996</v>
      </c>
      <c r="G184" s="47">
        <v>6.7</v>
      </c>
      <c r="H184" s="47">
        <v>1</v>
      </c>
      <c r="I184" s="47">
        <v>9.4</v>
      </c>
    </row>
    <row r="185" spans="1:9" x14ac:dyDescent="0.2">
      <c r="A185" s="47">
        <v>14</v>
      </c>
      <c r="B185" s="47">
        <v>9.3000000000000007</v>
      </c>
      <c r="C185" s="47">
        <v>5.0999999999999996</v>
      </c>
      <c r="D185" s="47">
        <v>6.3</v>
      </c>
      <c r="E185" s="47">
        <v>7.4</v>
      </c>
      <c r="F185" s="47">
        <v>4.4000000000000004</v>
      </c>
      <c r="G185" s="47">
        <v>5.8</v>
      </c>
      <c r="H185" s="47">
        <v>1</v>
      </c>
      <c r="I185" s="47">
        <v>9.4</v>
      </c>
    </row>
    <row r="186" spans="1:9" x14ac:dyDescent="0.2">
      <c r="A186" s="47">
        <v>4</v>
      </c>
      <c r="B186" s="47">
        <v>9.6999999999999993</v>
      </c>
      <c r="C186" s="47">
        <v>2.8</v>
      </c>
      <c r="D186" s="47">
        <v>4.7</v>
      </c>
      <c r="E186" s="47">
        <v>4.8</v>
      </c>
      <c r="F186" s="47">
        <v>4.7</v>
      </c>
      <c r="G186" s="47">
        <v>5.0999999999999996</v>
      </c>
      <c r="H186" s="47">
        <v>0</v>
      </c>
      <c r="I186" s="47">
        <v>7.5</v>
      </c>
    </row>
    <row r="187" spans="1:9" x14ac:dyDescent="0.2">
      <c r="A187" s="47">
        <v>1</v>
      </c>
      <c r="B187" s="47">
        <v>9.1</v>
      </c>
      <c r="C187" s="47">
        <v>3.8</v>
      </c>
      <c r="D187" s="47">
        <v>4.5</v>
      </c>
      <c r="E187" s="47">
        <v>7.3</v>
      </c>
      <c r="F187" s="47">
        <v>6</v>
      </c>
      <c r="G187" s="47">
        <v>6.3</v>
      </c>
      <c r="H187" s="47">
        <v>0</v>
      </c>
      <c r="I187" s="47">
        <v>6.6</v>
      </c>
    </row>
    <row r="188" spans="1:9" x14ac:dyDescent="0.2">
      <c r="A188" s="47">
        <v>2</v>
      </c>
      <c r="B188" s="47">
        <v>6.5</v>
      </c>
      <c r="C188" s="47">
        <v>2.8</v>
      </c>
      <c r="D188" s="47">
        <v>3.7</v>
      </c>
      <c r="E188" s="47">
        <v>8.5</v>
      </c>
      <c r="F188" s="47">
        <v>4.3</v>
      </c>
      <c r="G188" s="47">
        <v>3.3</v>
      </c>
      <c r="H188" s="47">
        <v>0</v>
      </c>
      <c r="I188" s="47">
        <v>4.3</v>
      </c>
    </row>
    <row r="189" spans="1:9" x14ac:dyDescent="0.2">
      <c r="A189" s="47">
        <v>2</v>
      </c>
      <c r="B189" s="47">
        <v>6.6</v>
      </c>
      <c r="C189" s="47">
        <v>3.6</v>
      </c>
      <c r="D189" s="47">
        <v>4.8</v>
      </c>
      <c r="E189" s="47">
        <v>7.2</v>
      </c>
      <c r="F189" s="47">
        <v>3.2</v>
      </c>
      <c r="G189" s="47">
        <v>4</v>
      </c>
      <c r="H189" s="47">
        <v>1</v>
      </c>
      <c r="I189" s="47">
        <v>6.6</v>
      </c>
    </row>
    <row r="190" spans="1:9" x14ac:dyDescent="0.2">
      <c r="A190" s="47">
        <v>13</v>
      </c>
      <c r="B190" s="47">
        <v>5.8</v>
      </c>
      <c r="C190" s="47">
        <v>3.6</v>
      </c>
      <c r="D190" s="47">
        <v>5.8</v>
      </c>
      <c r="E190" s="47">
        <v>9.3000000000000007</v>
      </c>
      <c r="F190" s="47">
        <v>5.9</v>
      </c>
      <c r="G190" s="47">
        <v>6.6</v>
      </c>
      <c r="H190" s="47">
        <v>0</v>
      </c>
      <c r="I190" s="47">
        <v>7.4</v>
      </c>
    </row>
    <row r="191" spans="1:9" x14ac:dyDescent="0.2">
      <c r="A191" s="47">
        <v>11</v>
      </c>
      <c r="B191" s="47">
        <v>8.6999999999999993</v>
      </c>
      <c r="C191" s="47">
        <v>3.7</v>
      </c>
      <c r="D191" s="47">
        <v>4.8</v>
      </c>
      <c r="E191" s="47">
        <v>3.8</v>
      </c>
      <c r="F191" s="47">
        <v>5.5</v>
      </c>
      <c r="G191" s="47">
        <v>5.6</v>
      </c>
      <c r="H191" s="47">
        <v>0</v>
      </c>
      <c r="I191" s="47">
        <v>7.1</v>
      </c>
    </row>
    <row r="192" spans="1:9" x14ac:dyDescent="0.2">
      <c r="A192" s="47">
        <v>2</v>
      </c>
      <c r="B192" s="47">
        <v>8.8000000000000007</v>
      </c>
      <c r="C192" s="47">
        <v>3.9</v>
      </c>
      <c r="D192" s="47">
        <v>4.8</v>
      </c>
      <c r="E192" s="47">
        <v>5.8</v>
      </c>
      <c r="F192" s="47">
        <v>3.8</v>
      </c>
      <c r="G192" s="47">
        <v>4.2</v>
      </c>
      <c r="H192" s="47">
        <v>1</v>
      </c>
      <c r="I192" s="47">
        <v>6.7</v>
      </c>
    </row>
    <row r="193" spans="1:9" x14ac:dyDescent="0.2">
      <c r="A193" s="47">
        <v>8</v>
      </c>
      <c r="B193" s="47">
        <v>6.4</v>
      </c>
      <c r="C193" s="47">
        <v>4.5</v>
      </c>
      <c r="D193" s="47">
        <v>5.7</v>
      </c>
      <c r="E193" s="47">
        <v>8.4</v>
      </c>
      <c r="F193" s="47">
        <v>4</v>
      </c>
      <c r="G193" s="47">
        <v>5.8</v>
      </c>
      <c r="H193" s="47">
        <v>0</v>
      </c>
      <c r="I193" s="47">
        <v>6.7</v>
      </c>
    </row>
    <row r="194" spans="1:9" x14ac:dyDescent="0.2">
      <c r="A194" s="47">
        <v>13</v>
      </c>
      <c r="B194" s="47">
        <v>6.7</v>
      </c>
      <c r="C194" s="47">
        <v>3.6</v>
      </c>
      <c r="D194" s="47">
        <v>4.8</v>
      </c>
      <c r="E194" s="47">
        <v>7.2</v>
      </c>
      <c r="F194" s="47">
        <v>2.9</v>
      </c>
      <c r="G194" s="47">
        <v>3.2</v>
      </c>
      <c r="H194" s="47">
        <v>0</v>
      </c>
      <c r="I194" s="47">
        <v>7.2</v>
      </c>
    </row>
    <row r="195" spans="1:9" x14ac:dyDescent="0.2">
      <c r="A195" s="47">
        <v>1</v>
      </c>
      <c r="B195" s="47">
        <v>5.2</v>
      </c>
      <c r="C195" s="47">
        <v>3.8</v>
      </c>
      <c r="D195" s="47">
        <v>5</v>
      </c>
      <c r="E195" s="47">
        <v>8.4</v>
      </c>
      <c r="F195" s="47">
        <v>4.3</v>
      </c>
      <c r="G195" s="47">
        <v>4.7</v>
      </c>
      <c r="H195" s="47">
        <v>0</v>
      </c>
      <c r="I195" s="47">
        <v>7.1</v>
      </c>
    </row>
    <row r="196" spans="1:9" x14ac:dyDescent="0.2">
      <c r="A196" s="47">
        <v>3</v>
      </c>
      <c r="B196" s="47">
        <v>6.4</v>
      </c>
      <c r="C196" s="47">
        <v>3.3</v>
      </c>
      <c r="D196" s="47">
        <v>4.5</v>
      </c>
      <c r="E196" s="47">
        <v>8.8000000000000007</v>
      </c>
      <c r="F196" s="47">
        <v>3.6</v>
      </c>
      <c r="G196" s="47">
        <v>4</v>
      </c>
      <c r="H196" s="47">
        <v>0</v>
      </c>
      <c r="I196" s="47">
        <v>6</v>
      </c>
    </row>
    <row r="197" spans="1:9" x14ac:dyDescent="0.2">
      <c r="A197" s="47">
        <v>10</v>
      </c>
      <c r="B197" s="47">
        <v>7.6</v>
      </c>
      <c r="C197" s="47">
        <v>3.6</v>
      </c>
      <c r="D197" s="47">
        <v>5.4</v>
      </c>
      <c r="E197" s="47">
        <v>4.4000000000000004</v>
      </c>
      <c r="F197" s="47">
        <v>4.4000000000000004</v>
      </c>
      <c r="G197" s="47">
        <v>5.2</v>
      </c>
      <c r="H197" s="47">
        <v>0</v>
      </c>
      <c r="I197" s="47">
        <v>8.4</v>
      </c>
    </row>
    <row r="198" spans="1:9" x14ac:dyDescent="0.2">
      <c r="A198" s="47">
        <v>8</v>
      </c>
      <c r="B198" s="47">
        <v>5.9</v>
      </c>
      <c r="C198" s="47">
        <v>4</v>
      </c>
      <c r="D198" s="47">
        <v>6.2</v>
      </c>
      <c r="E198" s="47">
        <v>8.4</v>
      </c>
      <c r="F198" s="47">
        <v>6</v>
      </c>
      <c r="G198" s="47">
        <v>6</v>
      </c>
      <c r="H198" s="47">
        <v>1</v>
      </c>
      <c r="I198" s="47">
        <v>8.6</v>
      </c>
    </row>
    <row r="199" spans="1:9" x14ac:dyDescent="0.2">
      <c r="A199" s="47">
        <v>9</v>
      </c>
      <c r="B199" s="47">
        <v>9.6999999999999993</v>
      </c>
      <c r="C199" s="47">
        <v>5</v>
      </c>
      <c r="D199" s="47">
        <v>6.1</v>
      </c>
      <c r="E199" s="47">
        <v>6.8</v>
      </c>
      <c r="F199" s="47">
        <v>4.4000000000000004</v>
      </c>
      <c r="G199" s="47">
        <v>6.3</v>
      </c>
      <c r="H199" s="47">
        <v>1</v>
      </c>
      <c r="I199" s="47">
        <v>7.9</v>
      </c>
    </row>
    <row r="200" spans="1:9" x14ac:dyDescent="0.2">
      <c r="A200" s="47">
        <v>6</v>
      </c>
      <c r="B200" s="47">
        <v>5.5</v>
      </c>
      <c r="C200" s="47">
        <v>5.5</v>
      </c>
      <c r="D200" s="47">
        <v>8.1999999999999993</v>
      </c>
      <c r="E200" s="47">
        <v>6.3</v>
      </c>
      <c r="F200" s="47">
        <v>5.9</v>
      </c>
      <c r="G200" s="47">
        <v>6.6</v>
      </c>
      <c r="H200" s="47">
        <v>1</v>
      </c>
      <c r="I200" s="47">
        <v>7.6</v>
      </c>
    </row>
    <row r="201" spans="1:9" x14ac:dyDescent="0.2">
      <c r="A201" s="47">
        <v>4</v>
      </c>
      <c r="B201" s="47">
        <v>9.6999999999999993</v>
      </c>
      <c r="C201" s="47">
        <v>5</v>
      </c>
      <c r="D201" s="47">
        <v>6.1</v>
      </c>
      <c r="E201" s="47">
        <v>6.8</v>
      </c>
      <c r="F201" s="47">
        <v>4.3</v>
      </c>
      <c r="G201" s="47">
        <v>5.9</v>
      </c>
      <c r="H201" s="47">
        <v>1</v>
      </c>
      <c r="I201" s="47">
        <v>8.5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643DB-4955-462C-981B-04E00B55796F}">
  <dimension ref="A1:S201"/>
  <sheetViews>
    <sheetView topLeftCell="E7" workbookViewId="0">
      <selection activeCell="J20" sqref="I20:J20"/>
    </sheetView>
  </sheetViews>
  <sheetFormatPr defaultRowHeight="12.75" x14ac:dyDescent="0.2"/>
  <cols>
    <col min="1" max="1" width="7" bestFit="1" customWidth="1"/>
    <col min="2" max="2" width="6.85546875" bestFit="1" customWidth="1"/>
    <col min="3" max="3" width="13.28515625" bestFit="1" customWidth="1"/>
    <col min="4" max="4" width="13.85546875" bestFit="1" customWidth="1"/>
    <col min="5" max="5" width="17" bestFit="1" customWidth="1"/>
    <col min="6" max="6" width="14.140625" bestFit="1" customWidth="1"/>
    <col min="7" max="7" width="8.5703125" bestFit="1" customWidth="1"/>
    <col min="8" max="8" width="10.140625" bestFit="1" customWidth="1"/>
    <col min="11" max="11" width="18.7109375" bestFit="1" customWidth="1"/>
    <col min="12" max="12" width="11.42578125" bestFit="1" customWidth="1"/>
    <col min="13" max="13" width="13.7109375" bestFit="1" customWidth="1"/>
    <col min="16" max="16" width="13.5703125" bestFit="1" customWidth="1"/>
    <col min="17" max="17" width="10.7109375" bestFit="1" customWidth="1"/>
    <col min="18" max="18" width="12.140625" bestFit="1" customWidth="1"/>
    <col min="19" max="19" width="12.28515625" bestFit="1" customWidth="1"/>
  </cols>
  <sheetData>
    <row r="1" spans="1:19" x14ac:dyDescent="0.2">
      <c r="A1" s="44" t="s">
        <v>263</v>
      </c>
      <c r="B1" s="44" t="s">
        <v>51</v>
      </c>
      <c r="C1" s="44" t="s">
        <v>57</v>
      </c>
      <c r="D1" s="44" t="s">
        <v>59</v>
      </c>
      <c r="E1" s="44" t="s">
        <v>264</v>
      </c>
      <c r="F1" s="44" t="s">
        <v>269</v>
      </c>
      <c r="G1" s="44" t="s">
        <v>297</v>
      </c>
      <c r="H1" s="44" t="s">
        <v>275</v>
      </c>
      <c r="K1" s="68" t="s">
        <v>309</v>
      </c>
      <c r="L1" s="63"/>
      <c r="M1" s="63"/>
      <c r="N1" s="63"/>
      <c r="O1" s="63"/>
      <c r="P1" s="63"/>
      <c r="Q1" s="63"/>
      <c r="R1" s="63"/>
      <c r="S1" s="63"/>
    </row>
    <row r="2" spans="1:19" x14ac:dyDescent="0.2">
      <c r="A2" s="47">
        <v>3</v>
      </c>
      <c r="B2" s="47">
        <v>8.5</v>
      </c>
      <c r="C2" s="47">
        <v>6</v>
      </c>
      <c r="D2" s="47">
        <v>6.8</v>
      </c>
      <c r="E2" s="47">
        <v>5</v>
      </c>
      <c r="F2" s="47">
        <v>5.9</v>
      </c>
      <c r="G2" s="47">
        <v>1</v>
      </c>
      <c r="H2" s="47">
        <v>8.4</v>
      </c>
      <c r="K2" s="63"/>
      <c r="L2" s="63"/>
      <c r="M2" s="63"/>
      <c r="N2" s="63"/>
      <c r="O2" s="63"/>
      <c r="P2" s="63"/>
      <c r="Q2" s="63"/>
      <c r="R2" s="63"/>
      <c r="S2" s="63"/>
    </row>
    <row r="3" spans="1:19" x14ac:dyDescent="0.2">
      <c r="A3" s="47">
        <v>13</v>
      </c>
      <c r="B3" s="47">
        <v>8.1999999999999993</v>
      </c>
      <c r="C3" s="47">
        <v>3.1</v>
      </c>
      <c r="D3" s="47">
        <v>5.3</v>
      </c>
      <c r="E3" s="47">
        <v>3.9</v>
      </c>
      <c r="F3" s="47">
        <v>7.2</v>
      </c>
      <c r="G3" s="47">
        <v>0</v>
      </c>
      <c r="H3" s="47">
        <v>7.5</v>
      </c>
      <c r="K3" s="107" t="s">
        <v>310</v>
      </c>
      <c r="L3" s="107"/>
      <c r="M3" s="63"/>
      <c r="N3" s="63"/>
      <c r="O3" s="63"/>
      <c r="P3" s="63"/>
      <c r="Q3" s="63"/>
      <c r="R3" s="63"/>
      <c r="S3" s="63"/>
    </row>
    <row r="4" spans="1:19" x14ac:dyDescent="0.2">
      <c r="A4" s="47">
        <v>12</v>
      </c>
      <c r="B4" s="47">
        <v>9.1999999999999993</v>
      </c>
      <c r="C4" s="47">
        <v>5.8</v>
      </c>
      <c r="D4" s="47">
        <v>4.5</v>
      </c>
      <c r="E4" s="47">
        <v>5.4</v>
      </c>
      <c r="F4" s="47">
        <v>5.6</v>
      </c>
      <c r="G4" s="47">
        <v>1</v>
      </c>
      <c r="H4" s="47">
        <v>9</v>
      </c>
      <c r="K4" s="53" t="s">
        <v>311</v>
      </c>
      <c r="L4" s="53">
        <v>0.74589443444224957</v>
      </c>
      <c r="M4" s="63"/>
      <c r="N4" s="63"/>
      <c r="O4" s="63"/>
      <c r="P4" s="63"/>
      <c r="Q4" s="63"/>
      <c r="R4" s="63"/>
      <c r="S4" s="63"/>
    </row>
    <row r="5" spans="1:19" x14ac:dyDescent="0.2">
      <c r="A5" s="47">
        <v>14</v>
      </c>
      <c r="B5" s="47">
        <v>6.4</v>
      </c>
      <c r="C5" s="47">
        <v>4.5</v>
      </c>
      <c r="D5" s="47">
        <v>8.8000000000000007</v>
      </c>
      <c r="E5" s="47">
        <v>4.3</v>
      </c>
      <c r="F5" s="47">
        <v>3.7</v>
      </c>
      <c r="G5" s="47">
        <v>0</v>
      </c>
      <c r="H5" s="47">
        <v>7.2</v>
      </c>
      <c r="K5" s="53" t="s">
        <v>312</v>
      </c>
      <c r="L5" s="53">
        <v>0.55635850733192338</v>
      </c>
      <c r="M5" s="63"/>
      <c r="N5" s="63"/>
      <c r="O5" s="63"/>
      <c r="P5" s="63"/>
      <c r="Q5" s="63"/>
      <c r="R5" s="63"/>
      <c r="S5" s="63"/>
    </row>
    <row r="6" spans="1:19" x14ac:dyDescent="0.2">
      <c r="A6" s="47">
        <v>9</v>
      </c>
      <c r="B6" s="47">
        <v>9</v>
      </c>
      <c r="C6" s="47">
        <v>4.5</v>
      </c>
      <c r="D6" s="47">
        <v>6.8</v>
      </c>
      <c r="E6" s="47">
        <v>4.5</v>
      </c>
      <c r="F6" s="47">
        <v>6.9</v>
      </c>
      <c r="G6" s="47">
        <v>0</v>
      </c>
      <c r="H6" s="47">
        <v>9</v>
      </c>
      <c r="K6" s="53" t="s">
        <v>313</v>
      </c>
      <c r="L6" s="53">
        <v>0.54018407791173306</v>
      </c>
      <c r="M6" s="63"/>
      <c r="N6" s="63"/>
      <c r="O6" s="63"/>
      <c r="P6" s="63"/>
      <c r="Q6" s="63"/>
      <c r="R6" s="63"/>
      <c r="S6" s="63"/>
    </row>
    <row r="7" spans="1:19" x14ac:dyDescent="0.2">
      <c r="A7" s="47">
        <v>8</v>
      </c>
      <c r="B7" s="47">
        <v>6.5</v>
      </c>
      <c r="C7" s="47">
        <v>3.7</v>
      </c>
      <c r="D7" s="47">
        <v>8.5</v>
      </c>
      <c r="E7" s="47">
        <v>3.6</v>
      </c>
      <c r="F7" s="47">
        <v>4.0999999999999996</v>
      </c>
      <c r="G7" s="47">
        <v>0</v>
      </c>
      <c r="H7" s="47">
        <v>6.1</v>
      </c>
      <c r="K7" s="53" t="s">
        <v>314</v>
      </c>
      <c r="L7" s="53">
        <v>0.60569853784001404</v>
      </c>
      <c r="M7" s="63"/>
      <c r="N7" s="63"/>
      <c r="O7" s="63"/>
      <c r="P7" s="63"/>
      <c r="Q7" s="63"/>
      <c r="R7" s="63"/>
      <c r="S7" s="63"/>
    </row>
    <row r="8" spans="1:19" x14ac:dyDescent="0.2">
      <c r="A8" s="47">
        <v>2</v>
      </c>
      <c r="B8" s="47">
        <v>6.9</v>
      </c>
      <c r="C8" s="47">
        <v>5.4</v>
      </c>
      <c r="D8" s="47">
        <v>8.9</v>
      </c>
      <c r="E8" s="47">
        <v>2.1</v>
      </c>
      <c r="F8" s="47">
        <v>2.6</v>
      </c>
      <c r="G8" s="47">
        <v>1</v>
      </c>
      <c r="H8" s="47">
        <v>7.2</v>
      </c>
      <c r="K8" s="53" t="s">
        <v>315</v>
      </c>
      <c r="L8" s="53">
        <v>200</v>
      </c>
      <c r="M8" s="63"/>
      <c r="N8" s="63"/>
      <c r="O8" s="63"/>
      <c r="P8" s="63"/>
      <c r="Q8" s="63"/>
      <c r="R8" s="63"/>
      <c r="S8" s="63"/>
    </row>
    <row r="9" spans="1:19" x14ac:dyDescent="0.2">
      <c r="A9" s="47">
        <v>9</v>
      </c>
      <c r="B9" s="47">
        <v>6.2</v>
      </c>
      <c r="C9" s="47">
        <v>5.0999999999999996</v>
      </c>
      <c r="D9" s="47">
        <v>6.9</v>
      </c>
      <c r="E9" s="47">
        <v>4.3</v>
      </c>
      <c r="F9" s="47">
        <v>4.8</v>
      </c>
      <c r="G9" s="47">
        <v>0</v>
      </c>
      <c r="H9" s="47">
        <v>7.7</v>
      </c>
      <c r="K9" s="63"/>
      <c r="L9" s="63"/>
      <c r="M9" s="63"/>
      <c r="N9" s="63"/>
      <c r="O9" s="63"/>
      <c r="P9" s="63"/>
      <c r="Q9" s="63"/>
      <c r="R9" s="63"/>
      <c r="S9" s="63"/>
    </row>
    <row r="10" spans="1:19" x14ac:dyDescent="0.2">
      <c r="A10" s="47">
        <v>7</v>
      </c>
      <c r="B10" s="47">
        <v>5.8</v>
      </c>
      <c r="C10" s="47">
        <v>5.8</v>
      </c>
      <c r="D10" s="47">
        <v>9.3000000000000007</v>
      </c>
      <c r="E10" s="47">
        <v>4.4000000000000004</v>
      </c>
      <c r="F10" s="47">
        <v>6.7</v>
      </c>
      <c r="G10" s="47">
        <v>1</v>
      </c>
      <c r="H10" s="47">
        <v>8.1999999999999993</v>
      </c>
      <c r="K10" s="69" t="s">
        <v>316</v>
      </c>
      <c r="L10" s="63"/>
      <c r="M10" s="63"/>
      <c r="N10" s="63"/>
      <c r="O10" s="63"/>
      <c r="P10" s="63"/>
      <c r="Q10" s="63"/>
      <c r="R10" s="63"/>
      <c r="S10" s="63"/>
    </row>
    <row r="11" spans="1:19" x14ac:dyDescent="0.2">
      <c r="A11" s="47">
        <v>9</v>
      </c>
      <c r="B11" s="47">
        <v>6.4</v>
      </c>
      <c r="C11" s="47">
        <v>5.7</v>
      </c>
      <c r="D11" s="47">
        <v>8.4</v>
      </c>
      <c r="E11" s="47">
        <v>4.0999999999999996</v>
      </c>
      <c r="F11" s="47">
        <v>6.1</v>
      </c>
      <c r="G11" s="47">
        <v>0</v>
      </c>
      <c r="H11" s="47">
        <v>6.7</v>
      </c>
      <c r="K11" s="52"/>
      <c r="L11" s="59" t="s">
        <v>321</v>
      </c>
      <c r="M11" s="59" t="s">
        <v>322</v>
      </c>
      <c r="N11" s="59" t="s">
        <v>323</v>
      </c>
      <c r="O11" s="59" t="s">
        <v>324</v>
      </c>
      <c r="P11" s="59" t="s">
        <v>325</v>
      </c>
      <c r="Q11" s="63"/>
      <c r="R11" s="63"/>
      <c r="S11" s="63"/>
    </row>
    <row r="12" spans="1:19" x14ac:dyDescent="0.2">
      <c r="A12" s="47">
        <v>10</v>
      </c>
      <c r="B12" s="47">
        <v>8.6999999999999993</v>
      </c>
      <c r="C12" s="47">
        <v>4.5999999999999996</v>
      </c>
      <c r="D12" s="47">
        <v>6.8</v>
      </c>
      <c r="E12" s="47">
        <v>3.8</v>
      </c>
      <c r="F12" s="47">
        <v>4.8</v>
      </c>
      <c r="G12" s="47">
        <v>1</v>
      </c>
      <c r="H12" s="47">
        <v>8.4</v>
      </c>
      <c r="K12" s="53" t="s">
        <v>317</v>
      </c>
      <c r="L12" s="53">
        <v>7</v>
      </c>
      <c r="M12" s="53">
        <v>88.335822001626212</v>
      </c>
      <c r="N12" s="53">
        <v>12.619403143089459</v>
      </c>
      <c r="O12" s="53">
        <v>34.397411672366594</v>
      </c>
      <c r="P12" s="53">
        <v>8.7318639880717788E-31</v>
      </c>
      <c r="Q12" s="63"/>
      <c r="R12" s="63"/>
      <c r="S12" s="63"/>
    </row>
    <row r="13" spans="1:19" x14ac:dyDescent="0.2">
      <c r="A13" s="47">
        <v>4</v>
      </c>
      <c r="B13" s="47">
        <v>6.1</v>
      </c>
      <c r="C13" s="47">
        <v>6.4</v>
      </c>
      <c r="D13" s="47">
        <v>8.1999999999999993</v>
      </c>
      <c r="E13" s="47">
        <v>3</v>
      </c>
      <c r="F13" s="47">
        <v>3.9</v>
      </c>
      <c r="G13" s="47">
        <v>0</v>
      </c>
      <c r="H13" s="47">
        <v>6.6</v>
      </c>
      <c r="K13" s="53" t="s">
        <v>318</v>
      </c>
      <c r="L13" s="53">
        <v>192</v>
      </c>
      <c r="M13" s="53">
        <v>70.439177998373935</v>
      </c>
      <c r="N13" s="53">
        <v>0.36687071874153093</v>
      </c>
      <c r="O13" s="53"/>
      <c r="P13" s="53"/>
      <c r="Q13" s="63"/>
      <c r="R13" s="63"/>
      <c r="S13" s="63"/>
    </row>
    <row r="14" spans="1:19" x14ac:dyDescent="0.2">
      <c r="A14" s="47">
        <v>13</v>
      </c>
      <c r="B14" s="47">
        <v>9.5</v>
      </c>
      <c r="C14" s="47">
        <v>6.6</v>
      </c>
      <c r="D14" s="47">
        <v>7.6</v>
      </c>
      <c r="E14" s="47">
        <v>5.0999999999999996</v>
      </c>
      <c r="F14" s="47">
        <v>6.9</v>
      </c>
      <c r="G14" s="47">
        <v>1</v>
      </c>
      <c r="H14" s="47">
        <v>7.9</v>
      </c>
      <c r="K14" s="53" t="s">
        <v>319</v>
      </c>
      <c r="L14" s="53">
        <v>199</v>
      </c>
      <c r="M14" s="53">
        <v>158.77500000000015</v>
      </c>
      <c r="N14" s="53"/>
      <c r="O14" s="53"/>
      <c r="P14" s="53"/>
      <c r="Q14" s="63"/>
      <c r="R14" s="63"/>
      <c r="S14" s="63"/>
    </row>
    <row r="15" spans="1:19" x14ac:dyDescent="0.2">
      <c r="A15" s="47">
        <v>7</v>
      </c>
      <c r="B15" s="47">
        <v>9.1999999999999993</v>
      </c>
      <c r="C15" s="47">
        <v>4.8</v>
      </c>
      <c r="D15" s="47">
        <v>7.1</v>
      </c>
      <c r="E15" s="47">
        <v>4.5</v>
      </c>
      <c r="F15" s="47">
        <v>5.5</v>
      </c>
      <c r="G15" s="47">
        <v>0</v>
      </c>
      <c r="H15" s="47">
        <v>8.1999999999999993</v>
      </c>
      <c r="K15" s="63"/>
      <c r="L15" s="63"/>
      <c r="M15" s="63"/>
      <c r="N15" s="63"/>
      <c r="O15" s="63"/>
      <c r="P15" s="63"/>
      <c r="Q15" s="63"/>
      <c r="R15" s="63"/>
      <c r="S15" s="63"/>
    </row>
    <row r="16" spans="1:19" x14ac:dyDescent="0.2">
      <c r="A16" s="47">
        <v>15</v>
      </c>
      <c r="B16" s="47">
        <v>6.3</v>
      </c>
      <c r="C16" s="47">
        <v>5.9</v>
      </c>
      <c r="D16" s="47">
        <v>8.8000000000000007</v>
      </c>
      <c r="E16" s="47">
        <v>4.8</v>
      </c>
      <c r="F16" s="47">
        <v>6.9</v>
      </c>
      <c r="G16" s="47">
        <v>1</v>
      </c>
      <c r="H16" s="47">
        <v>7.6</v>
      </c>
      <c r="K16" s="52"/>
      <c r="L16" s="59" t="s">
        <v>326</v>
      </c>
      <c r="M16" s="59" t="s">
        <v>314</v>
      </c>
      <c r="N16" s="59" t="s">
        <v>327</v>
      </c>
      <c r="O16" s="59" t="s">
        <v>328</v>
      </c>
      <c r="P16" s="59" t="s">
        <v>329</v>
      </c>
      <c r="Q16" s="59" t="s">
        <v>330</v>
      </c>
      <c r="R16" s="59" t="s">
        <v>331</v>
      </c>
      <c r="S16" s="59" t="s">
        <v>332</v>
      </c>
    </row>
    <row r="17" spans="1:19" x14ac:dyDescent="0.2">
      <c r="A17" s="47">
        <v>1</v>
      </c>
      <c r="B17" s="47">
        <v>8.6999999999999993</v>
      </c>
      <c r="C17" s="47">
        <v>3.8</v>
      </c>
      <c r="D17" s="47">
        <v>4.9000000000000004</v>
      </c>
      <c r="E17" s="47">
        <v>4.3</v>
      </c>
      <c r="F17" s="47">
        <v>6.8</v>
      </c>
      <c r="G17" s="47">
        <v>0</v>
      </c>
      <c r="H17" s="47">
        <v>7.1</v>
      </c>
      <c r="K17" s="74" t="s">
        <v>320</v>
      </c>
      <c r="L17" s="74">
        <v>4.233809592948993</v>
      </c>
      <c r="M17" s="74">
        <v>0.51042347049516179</v>
      </c>
      <c r="N17" s="74">
        <v>8.294700063149083</v>
      </c>
      <c r="O17" s="74">
        <v>1.8797561314728557E-14</v>
      </c>
      <c r="P17" s="74">
        <v>3.2270521306592128</v>
      </c>
      <c r="Q17" s="74">
        <v>5.2405670552387731</v>
      </c>
      <c r="R17" s="74">
        <v>3.2270521306592128</v>
      </c>
      <c r="S17" s="74">
        <v>5.2405670552387731</v>
      </c>
    </row>
    <row r="18" spans="1:19" x14ac:dyDescent="0.2">
      <c r="A18" s="47">
        <v>4</v>
      </c>
      <c r="B18" s="47">
        <v>5.7</v>
      </c>
      <c r="C18" s="47">
        <v>5.0999999999999996</v>
      </c>
      <c r="D18" s="47">
        <v>6.2</v>
      </c>
      <c r="E18" s="47">
        <v>4.2</v>
      </c>
      <c r="F18" s="47">
        <v>6</v>
      </c>
      <c r="G18" s="47">
        <v>1</v>
      </c>
      <c r="H18" s="47">
        <v>7.2</v>
      </c>
      <c r="K18" s="74" t="s">
        <v>263</v>
      </c>
      <c r="L18" s="74">
        <v>5.5810082040426132E-2</v>
      </c>
      <c r="M18" s="74">
        <v>1.0860036347540625E-2</v>
      </c>
      <c r="N18" s="74">
        <v>5.1390327117150898</v>
      </c>
      <c r="O18" s="74">
        <v>6.765698244332685E-7</v>
      </c>
      <c r="P18" s="74">
        <v>3.4389784452977308E-2</v>
      </c>
      <c r="Q18" s="74">
        <v>7.7230379627874962E-2</v>
      </c>
      <c r="R18" s="74">
        <v>3.4389784452977308E-2</v>
      </c>
      <c r="S18" s="74">
        <v>7.7230379627874962E-2</v>
      </c>
    </row>
    <row r="19" spans="1:19" x14ac:dyDescent="0.2">
      <c r="A19" s="47">
        <v>8</v>
      </c>
      <c r="B19" s="47">
        <v>5.9</v>
      </c>
      <c r="C19" s="47">
        <v>5.5</v>
      </c>
      <c r="D19" s="47">
        <v>8.4</v>
      </c>
      <c r="E19" s="47">
        <v>5.7</v>
      </c>
      <c r="F19" s="47">
        <v>7.2</v>
      </c>
      <c r="G19" s="47">
        <v>0</v>
      </c>
      <c r="H19" s="47">
        <v>8.1999999999999993</v>
      </c>
      <c r="K19" s="74" t="s">
        <v>51</v>
      </c>
      <c r="L19" s="74">
        <v>0.17936776799995191</v>
      </c>
      <c r="M19" s="74">
        <v>3.7742773879421425E-2</v>
      </c>
      <c r="N19" s="74">
        <v>4.7523737543241094</v>
      </c>
      <c r="O19" s="74">
        <v>3.9325222338828062E-6</v>
      </c>
      <c r="P19" s="74">
        <v>0.10492405322766368</v>
      </c>
      <c r="Q19" s="74">
        <v>0.25381148277224014</v>
      </c>
      <c r="R19" s="74">
        <v>0.10492405322766368</v>
      </c>
      <c r="S19" s="74">
        <v>0.25381148277224014</v>
      </c>
    </row>
    <row r="20" spans="1:19" x14ac:dyDescent="0.2">
      <c r="A20" s="47">
        <v>12</v>
      </c>
      <c r="B20" s="47">
        <v>5.6</v>
      </c>
      <c r="C20" s="47">
        <v>5.6</v>
      </c>
      <c r="D20" s="47">
        <v>9.1</v>
      </c>
      <c r="E20" s="47">
        <v>5</v>
      </c>
      <c r="F20" s="47">
        <v>6.4</v>
      </c>
      <c r="G20" s="47">
        <v>1</v>
      </c>
      <c r="H20" s="47">
        <v>7.9</v>
      </c>
      <c r="K20" s="74" t="s">
        <v>57</v>
      </c>
      <c r="L20" s="74">
        <v>0.14892871295600849</v>
      </c>
      <c r="M20" s="74">
        <v>4.4091259406758607E-2</v>
      </c>
      <c r="N20" s="74">
        <v>3.3777377865777107</v>
      </c>
      <c r="O20" s="74">
        <v>8.8481478619969664E-4</v>
      </c>
      <c r="P20" s="74">
        <v>6.1963267604432645E-2</v>
      </c>
      <c r="Q20" s="74">
        <v>0.23589415830758431</v>
      </c>
      <c r="R20" s="74">
        <v>6.1963267604432645E-2</v>
      </c>
      <c r="S20" s="74">
        <v>0.23589415830758431</v>
      </c>
    </row>
    <row r="21" spans="1:19" x14ac:dyDescent="0.2">
      <c r="A21" s="47">
        <v>13</v>
      </c>
      <c r="B21" s="47">
        <v>9.1</v>
      </c>
      <c r="C21" s="47">
        <v>7.1</v>
      </c>
      <c r="D21" s="47">
        <v>8.4</v>
      </c>
      <c r="E21" s="47">
        <v>4.5</v>
      </c>
      <c r="F21" s="47">
        <v>6</v>
      </c>
      <c r="G21" s="47">
        <v>1</v>
      </c>
      <c r="H21" s="47">
        <v>8.8000000000000007</v>
      </c>
      <c r="K21" s="74" t="s">
        <v>59</v>
      </c>
      <c r="L21" s="74">
        <v>-5.5360153095413311E-2</v>
      </c>
      <c r="M21" s="74">
        <v>3.1093217230183542E-2</v>
      </c>
      <c r="N21" s="74">
        <v>-1.780457541128063</v>
      </c>
      <c r="O21" s="74">
        <v>7.6582438405844E-2</v>
      </c>
      <c r="P21" s="74">
        <v>-0.11668830566394053</v>
      </c>
      <c r="Q21" s="74">
        <v>5.9679994731139177E-3</v>
      </c>
      <c r="R21" s="74">
        <v>-0.11668830566394053</v>
      </c>
      <c r="S21" s="74">
        <v>5.9679994731139177E-3</v>
      </c>
    </row>
    <row r="22" spans="1:19" x14ac:dyDescent="0.2">
      <c r="A22" s="47">
        <v>8</v>
      </c>
      <c r="B22" s="47">
        <v>5.2</v>
      </c>
      <c r="C22" s="47">
        <v>5</v>
      </c>
      <c r="D22" s="47">
        <v>8.4</v>
      </c>
      <c r="E22" s="47">
        <v>3.3</v>
      </c>
      <c r="F22" s="47">
        <v>5.2</v>
      </c>
      <c r="G22" s="47">
        <v>0</v>
      </c>
      <c r="H22" s="47">
        <v>7</v>
      </c>
      <c r="K22" s="66" t="s">
        <v>264</v>
      </c>
      <c r="L22" s="74">
        <v>-0.11598196217772556</v>
      </c>
      <c r="M22" s="74">
        <v>6.6142546626211801E-2</v>
      </c>
      <c r="N22" s="74">
        <v>-1.7535152196840691</v>
      </c>
      <c r="O22" s="55">
        <v>8.110934905112295E-2</v>
      </c>
      <c r="P22" s="74">
        <v>-0.24644128906994306</v>
      </c>
      <c r="Q22" s="74">
        <v>1.4477364714491917E-2</v>
      </c>
      <c r="R22" s="74">
        <v>-0.24644128906994306</v>
      </c>
      <c r="S22" s="74">
        <v>1.4477364714491917E-2</v>
      </c>
    </row>
    <row r="23" spans="1:19" x14ac:dyDescent="0.2">
      <c r="A23" s="47">
        <v>12</v>
      </c>
      <c r="B23" s="47">
        <v>9.6</v>
      </c>
      <c r="C23" s="47">
        <v>7.8</v>
      </c>
      <c r="D23" s="47">
        <v>4.5</v>
      </c>
      <c r="E23" s="47">
        <v>4.3</v>
      </c>
      <c r="F23" s="47">
        <v>7.7</v>
      </c>
      <c r="G23" s="47">
        <v>1</v>
      </c>
      <c r="H23" s="47">
        <v>9.9</v>
      </c>
      <c r="K23" s="74" t="s">
        <v>269</v>
      </c>
      <c r="L23" s="74">
        <v>0.27347870697531751</v>
      </c>
      <c r="M23" s="74">
        <v>5.2258760099811216E-2</v>
      </c>
      <c r="N23" s="74">
        <v>5.2331648598816534</v>
      </c>
      <c r="O23" s="74">
        <v>4.3444259567596586E-7</v>
      </c>
      <c r="P23" s="74">
        <v>0.1704037119139471</v>
      </c>
      <c r="Q23" s="74">
        <v>0.37655370203668792</v>
      </c>
      <c r="R23" s="74">
        <v>0.1704037119139471</v>
      </c>
      <c r="S23" s="74">
        <v>0.37655370203668792</v>
      </c>
    </row>
    <row r="24" spans="1:19" x14ac:dyDescent="0.2">
      <c r="A24" s="47">
        <v>3</v>
      </c>
      <c r="B24" s="47">
        <v>8.6</v>
      </c>
      <c r="C24" s="47">
        <v>4.7</v>
      </c>
      <c r="D24" s="47">
        <v>3.7</v>
      </c>
      <c r="E24" s="47">
        <v>4.8</v>
      </c>
      <c r="F24" s="47">
        <v>5.0999999999999996</v>
      </c>
      <c r="G24" s="47">
        <v>1</v>
      </c>
      <c r="H24" s="47">
        <v>8.1</v>
      </c>
      <c r="K24" s="74" t="s">
        <v>297</v>
      </c>
      <c r="L24" s="74">
        <v>0.34708462493903258</v>
      </c>
      <c r="M24" s="74">
        <v>0.10325277439764903</v>
      </c>
      <c r="N24" s="74">
        <v>3.3615041045031266</v>
      </c>
      <c r="O24" s="74">
        <v>9.3539100292238493E-4</v>
      </c>
      <c r="P24" s="74">
        <v>0.14342921499851022</v>
      </c>
      <c r="Q24" s="74">
        <v>0.55074003487955492</v>
      </c>
      <c r="R24" s="74">
        <v>0.14342921499851022</v>
      </c>
      <c r="S24" s="74">
        <v>0.55074003487955492</v>
      </c>
    </row>
    <row r="25" spans="1:19" x14ac:dyDescent="0.2">
      <c r="A25" s="47">
        <v>10</v>
      </c>
      <c r="B25" s="47">
        <v>9.3000000000000007</v>
      </c>
      <c r="C25" s="47">
        <v>4.5</v>
      </c>
      <c r="D25" s="47">
        <v>6.2</v>
      </c>
      <c r="E25" s="47">
        <v>6.7</v>
      </c>
      <c r="F25" s="47">
        <v>7.2</v>
      </c>
      <c r="G25" s="47">
        <v>1</v>
      </c>
      <c r="H25" s="47">
        <v>8</v>
      </c>
      <c r="K25" s="63"/>
      <c r="L25" s="63"/>
      <c r="M25" s="63"/>
      <c r="N25" s="63"/>
      <c r="O25" s="63"/>
      <c r="P25" s="63"/>
      <c r="Q25" s="63"/>
      <c r="R25" s="63"/>
      <c r="S25" s="63"/>
    </row>
    <row r="26" spans="1:19" x14ac:dyDescent="0.2">
      <c r="A26" s="47">
        <v>5</v>
      </c>
      <c r="B26" s="47">
        <v>6</v>
      </c>
      <c r="C26" s="47">
        <v>5.3</v>
      </c>
      <c r="D26" s="47">
        <v>8</v>
      </c>
      <c r="E26" s="47">
        <v>4.7</v>
      </c>
      <c r="F26" s="47">
        <v>4.7</v>
      </c>
      <c r="G26" s="47">
        <v>0</v>
      </c>
      <c r="H26" s="47">
        <v>5.5</v>
      </c>
      <c r="K26" s="63"/>
      <c r="L26" s="63"/>
      <c r="M26" s="63"/>
      <c r="N26" s="63"/>
      <c r="O26" s="63"/>
      <c r="P26" s="63"/>
      <c r="Q26" s="63"/>
      <c r="R26" s="63"/>
      <c r="S26" s="63"/>
    </row>
    <row r="27" spans="1:19" x14ac:dyDescent="0.2">
      <c r="A27" s="47">
        <v>3</v>
      </c>
      <c r="B27" s="47">
        <v>6.4</v>
      </c>
      <c r="C27" s="47">
        <v>5.3</v>
      </c>
      <c r="D27" s="47">
        <v>7.1</v>
      </c>
      <c r="E27" s="47">
        <v>5.6</v>
      </c>
      <c r="F27" s="47">
        <v>6.1</v>
      </c>
      <c r="G27" s="47">
        <v>0</v>
      </c>
      <c r="H27" s="47">
        <v>7</v>
      </c>
      <c r="K27" s="63"/>
      <c r="L27" s="63"/>
      <c r="M27" s="63"/>
      <c r="N27" s="63"/>
      <c r="O27" s="63"/>
      <c r="P27" s="63"/>
      <c r="Q27" s="63"/>
      <c r="R27" s="63"/>
      <c r="S27" s="63"/>
    </row>
    <row r="28" spans="1:19" x14ac:dyDescent="0.2">
      <c r="A28" s="47">
        <v>9</v>
      </c>
      <c r="B28" s="47">
        <v>8.5</v>
      </c>
      <c r="C28" s="47">
        <v>3.7</v>
      </c>
      <c r="D28" s="47">
        <v>4.8</v>
      </c>
      <c r="E28" s="47">
        <v>5.3</v>
      </c>
      <c r="F28" s="47">
        <v>5.8</v>
      </c>
      <c r="G28" s="47">
        <v>1</v>
      </c>
      <c r="H28" s="47">
        <v>7</v>
      </c>
    </row>
    <row r="29" spans="1:19" x14ac:dyDescent="0.2">
      <c r="A29" s="47">
        <v>4</v>
      </c>
      <c r="B29" s="47">
        <v>7</v>
      </c>
      <c r="C29" s="47">
        <v>4.2</v>
      </c>
      <c r="D29" s="47">
        <v>9</v>
      </c>
      <c r="E29" s="47">
        <v>4.3</v>
      </c>
      <c r="F29" s="47">
        <v>5.5</v>
      </c>
      <c r="G29" s="47">
        <v>0</v>
      </c>
      <c r="H29" s="47">
        <v>5.6</v>
      </c>
    </row>
    <row r="30" spans="1:19" x14ac:dyDescent="0.2">
      <c r="A30" s="47">
        <v>13</v>
      </c>
      <c r="B30" s="47">
        <v>8.5</v>
      </c>
      <c r="C30" s="47">
        <v>3.7</v>
      </c>
      <c r="D30" s="47">
        <v>4.8</v>
      </c>
      <c r="E30" s="47">
        <v>5.7</v>
      </c>
      <c r="F30" s="47">
        <v>6</v>
      </c>
      <c r="G30" s="47">
        <v>0</v>
      </c>
      <c r="H30" s="47">
        <v>7.2</v>
      </c>
    </row>
    <row r="31" spans="1:19" x14ac:dyDescent="0.2">
      <c r="A31" s="47">
        <v>4</v>
      </c>
      <c r="B31" s="47">
        <v>7.6</v>
      </c>
      <c r="C31" s="47">
        <v>4.5999999999999996</v>
      </c>
      <c r="D31" s="47">
        <v>7.7</v>
      </c>
      <c r="E31" s="47">
        <v>4.7</v>
      </c>
      <c r="F31" s="47">
        <v>4</v>
      </c>
      <c r="G31" s="47">
        <v>0</v>
      </c>
      <c r="H31" s="47">
        <v>6.2</v>
      </c>
    </row>
    <row r="32" spans="1:19" x14ac:dyDescent="0.2">
      <c r="A32" s="47">
        <v>13</v>
      </c>
      <c r="B32" s="47">
        <v>6.9</v>
      </c>
      <c r="C32" s="47">
        <v>4.7</v>
      </c>
      <c r="D32" s="47">
        <v>5.2</v>
      </c>
      <c r="E32" s="47">
        <v>3.7</v>
      </c>
      <c r="F32" s="47">
        <v>4.3</v>
      </c>
      <c r="G32" s="47">
        <v>0</v>
      </c>
      <c r="H32" s="47">
        <v>7.1</v>
      </c>
    </row>
    <row r="33" spans="1:8" x14ac:dyDescent="0.2">
      <c r="A33" s="47">
        <v>2</v>
      </c>
      <c r="B33" s="47">
        <v>8.1</v>
      </c>
      <c r="C33" s="47">
        <v>3.8</v>
      </c>
      <c r="D33" s="47">
        <v>6.6</v>
      </c>
      <c r="E33" s="47">
        <v>3</v>
      </c>
      <c r="F33" s="47">
        <v>4.5</v>
      </c>
      <c r="G33" s="47">
        <v>0</v>
      </c>
      <c r="H33" s="47">
        <v>6.2</v>
      </c>
    </row>
    <row r="34" spans="1:8" x14ac:dyDescent="0.2">
      <c r="A34" s="47">
        <v>15</v>
      </c>
      <c r="B34" s="47">
        <v>6.7</v>
      </c>
      <c r="C34" s="47">
        <v>4.9000000000000004</v>
      </c>
      <c r="D34" s="47">
        <v>9.1999999999999993</v>
      </c>
      <c r="E34" s="47">
        <v>3.5</v>
      </c>
      <c r="F34" s="47">
        <v>5.3</v>
      </c>
      <c r="G34" s="47">
        <v>0</v>
      </c>
      <c r="H34" s="47">
        <v>7.6</v>
      </c>
    </row>
    <row r="35" spans="1:8" x14ac:dyDescent="0.2">
      <c r="A35" s="47">
        <v>10</v>
      </c>
      <c r="B35" s="47">
        <v>8</v>
      </c>
      <c r="C35" s="47">
        <v>4.7</v>
      </c>
      <c r="D35" s="47">
        <v>8.6999999999999993</v>
      </c>
      <c r="E35" s="47">
        <v>4.7</v>
      </c>
      <c r="F35" s="47">
        <v>5.7</v>
      </c>
      <c r="G35" s="47">
        <v>1</v>
      </c>
      <c r="H35" s="47">
        <v>9</v>
      </c>
    </row>
    <row r="36" spans="1:8" x14ac:dyDescent="0.2">
      <c r="A36" s="47">
        <v>6</v>
      </c>
      <c r="B36" s="47">
        <v>6.7</v>
      </c>
      <c r="C36" s="47">
        <v>6.8</v>
      </c>
      <c r="D36" s="47">
        <v>8.4</v>
      </c>
      <c r="E36" s="47">
        <v>2.5</v>
      </c>
      <c r="F36" s="47">
        <v>5</v>
      </c>
      <c r="G36" s="47">
        <v>0</v>
      </c>
      <c r="H36" s="47">
        <v>6.7</v>
      </c>
    </row>
    <row r="37" spans="1:8" x14ac:dyDescent="0.2">
      <c r="A37" s="47">
        <v>3</v>
      </c>
      <c r="B37" s="47">
        <v>8.6999999999999993</v>
      </c>
      <c r="C37" s="47">
        <v>2.9</v>
      </c>
      <c r="D37" s="47">
        <v>5.6</v>
      </c>
      <c r="E37" s="47">
        <v>3.1</v>
      </c>
      <c r="F37" s="47">
        <v>4.3</v>
      </c>
      <c r="G37" s="47">
        <v>0</v>
      </c>
      <c r="H37" s="47">
        <v>7.1</v>
      </c>
    </row>
    <row r="38" spans="1:8" x14ac:dyDescent="0.2">
      <c r="A38" s="47">
        <v>9</v>
      </c>
      <c r="B38" s="47">
        <v>9</v>
      </c>
      <c r="C38" s="47">
        <v>4.5</v>
      </c>
      <c r="D38" s="47">
        <v>6.8</v>
      </c>
      <c r="E38" s="47">
        <v>3.9</v>
      </c>
      <c r="F38" s="47">
        <v>4.5999999999999996</v>
      </c>
      <c r="G38" s="47">
        <v>1</v>
      </c>
      <c r="H38" s="47">
        <v>7.2</v>
      </c>
    </row>
    <row r="39" spans="1:8" x14ac:dyDescent="0.2">
      <c r="A39" s="47">
        <v>10</v>
      </c>
      <c r="B39" s="47">
        <v>9.6</v>
      </c>
      <c r="C39" s="47">
        <v>5.5</v>
      </c>
      <c r="D39" s="47">
        <v>7.7</v>
      </c>
      <c r="E39" s="47">
        <v>5.2</v>
      </c>
      <c r="F39" s="47">
        <v>8.1</v>
      </c>
      <c r="G39" s="47">
        <v>1</v>
      </c>
      <c r="H39" s="47">
        <v>9.9</v>
      </c>
    </row>
    <row r="40" spans="1:8" x14ac:dyDescent="0.2">
      <c r="A40" s="47">
        <v>12</v>
      </c>
      <c r="B40" s="47">
        <v>8.1999999999999993</v>
      </c>
      <c r="C40" s="47">
        <v>5</v>
      </c>
      <c r="D40" s="47">
        <v>9</v>
      </c>
      <c r="E40" s="47">
        <v>4.7</v>
      </c>
      <c r="F40" s="47">
        <v>6.2</v>
      </c>
      <c r="G40" s="47">
        <v>0</v>
      </c>
      <c r="H40" s="47">
        <v>7.6</v>
      </c>
    </row>
    <row r="41" spans="1:8" x14ac:dyDescent="0.2">
      <c r="A41" s="47">
        <v>9</v>
      </c>
      <c r="B41" s="47">
        <v>6.1</v>
      </c>
      <c r="C41" s="47">
        <v>6.4</v>
      </c>
      <c r="D41" s="47">
        <v>8.1999999999999993</v>
      </c>
      <c r="E41" s="47">
        <v>4.5</v>
      </c>
      <c r="F41" s="47">
        <v>4.8</v>
      </c>
      <c r="G41" s="47">
        <v>0</v>
      </c>
      <c r="H41" s="47">
        <v>5.8</v>
      </c>
    </row>
    <row r="42" spans="1:8" x14ac:dyDescent="0.2">
      <c r="A42" s="47">
        <v>6</v>
      </c>
      <c r="B42" s="47">
        <v>8.3000000000000007</v>
      </c>
      <c r="C42" s="47">
        <v>5.2</v>
      </c>
      <c r="D42" s="47">
        <v>9.1</v>
      </c>
      <c r="E42" s="47">
        <v>4.5999999999999996</v>
      </c>
      <c r="F42" s="47">
        <v>5.5</v>
      </c>
      <c r="G42" s="47">
        <v>1</v>
      </c>
      <c r="H42" s="47">
        <v>8.4</v>
      </c>
    </row>
    <row r="43" spans="1:8" x14ac:dyDescent="0.2">
      <c r="A43" s="47">
        <v>2</v>
      </c>
      <c r="B43" s="47">
        <v>9.4</v>
      </c>
      <c r="C43" s="47">
        <v>4.9000000000000004</v>
      </c>
      <c r="D43" s="47">
        <v>8.5</v>
      </c>
      <c r="E43" s="47">
        <v>4.0999999999999996</v>
      </c>
      <c r="F43" s="47">
        <v>5.4</v>
      </c>
      <c r="G43" s="47">
        <v>1</v>
      </c>
      <c r="H43" s="47">
        <v>7.9</v>
      </c>
    </row>
    <row r="44" spans="1:8" x14ac:dyDescent="0.2">
      <c r="A44" s="47">
        <v>10</v>
      </c>
      <c r="B44" s="47">
        <v>9.3000000000000007</v>
      </c>
      <c r="C44" s="47">
        <v>6.3</v>
      </c>
      <c r="D44" s="47">
        <v>7.4</v>
      </c>
      <c r="E44" s="47">
        <v>4.5999999999999996</v>
      </c>
      <c r="F44" s="47">
        <v>6.8</v>
      </c>
      <c r="G44" s="47">
        <v>1</v>
      </c>
      <c r="H44" s="47">
        <v>7.6</v>
      </c>
    </row>
    <row r="45" spans="1:8" x14ac:dyDescent="0.2">
      <c r="A45" s="47">
        <v>15</v>
      </c>
      <c r="B45" s="47">
        <v>5.0999999999999996</v>
      </c>
      <c r="C45" s="47">
        <v>7.8</v>
      </c>
      <c r="D45" s="47">
        <v>5.9</v>
      </c>
      <c r="E45" s="47">
        <v>4.9000000000000004</v>
      </c>
      <c r="F45" s="47">
        <v>6.9</v>
      </c>
      <c r="G45" s="47">
        <v>1</v>
      </c>
      <c r="H45" s="47">
        <v>8.4</v>
      </c>
    </row>
    <row r="46" spans="1:8" x14ac:dyDescent="0.2">
      <c r="A46" s="47">
        <v>6</v>
      </c>
      <c r="B46" s="47">
        <v>8</v>
      </c>
      <c r="C46" s="47">
        <v>3</v>
      </c>
      <c r="D46" s="47">
        <v>5.2</v>
      </c>
      <c r="E46" s="47">
        <v>4.3</v>
      </c>
      <c r="F46" s="47">
        <v>6.5</v>
      </c>
      <c r="G46" s="47">
        <v>0</v>
      </c>
      <c r="H46" s="47">
        <v>6.5</v>
      </c>
    </row>
    <row r="47" spans="1:8" x14ac:dyDescent="0.2">
      <c r="A47" s="47">
        <v>5</v>
      </c>
      <c r="B47" s="47">
        <v>5.9</v>
      </c>
      <c r="C47" s="47">
        <v>5.5</v>
      </c>
      <c r="D47" s="47">
        <v>8.4</v>
      </c>
      <c r="E47" s="47">
        <v>5.2</v>
      </c>
      <c r="F47" s="47">
        <v>5.9</v>
      </c>
      <c r="G47" s="47">
        <v>1</v>
      </c>
      <c r="H47" s="47">
        <v>7.7</v>
      </c>
    </row>
    <row r="48" spans="1:8" x14ac:dyDescent="0.2">
      <c r="A48" s="47">
        <v>4</v>
      </c>
      <c r="B48" s="47">
        <v>10</v>
      </c>
      <c r="C48" s="47">
        <v>4.5</v>
      </c>
      <c r="D48" s="47">
        <v>3.8</v>
      </c>
      <c r="E48" s="47">
        <v>5</v>
      </c>
      <c r="F48" s="47">
        <v>6.3</v>
      </c>
      <c r="G48" s="47">
        <v>1</v>
      </c>
      <c r="H48" s="47">
        <v>8</v>
      </c>
    </row>
    <row r="49" spans="1:8" x14ac:dyDescent="0.2">
      <c r="A49" s="47">
        <v>8</v>
      </c>
      <c r="B49" s="47">
        <v>5.7</v>
      </c>
      <c r="C49" s="47">
        <v>6</v>
      </c>
      <c r="D49" s="47">
        <v>8.1999999999999993</v>
      </c>
      <c r="E49" s="47">
        <v>6.5</v>
      </c>
      <c r="F49" s="47">
        <v>7.5</v>
      </c>
      <c r="G49" s="47">
        <v>1</v>
      </c>
      <c r="H49" s="47">
        <v>7.1</v>
      </c>
    </row>
    <row r="50" spans="1:8" x14ac:dyDescent="0.2">
      <c r="A50" s="47">
        <v>13</v>
      </c>
      <c r="B50" s="47">
        <v>9.9</v>
      </c>
      <c r="C50" s="47">
        <v>6.7</v>
      </c>
      <c r="D50" s="47">
        <v>6.8</v>
      </c>
      <c r="E50" s="47">
        <v>4.5</v>
      </c>
      <c r="F50" s="47">
        <v>6.1</v>
      </c>
      <c r="G50" s="47">
        <v>1</v>
      </c>
      <c r="H50" s="47">
        <v>8.5</v>
      </c>
    </row>
    <row r="51" spans="1:8" x14ac:dyDescent="0.2">
      <c r="A51" s="47">
        <v>3</v>
      </c>
      <c r="B51" s="47">
        <v>7.9</v>
      </c>
      <c r="C51" s="47">
        <v>5.8</v>
      </c>
      <c r="D51" s="47">
        <v>4.7</v>
      </c>
      <c r="E51" s="47">
        <v>4.0999999999999996</v>
      </c>
      <c r="F51" s="47">
        <v>5.8</v>
      </c>
      <c r="G51" s="47">
        <v>1</v>
      </c>
      <c r="H51" s="47">
        <v>7.6</v>
      </c>
    </row>
    <row r="52" spans="1:8" x14ac:dyDescent="0.2">
      <c r="A52" s="47">
        <v>10</v>
      </c>
      <c r="B52" s="47">
        <v>6.7</v>
      </c>
      <c r="C52" s="47">
        <v>4.8</v>
      </c>
      <c r="D52" s="47">
        <v>7.2</v>
      </c>
      <c r="E52" s="47">
        <v>4</v>
      </c>
      <c r="F52" s="47">
        <v>4.2</v>
      </c>
      <c r="G52" s="47">
        <v>1</v>
      </c>
      <c r="H52" s="47">
        <v>7.2</v>
      </c>
    </row>
    <row r="53" spans="1:8" x14ac:dyDescent="0.2">
      <c r="A53" s="47">
        <v>7</v>
      </c>
      <c r="B53" s="47">
        <v>8.1999999999999993</v>
      </c>
      <c r="C53" s="47">
        <v>3.1</v>
      </c>
      <c r="D53" s="47">
        <v>5.3</v>
      </c>
      <c r="E53" s="47">
        <v>4.5</v>
      </c>
      <c r="F53" s="47">
        <v>7.4</v>
      </c>
      <c r="G53" s="47">
        <v>1</v>
      </c>
      <c r="H53" s="47">
        <v>8.1999999999999993</v>
      </c>
    </row>
    <row r="54" spans="1:8" x14ac:dyDescent="0.2">
      <c r="A54" s="47">
        <v>8</v>
      </c>
      <c r="B54" s="47">
        <v>9.4</v>
      </c>
      <c r="C54" s="47">
        <v>4.5999999999999996</v>
      </c>
      <c r="D54" s="47">
        <v>6.3</v>
      </c>
      <c r="E54" s="47">
        <v>4.7</v>
      </c>
      <c r="F54" s="47">
        <v>6.1</v>
      </c>
      <c r="G54" s="47">
        <v>1</v>
      </c>
      <c r="H54" s="47">
        <v>9</v>
      </c>
    </row>
    <row r="55" spans="1:8" x14ac:dyDescent="0.2">
      <c r="A55" s="47">
        <v>11</v>
      </c>
      <c r="B55" s="47">
        <v>6.9</v>
      </c>
      <c r="C55" s="47">
        <v>4.7</v>
      </c>
      <c r="D55" s="47">
        <v>5.2</v>
      </c>
      <c r="E55" s="47">
        <v>3.2</v>
      </c>
      <c r="F55" s="47">
        <v>4.4000000000000004</v>
      </c>
      <c r="G55" s="47">
        <v>1</v>
      </c>
      <c r="H55" s="47">
        <v>7.2</v>
      </c>
    </row>
    <row r="56" spans="1:8" x14ac:dyDescent="0.2">
      <c r="A56" s="47">
        <v>14</v>
      </c>
      <c r="B56" s="47">
        <v>8</v>
      </c>
      <c r="C56" s="47">
        <v>4.7</v>
      </c>
      <c r="D56" s="47">
        <v>8.6999999999999993</v>
      </c>
      <c r="E56" s="47">
        <v>4.9000000000000004</v>
      </c>
      <c r="F56" s="47">
        <v>5.8</v>
      </c>
      <c r="G56" s="47">
        <v>1</v>
      </c>
      <c r="H56" s="47">
        <v>8.1</v>
      </c>
    </row>
    <row r="57" spans="1:8" x14ac:dyDescent="0.2">
      <c r="A57" s="47">
        <v>11</v>
      </c>
      <c r="B57" s="47">
        <v>9.3000000000000007</v>
      </c>
      <c r="C57" s="47">
        <v>5.5</v>
      </c>
      <c r="D57" s="47">
        <v>7.4</v>
      </c>
      <c r="E57" s="47">
        <v>4.0999999999999996</v>
      </c>
      <c r="F57" s="47">
        <v>5.7</v>
      </c>
      <c r="G57" s="47">
        <v>1</v>
      </c>
      <c r="H57" s="47">
        <v>8.9</v>
      </c>
    </row>
    <row r="58" spans="1:8" x14ac:dyDescent="0.2">
      <c r="A58" s="47">
        <v>14</v>
      </c>
      <c r="B58" s="47">
        <v>7.4</v>
      </c>
      <c r="C58" s="47">
        <v>6.9</v>
      </c>
      <c r="D58" s="47">
        <v>9.6</v>
      </c>
      <c r="E58" s="47">
        <v>5.7</v>
      </c>
      <c r="F58" s="47">
        <v>7.7</v>
      </c>
      <c r="G58" s="47">
        <v>1</v>
      </c>
      <c r="H58" s="47">
        <v>8.8000000000000007</v>
      </c>
    </row>
    <row r="59" spans="1:8" x14ac:dyDescent="0.2">
      <c r="A59" s="47">
        <v>1</v>
      </c>
      <c r="B59" s="47">
        <v>7.6</v>
      </c>
      <c r="C59" s="47">
        <v>5.4</v>
      </c>
      <c r="D59" s="47">
        <v>4.4000000000000004</v>
      </c>
      <c r="E59" s="47">
        <v>4.5999999999999996</v>
      </c>
      <c r="F59" s="47">
        <v>5.8</v>
      </c>
      <c r="G59" s="47">
        <v>1</v>
      </c>
      <c r="H59" s="47">
        <v>7.5</v>
      </c>
    </row>
    <row r="60" spans="1:8" x14ac:dyDescent="0.2">
      <c r="A60" s="47">
        <v>1</v>
      </c>
      <c r="B60" s="47">
        <v>10</v>
      </c>
      <c r="C60" s="47">
        <v>4.5</v>
      </c>
      <c r="D60" s="47">
        <v>3.8</v>
      </c>
      <c r="E60" s="47">
        <v>3.7</v>
      </c>
      <c r="F60" s="47">
        <v>3.7</v>
      </c>
      <c r="G60" s="47">
        <v>0</v>
      </c>
      <c r="H60" s="47">
        <v>7</v>
      </c>
    </row>
    <row r="61" spans="1:8" x14ac:dyDescent="0.2">
      <c r="A61" s="47">
        <v>6</v>
      </c>
      <c r="B61" s="47">
        <v>9.9</v>
      </c>
      <c r="C61" s="47">
        <v>3.5</v>
      </c>
      <c r="D61" s="47">
        <v>5.4</v>
      </c>
      <c r="E61" s="47">
        <v>5.6</v>
      </c>
      <c r="F61" s="47">
        <v>6.9</v>
      </c>
      <c r="G61" s="47">
        <v>1</v>
      </c>
      <c r="H61" s="47">
        <v>8.5</v>
      </c>
    </row>
    <row r="62" spans="1:8" x14ac:dyDescent="0.2">
      <c r="A62" s="47">
        <v>5</v>
      </c>
      <c r="B62" s="47">
        <v>8.6999999999999993</v>
      </c>
      <c r="C62" s="47">
        <v>3.8</v>
      </c>
      <c r="D62" s="47">
        <v>4.9000000000000004</v>
      </c>
      <c r="E62" s="47">
        <v>5.4</v>
      </c>
      <c r="F62" s="47">
        <v>6.1</v>
      </c>
      <c r="G62" s="47">
        <v>0</v>
      </c>
      <c r="H62" s="47">
        <v>7.2</v>
      </c>
    </row>
    <row r="63" spans="1:8" x14ac:dyDescent="0.2">
      <c r="A63" s="47">
        <v>13</v>
      </c>
      <c r="B63" s="47">
        <v>8.4</v>
      </c>
      <c r="C63" s="47">
        <v>5.9</v>
      </c>
      <c r="D63" s="47">
        <v>6.7</v>
      </c>
      <c r="E63" s="47">
        <v>2.7</v>
      </c>
      <c r="F63" s="47">
        <v>5</v>
      </c>
      <c r="G63" s="47">
        <v>1</v>
      </c>
      <c r="H63" s="47">
        <v>8.8000000000000007</v>
      </c>
    </row>
    <row r="64" spans="1:8" x14ac:dyDescent="0.2">
      <c r="A64" s="47">
        <v>2</v>
      </c>
      <c r="B64" s="47">
        <v>8.8000000000000007</v>
      </c>
      <c r="C64" s="47">
        <v>4.8</v>
      </c>
      <c r="D64" s="47">
        <v>5.8</v>
      </c>
      <c r="E64" s="47">
        <v>4.4000000000000004</v>
      </c>
      <c r="F64" s="47">
        <v>5.0999999999999996</v>
      </c>
      <c r="G64" s="47">
        <v>0</v>
      </c>
      <c r="H64" s="47">
        <v>8</v>
      </c>
    </row>
    <row r="65" spans="1:8" x14ac:dyDescent="0.2">
      <c r="A65" s="47">
        <v>11</v>
      </c>
      <c r="B65" s="47">
        <v>7.7</v>
      </c>
      <c r="C65" s="47">
        <v>3.4</v>
      </c>
      <c r="D65" s="47">
        <v>6.2</v>
      </c>
      <c r="E65" s="47">
        <v>3.3</v>
      </c>
      <c r="F65" s="47">
        <v>4.5</v>
      </c>
      <c r="G65" s="47">
        <v>0</v>
      </c>
      <c r="H65" s="47">
        <v>8.1</v>
      </c>
    </row>
    <row r="66" spans="1:8" x14ac:dyDescent="0.2">
      <c r="A66" s="47">
        <v>7</v>
      </c>
      <c r="B66" s="47">
        <v>6.6</v>
      </c>
      <c r="C66" s="47">
        <v>4.8</v>
      </c>
      <c r="D66" s="47">
        <v>7.2</v>
      </c>
      <c r="E66" s="47">
        <v>3.5</v>
      </c>
      <c r="F66" s="47">
        <v>4.0999999999999996</v>
      </c>
      <c r="G66" s="47">
        <v>0</v>
      </c>
      <c r="H66" s="47">
        <v>7.1</v>
      </c>
    </row>
    <row r="67" spans="1:8" x14ac:dyDescent="0.2">
      <c r="A67" s="47">
        <v>12</v>
      </c>
      <c r="B67" s="47">
        <v>5.7</v>
      </c>
      <c r="C67" s="47">
        <v>6</v>
      </c>
      <c r="D67" s="47">
        <v>8.1999999999999993</v>
      </c>
      <c r="E67" s="47">
        <v>4.7</v>
      </c>
      <c r="F67" s="47">
        <v>6.7</v>
      </c>
      <c r="G67" s="47">
        <v>0</v>
      </c>
      <c r="H67" s="47">
        <v>9</v>
      </c>
    </row>
    <row r="68" spans="1:8" x14ac:dyDescent="0.2">
      <c r="A68" s="47">
        <v>5</v>
      </c>
      <c r="B68" s="47">
        <v>5.7</v>
      </c>
      <c r="C68" s="47">
        <v>5.0999999999999996</v>
      </c>
      <c r="D68" s="47">
        <v>6.2</v>
      </c>
      <c r="E68" s="47">
        <v>5</v>
      </c>
      <c r="F68" s="47">
        <v>5.5</v>
      </c>
      <c r="G68" s="47">
        <v>0</v>
      </c>
      <c r="H68" s="47">
        <v>6.2</v>
      </c>
    </row>
    <row r="69" spans="1:8" x14ac:dyDescent="0.2">
      <c r="A69" s="47">
        <v>7</v>
      </c>
      <c r="B69" s="47">
        <v>5.5</v>
      </c>
      <c r="C69" s="47">
        <v>4.9000000000000004</v>
      </c>
      <c r="D69" s="47">
        <v>6</v>
      </c>
      <c r="E69" s="47">
        <v>4.5</v>
      </c>
      <c r="F69" s="47">
        <v>5.4</v>
      </c>
      <c r="G69" s="47">
        <v>0</v>
      </c>
      <c r="H69" s="47">
        <v>8.1999999999999993</v>
      </c>
    </row>
    <row r="70" spans="1:8" x14ac:dyDescent="0.2">
      <c r="A70" s="47">
        <v>5</v>
      </c>
      <c r="B70" s="47">
        <v>7.5</v>
      </c>
      <c r="C70" s="47">
        <v>4.5</v>
      </c>
      <c r="D70" s="47">
        <v>7.6</v>
      </c>
      <c r="E70" s="47">
        <v>4</v>
      </c>
      <c r="F70" s="47">
        <v>3.5</v>
      </c>
      <c r="G70" s="47">
        <v>0</v>
      </c>
      <c r="H70" s="47">
        <v>5.8</v>
      </c>
    </row>
    <row r="71" spans="1:8" x14ac:dyDescent="0.2">
      <c r="A71" s="47">
        <v>9</v>
      </c>
      <c r="B71" s="47">
        <v>6.4</v>
      </c>
      <c r="C71" s="47">
        <v>5.3</v>
      </c>
      <c r="D71" s="47">
        <v>7.1</v>
      </c>
      <c r="E71" s="47">
        <v>4.7</v>
      </c>
      <c r="F71" s="47">
        <v>5.3</v>
      </c>
      <c r="G71" s="47">
        <v>0</v>
      </c>
      <c r="H71" s="47">
        <v>8</v>
      </c>
    </row>
    <row r="72" spans="1:8" x14ac:dyDescent="0.2">
      <c r="A72" s="47">
        <v>13</v>
      </c>
      <c r="B72" s="47">
        <v>9.1</v>
      </c>
      <c r="C72" s="47">
        <v>7.1</v>
      </c>
      <c r="D72" s="47">
        <v>8.4</v>
      </c>
      <c r="E72" s="47">
        <v>5.4</v>
      </c>
      <c r="F72" s="47">
        <v>5.9</v>
      </c>
      <c r="G72" s="47">
        <v>1</v>
      </c>
      <c r="H72" s="47">
        <v>7.7</v>
      </c>
    </row>
    <row r="73" spans="1:8" x14ac:dyDescent="0.2">
      <c r="A73" s="47">
        <v>8</v>
      </c>
      <c r="B73" s="47">
        <v>6.7</v>
      </c>
      <c r="C73" s="47">
        <v>4.5</v>
      </c>
      <c r="D73" s="47">
        <v>5</v>
      </c>
      <c r="E73" s="47">
        <v>2.9</v>
      </c>
      <c r="F73" s="47">
        <v>3.7</v>
      </c>
      <c r="G73" s="47">
        <v>0</v>
      </c>
      <c r="H73" s="47">
        <v>7</v>
      </c>
    </row>
    <row r="74" spans="1:8" x14ac:dyDescent="0.2">
      <c r="A74" s="47">
        <v>13</v>
      </c>
      <c r="B74" s="47">
        <v>6.5</v>
      </c>
      <c r="C74" s="47">
        <v>6</v>
      </c>
      <c r="D74" s="47">
        <v>8.6999999999999993</v>
      </c>
      <c r="E74" s="47">
        <v>4.5999999999999996</v>
      </c>
      <c r="F74" s="47">
        <v>6.6</v>
      </c>
      <c r="G74" s="47">
        <v>0</v>
      </c>
      <c r="H74" s="47">
        <v>7.9</v>
      </c>
    </row>
    <row r="75" spans="1:8" x14ac:dyDescent="0.2">
      <c r="A75" s="47">
        <v>14</v>
      </c>
      <c r="B75" s="47">
        <v>9.9</v>
      </c>
      <c r="C75" s="47">
        <v>6.7</v>
      </c>
      <c r="D75" s="47">
        <v>6.8</v>
      </c>
      <c r="E75" s="47">
        <v>4.0999999999999996</v>
      </c>
      <c r="F75" s="47">
        <v>7.6</v>
      </c>
      <c r="G75" s="47">
        <v>1</v>
      </c>
      <c r="H75" s="47">
        <v>9.8000000000000007</v>
      </c>
    </row>
    <row r="76" spans="1:8" x14ac:dyDescent="0.2">
      <c r="A76" s="47">
        <v>10</v>
      </c>
      <c r="B76" s="47">
        <v>8.5</v>
      </c>
      <c r="C76" s="47">
        <v>6</v>
      </c>
      <c r="D76" s="47">
        <v>6.8</v>
      </c>
      <c r="E76" s="47">
        <v>4.4000000000000004</v>
      </c>
      <c r="F76" s="47">
        <v>5.5</v>
      </c>
      <c r="G76" s="47">
        <v>1</v>
      </c>
      <c r="H76" s="47">
        <v>8.4</v>
      </c>
    </row>
    <row r="77" spans="1:8" x14ac:dyDescent="0.2">
      <c r="A77" s="47">
        <v>7</v>
      </c>
      <c r="B77" s="47">
        <v>9.9</v>
      </c>
      <c r="C77" s="47">
        <v>4.8</v>
      </c>
      <c r="D77" s="47">
        <v>4.9000000000000004</v>
      </c>
      <c r="E77" s="47">
        <v>3.1</v>
      </c>
      <c r="F77" s="47">
        <v>5</v>
      </c>
      <c r="G77" s="47">
        <v>0</v>
      </c>
      <c r="H77" s="47">
        <v>8.9</v>
      </c>
    </row>
    <row r="78" spans="1:8" x14ac:dyDescent="0.2">
      <c r="A78" s="47">
        <v>3</v>
      </c>
      <c r="B78" s="47">
        <v>7.6</v>
      </c>
      <c r="C78" s="47">
        <v>5</v>
      </c>
      <c r="D78" s="47">
        <v>7.4</v>
      </c>
      <c r="E78" s="47">
        <v>4.5</v>
      </c>
      <c r="F78" s="47">
        <v>4.5999999999999996</v>
      </c>
      <c r="G78" s="47">
        <v>0</v>
      </c>
      <c r="H78" s="47">
        <v>7.5</v>
      </c>
    </row>
    <row r="79" spans="1:8" x14ac:dyDescent="0.2">
      <c r="A79" s="47">
        <v>5</v>
      </c>
      <c r="B79" s="47">
        <v>9.4</v>
      </c>
      <c r="C79" s="47">
        <v>4.9000000000000004</v>
      </c>
      <c r="D79" s="47">
        <v>8.5</v>
      </c>
      <c r="E79" s="47">
        <v>4.3</v>
      </c>
      <c r="F79" s="47">
        <v>6.2</v>
      </c>
      <c r="G79" s="47">
        <v>1</v>
      </c>
      <c r="H79" s="47">
        <v>8</v>
      </c>
    </row>
    <row r="80" spans="1:8" x14ac:dyDescent="0.2">
      <c r="A80" s="47">
        <v>10</v>
      </c>
      <c r="B80" s="47">
        <v>9.3000000000000007</v>
      </c>
      <c r="C80" s="47">
        <v>5.9</v>
      </c>
      <c r="D80" s="47">
        <v>4.5999999999999996</v>
      </c>
      <c r="E80" s="47">
        <v>5.2</v>
      </c>
      <c r="F80" s="47">
        <v>7.6</v>
      </c>
      <c r="G80" s="47">
        <v>1</v>
      </c>
      <c r="H80" s="47">
        <v>8.1</v>
      </c>
    </row>
    <row r="81" spans="1:8" x14ac:dyDescent="0.2">
      <c r="A81" s="47">
        <v>10</v>
      </c>
      <c r="B81" s="47">
        <v>7.1</v>
      </c>
      <c r="C81" s="47">
        <v>5.9</v>
      </c>
      <c r="D81" s="47">
        <v>7.8</v>
      </c>
      <c r="E81" s="47">
        <v>2.6</v>
      </c>
      <c r="F81" s="47">
        <v>4.0999999999999996</v>
      </c>
      <c r="G81" s="47">
        <v>0</v>
      </c>
      <c r="H81" s="47">
        <v>7.6</v>
      </c>
    </row>
    <row r="82" spans="1:8" x14ac:dyDescent="0.2">
      <c r="A82" s="47">
        <v>8</v>
      </c>
      <c r="B82" s="47">
        <v>9.9</v>
      </c>
      <c r="C82" s="47">
        <v>4.8</v>
      </c>
      <c r="D82" s="47">
        <v>4.9000000000000004</v>
      </c>
      <c r="E82" s="47">
        <v>3.2</v>
      </c>
      <c r="F82" s="47">
        <v>4.8</v>
      </c>
      <c r="G82" s="47">
        <v>1</v>
      </c>
      <c r="H82" s="47">
        <v>8.8000000000000007</v>
      </c>
    </row>
    <row r="83" spans="1:8" x14ac:dyDescent="0.2">
      <c r="A83" s="47">
        <v>2</v>
      </c>
      <c r="B83" s="47">
        <v>8.6999999999999993</v>
      </c>
      <c r="C83" s="47">
        <v>4.5999999999999996</v>
      </c>
      <c r="D83" s="47">
        <v>6.8</v>
      </c>
      <c r="E83" s="47">
        <v>4.3</v>
      </c>
      <c r="F83" s="47">
        <v>4.9000000000000004</v>
      </c>
      <c r="G83" s="47">
        <v>1</v>
      </c>
      <c r="H83" s="47">
        <v>8</v>
      </c>
    </row>
    <row r="84" spans="1:8" x14ac:dyDescent="0.2">
      <c r="A84" s="47">
        <v>6</v>
      </c>
      <c r="B84" s="47">
        <v>8.6</v>
      </c>
      <c r="C84" s="47">
        <v>4</v>
      </c>
      <c r="D84" s="47">
        <v>6.3</v>
      </c>
      <c r="E84" s="47">
        <v>2.7</v>
      </c>
      <c r="F84" s="47">
        <v>3.9</v>
      </c>
      <c r="G84" s="47">
        <v>0</v>
      </c>
      <c r="H84" s="47">
        <v>8.5</v>
      </c>
    </row>
    <row r="85" spans="1:8" x14ac:dyDescent="0.2">
      <c r="A85" s="47">
        <v>5</v>
      </c>
      <c r="B85" s="47">
        <v>6.4</v>
      </c>
      <c r="C85" s="47">
        <v>5</v>
      </c>
      <c r="D85" s="47">
        <v>8.4</v>
      </c>
      <c r="E85" s="47">
        <v>2</v>
      </c>
      <c r="F85" s="47">
        <v>3.6</v>
      </c>
      <c r="G85" s="47">
        <v>0</v>
      </c>
      <c r="H85" s="47">
        <v>6.5</v>
      </c>
    </row>
    <row r="86" spans="1:8" x14ac:dyDescent="0.2">
      <c r="A86" s="47">
        <v>4</v>
      </c>
      <c r="B86" s="47">
        <v>7.7</v>
      </c>
      <c r="C86" s="47">
        <v>4.3</v>
      </c>
      <c r="D86" s="47">
        <v>5.9</v>
      </c>
      <c r="E86" s="47">
        <v>4.7</v>
      </c>
      <c r="F86" s="47">
        <v>6.6</v>
      </c>
      <c r="G86" s="47">
        <v>1</v>
      </c>
      <c r="H86" s="47">
        <v>7.7</v>
      </c>
    </row>
    <row r="87" spans="1:8" x14ac:dyDescent="0.2">
      <c r="A87" s="47">
        <v>13</v>
      </c>
      <c r="B87" s="47">
        <v>7.5</v>
      </c>
      <c r="C87" s="47">
        <v>4.5</v>
      </c>
      <c r="D87" s="47">
        <v>7.6</v>
      </c>
      <c r="E87" s="47">
        <v>3.4</v>
      </c>
      <c r="F87" s="47">
        <v>4.5</v>
      </c>
      <c r="G87" s="47">
        <v>0</v>
      </c>
      <c r="H87" s="47">
        <v>7.2</v>
      </c>
    </row>
    <row r="88" spans="1:8" x14ac:dyDescent="0.2">
      <c r="A88" s="47">
        <v>4</v>
      </c>
      <c r="B88" s="47">
        <v>5</v>
      </c>
      <c r="C88" s="47">
        <v>4.9000000000000004</v>
      </c>
      <c r="D88" s="47">
        <v>8.1999999999999993</v>
      </c>
      <c r="E88" s="47">
        <v>2.4</v>
      </c>
      <c r="F88" s="47">
        <v>3</v>
      </c>
      <c r="G88" s="47">
        <v>0</v>
      </c>
      <c r="H88" s="47">
        <v>6</v>
      </c>
    </row>
    <row r="89" spans="1:8" x14ac:dyDescent="0.2">
      <c r="A89" s="47">
        <v>11</v>
      </c>
      <c r="B89" s="47">
        <v>7.7</v>
      </c>
      <c r="C89" s="47">
        <v>4.3</v>
      </c>
      <c r="D89" s="47">
        <v>5.9</v>
      </c>
      <c r="E89" s="47">
        <v>5.0999999999999996</v>
      </c>
      <c r="F89" s="47">
        <v>6.7</v>
      </c>
      <c r="G89" s="47">
        <v>1</v>
      </c>
      <c r="H89" s="47">
        <v>8.1999999999999993</v>
      </c>
    </row>
    <row r="90" spans="1:8" x14ac:dyDescent="0.2">
      <c r="A90" s="47">
        <v>8</v>
      </c>
      <c r="B90" s="47">
        <v>9.1</v>
      </c>
      <c r="C90" s="47">
        <v>4.5999999999999996</v>
      </c>
      <c r="D90" s="47">
        <v>8.3000000000000007</v>
      </c>
      <c r="E90" s="47">
        <v>4.5999999999999996</v>
      </c>
      <c r="F90" s="47">
        <v>5.4</v>
      </c>
      <c r="G90" s="47">
        <v>0</v>
      </c>
      <c r="H90" s="47">
        <v>7.4</v>
      </c>
    </row>
    <row r="91" spans="1:8" x14ac:dyDescent="0.2">
      <c r="A91" s="47">
        <v>14</v>
      </c>
      <c r="B91" s="47">
        <v>5.5</v>
      </c>
      <c r="C91" s="47">
        <v>8.1999999999999993</v>
      </c>
      <c r="D91" s="47">
        <v>6.3</v>
      </c>
      <c r="E91" s="47">
        <v>5.5</v>
      </c>
      <c r="F91" s="47">
        <v>7</v>
      </c>
      <c r="G91" s="47">
        <v>1</v>
      </c>
      <c r="H91" s="47">
        <v>9.3000000000000007</v>
      </c>
    </row>
    <row r="92" spans="1:8" x14ac:dyDescent="0.2">
      <c r="A92" s="47">
        <v>15</v>
      </c>
      <c r="B92" s="47">
        <v>9.1</v>
      </c>
      <c r="C92" s="47">
        <v>5.4</v>
      </c>
      <c r="D92" s="47">
        <v>7.3</v>
      </c>
      <c r="E92" s="47">
        <v>4.4000000000000004</v>
      </c>
      <c r="F92" s="47">
        <v>4.0999999999999996</v>
      </c>
      <c r="G92" s="47">
        <v>1</v>
      </c>
      <c r="H92" s="47">
        <v>7.9</v>
      </c>
    </row>
    <row r="93" spans="1:8" x14ac:dyDescent="0.2">
      <c r="A93" s="47">
        <v>7</v>
      </c>
      <c r="B93" s="47">
        <v>7.1</v>
      </c>
      <c r="C93" s="47">
        <v>4.5</v>
      </c>
      <c r="D93" s="47">
        <v>9.9</v>
      </c>
      <c r="E93" s="47">
        <v>2</v>
      </c>
      <c r="F93" s="47">
        <v>2.6</v>
      </c>
      <c r="G93" s="47">
        <v>0</v>
      </c>
      <c r="H93" s="47">
        <v>6.5</v>
      </c>
    </row>
    <row r="94" spans="1:8" x14ac:dyDescent="0.2">
      <c r="A94" s="47">
        <v>14</v>
      </c>
      <c r="B94" s="47">
        <v>9.1999999999999993</v>
      </c>
      <c r="C94" s="47">
        <v>4.8</v>
      </c>
      <c r="D94" s="47">
        <v>7.1</v>
      </c>
      <c r="E94" s="47">
        <v>4.4000000000000004</v>
      </c>
      <c r="F94" s="47">
        <v>5.3</v>
      </c>
      <c r="G94" s="47">
        <v>1</v>
      </c>
      <c r="H94" s="47">
        <v>8.6</v>
      </c>
    </row>
    <row r="95" spans="1:8" x14ac:dyDescent="0.2">
      <c r="A95" s="47">
        <v>11</v>
      </c>
      <c r="B95" s="47">
        <v>9.3000000000000007</v>
      </c>
      <c r="C95" s="47">
        <v>5.9</v>
      </c>
      <c r="D95" s="47">
        <v>4.5999999999999996</v>
      </c>
      <c r="E95" s="47">
        <v>4.8</v>
      </c>
      <c r="F95" s="47">
        <v>7</v>
      </c>
      <c r="G95" s="47">
        <v>1</v>
      </c>
      <c r="H95" s="47">
        <v>8.9</v>
      </c>
    </row>
    <row r="96" spans="1:8" x14ac:dyDescent="0.2">
      <c r="A96" s="47">
        <v>8</v>
      </c>
      <c r="B96" s="47">
        <v>9.3000000000000007</v>
      </c>
      <c r="C96" s="47">
        <v>5.5</v>
      </c>
      <c r="D96" s="47">
        <v>7.4</v>
      </c>
      <c r="E96" s="47">
        <v>3.6</v>
      </c>
      <c r="F96" s="47">
        <v>4.5999999999999996</v>
      </c>
      <c r="G96" s="47">
        <v>1</v>
      </c>
      <c r="H96" s="47">
        <v>8.4</v>
      </c>
    </row>
    <row r="97" spans="1:8" x14ac:dyDescent="0.2">
      <c r="A97" s="47">
        <v>12</v>
      </c>
      <c r="B97" s="47">
        <v>8.6</v>
      </c>
      <c r="C97" s="47">
        <v>5.7</v>
      </c>
      <c r="D97" s="47">
        <v>6.7</v>
      </c>
      <c r="E97" s="47">
        <v>4.9000000000000004</v>
      </c>
      <c r="F97" s="47">
        <v>5.3</v>
      </c>
      <c r="G97" s="47">
        <v>1</v>
      </c>
      <c r="H97" s="47">
        <v>8.1</v>
      </c>
    </row>
    <row r="98" spans="1:8" x14ac:dyDescent="0.2">
      <c r="A98" s="47">
        <v>10</v>
      </c>
      <c r="B98" s="47">
        <v>7.4</v>
      </c>
      <c r="C98" s="47">
        <v>4.8</v>
      </c>
      <c r="D98" s="47">
        <v>7.2</v>
      </c>
      <c r="E98" s="47">
        <v>4.2</v>
      </c>
      <c r="F98" s="47">
        <v>5</v>
      </c>
      <c r="G98" s="47">
        <v>0</v>
      </c>
      <c r="H98" s="47">
        <v>7.2</v>
      </c>
    </row>
    <row r="99" spans="1:8" x14ac:dyDescent="0.2">
      <c r="A99" s="47">
        <v>11</v>
      </c>
      <c r="B99" s="47">
        <v>8.6999999999999993</v>
      </c>
      <c r="C99" s="47">
        <v>2.9</v>
      </c>
      <c r="D99" s="47">
        <v>5.6</v>
      </c>
      <c r="E99" s="47">
        <v>3.1</v>
      </c>
      <c r="F99" s="47">
        <v>3.2</v>
      </c>
      <c r="G99" s="47">
        <v>1</v>
      </c>
      <c r="H99" s="47">
        <v>7.7</v>
      </c>
    </row>
    <row r="100" spans="1:8" x14ac:dyDescent="0.2">
      <c r="A100" s="47">
        <v>1</v>
      </c>
      <c r="B100" s="47">
        <v>7.8</v>
      </c>
      <c r="C100" s="47">
        <v>7.1</v>
      </c>
      <c r="D100" s="47">
        <v>7.9</v>
      </c>
      <c r="E100" s="47">
        <v>4.3</v>
      </c>
      <c r="F100" s="47">
        <v>5.3</v>
      </c>
      <c r="G100" s="47">
        <v>1</v>
      </c>
      <c r="H100" s="47">
        <v>7.4</v>
      </c>
    </row>
    <row r="101" spans="1:8" x14ac:dyDescent="0.2">
      <c r="A101" s="47">
        <v>6</v>
      </c>
      <c r="B101" s="47">
        <v>7.9</v>
      </c>
      <c r="C101" s="47">
        <v>4.8</v>
      </c>
      <c r="D101" s="47">
        <v>9.6999999999999993</v>
      </c>
      <c r="E101" s="47">
        <v>3.4</v>
      </c>
      <c r="F101" s="47">
        <v>5.0999999999999996</v>
      </c>
      <c r="G101" s="47">
        <v>1</v>
      </c>
      <c r="H101" s="47">
        <v>7</v>
      </c>
    </row>
    <row r="102" spans="1:8" x14ac:dyDescent="0.2">
      <c r="A102" s="47">
        <v>8</v>
      </c>
      <c r="B102" s="47">
        <v>7.6</v>
      </c>
      <c r="C102" s="47">
        <v>4.5999999999999996</v>
      </c>
      <c r="D102" s="47">
        <v>7.7</v>
      </c>
      <c r="E102" s="47">
        <v>3.1</v>
      </c>
      <c r="F102" s="47">
        <v>4.9000000000000004</v>
      </c>
      <c r="G102" s="47">
        <v>0</v>
      </c>
      <c r="H102" s="47">
        <v>6.1</v>
      </c>
    </row>
    <row r="103" spans="1:8" x14ac:dyDescent="0.2">
      <c r="A103" s="47">
        <v>14</v>
      </c>
      <c r="B103" s="47">
        <v>9.1999999999999993</v>
      </c>
      <c r="C103" s="47">
        <v>6.2</v>
      </c>
      <c r="D103" s="47">
        <v>7.3</v>
      </c>
      <c r="E103" s="47">
        <v>5.0999999999999996</v>
      </c>
      <c r="F103" s="47">
        <v>5.2</v>
      </c>
      <c r="G103" s="47">
        <v>1</v>
      </c>
      <c r="H103" s="47">
        <v>7.1</v>
      </c>
    </row>
    <row r="104" spans="1:8" x14ac:dyDescent="0.2">
      <c r="A104" s="47">
        <v>14</v>
      </c>
      <c r="B104" s="47">
        <v>7.7</v>
      </c>
      <c r="C104" s="47">
        <v>7</v>
      </c>
      <c r="D104" s="47">
        <v>7.7</v>
      </c>
      <c r="E104" s="47">
        <v>4</v>
      </c>
      <c r="F104" s="47">
        <v>4.7</v>
      </c>
      <c r="G104" s="47">
        <v>1</v>
      </c>
      <c r="H104" s="47">
        <v>7.6</v>
      </c>
    </row>
    <row r="105" spans="1:8" x14ac:dyDescent="0.2">
      <c r="A105" s="47">
        <v>12</v>
      </c>
      <c r="B105" s="47">
        <v>9.5</v>
      </c>
      <c r="C105" s="47">
        <v>6.6</v>
      </c>
      <c r="D105" s="47">
        <v>7.6</v>
      </c>
      <c r="E105" s="47">
        <v>5.6</v>
      </c>
      <c r="F105" s="47">
        <v>5.5</v>
      </c>
      <c r="G105" s="47">
        <v>1</v>
      </c>
      <c r="H105" s="47">
        <v>9</v>
      </c>
    </row>
    <row r="106" spans="1:8" x14ac:dyDescent="0.2">
      <c r="A106" s="47">
        <v>15</v>
      </c>
      <c r="B106" s="47">
        <v>6.5</v>
      </c>
      <c r="C106" s="47">
        <v>6</v>
      </c>
      <c r="D106" s="47">
        <v>8.6999999999999993</v>
      </c>
      <c r="E106" s="47">
        <v>5</v>
      </c>
      <c r="F106" s="47">
        <v>6.8</v>
      </c>
      <c r="G106" s="47">
        <v>1</v>
      </c>
      <c r="H106" s="47">
        <v>8.9</v>
      </c>
    </row>
    <row r="107" spans="1:8" x14ac:dyDescent="0.2">
      <c r="A107" s="47">
        <v>13</v>
      </c>
      <c r="B107" s="47">
        <v>8.3000000000000007</v>
      </c>
      <c r="C107" s="47">
        <v>5.2</v>
      </c>
      <c r="D107" s="47">
        <v>9.1</v>
      </c>
      <c r="E107" s="47">
        <v>4.2</v>
      </c>
      <c r="F107" s="47">
        <v>5.9</v>
      </c>
      <c r="G107" s="47">
        <v>1</v>
      </c>
      <c r="H107" s="47">
        <v>7.5</v>
      </c>
    </row>
    <row r="108" spans="1:8" x14ac:dyDescent="0.2">
      <c r="A108" s="47">
        <v>15</v>
      </c>
      <c r="B108" s="47">
        <v>9.6</v>
      </c>
      <c r="C108" s="47">
        <v>5.5</v>
      </c>
      <c r="D108" s="47">
        <v>7.7</v>
      </c>
      <c r="E108" s="47">
        <v>4.4000000000000004</v>
      </c>
      <c r="F108" s="47">
        <v>6.5</v>
      </c>
      <c r="G108" s="47">
        <v>1</v>
      </c>
      <c r="H108" s="47">
        <v>9.3000000000000007</v>
      </c>
    </row>
    <row r="109" spans="1:8" x14ac:dyDescent="0.2">
      <c r="A109" s="47">
        <v>1</v>
      </c>
      <c r="B109" s="47">
        <v>5.9</v>
      </c>
      <c r="C109" s="47">
        <v>6.2</v>
      </c>
      <c r="D109" s="47">
        <v>8.4</v>
      </c>
      <c r="E109" s="47">
        <v>5.8</v>
      </c>
      <c r="F109" s="47">
        <v>8.6999999999999993</v>
      </c>
      <c r="G109" s="47">
        <v>1</v>
      </c>
      <c r="H109" s="47">
        <v>8</v>
      </c>
    </row>
    <row r="110" spans="1:8" x14ac:dyDescent="0.2">
      <c r="A110" s="47">
        <v>7</v>
      </c>
      <c r="B110" s="47">
        <v>8.6999999999999993</v>
      </c>
      <c r="C110" s="47">
        <v>4.8</v>
      </c>
      <c r="D110" s="47">
        <v>3.8</v>
      </c>
      <c r="E110" s="47">
        <v>4.5999999999999996</v>
      </c>
      <c r="F110" s="47">
        <v>5.5</v>
      </c>
      <c r="G110" s="47">
        <v>1</v>
      </c>
      <c r="H110" s="47">
        <v>7.6</v>
      </c>
    </row>
    <row r="111" spans="1:8" x14ac:dyDescent="0.2">
      <c r="A111" s="47">
        <v>2</v>
      </c>
      <c r="B111" s="47">
        <v>6.7</v>
      </c>
      <c r="C111" s="47">
        <v>4.5</v>
      </c>
      <c r="D111" s="47">
        <v>5</v>
      </c>
      <c r="E111" s="47">
        <v>3.8</v>
      </c>
      <c r="F111" s="47">
        <v>5.5</v>
      </c>
      <c r="G111" s="47">
        <v>0</v>
      </c>
      <c r="H111" s="47">
        <v>7.1</v>
      </c>
    </row>
    <row r="112" spans="1:8" x14ac:dyDescent="0.2">
      <c r="A112" s="47">
        <v>7</v>
      </c>
      <c r="B112" s="47">
        <v>9.6999999999999993</v>
      </c>
      <c r="C112" s="47">
        <v>6.1</v>
      </c>
      <c r="D112" s="47">
        <v>6.7</v>
      </c>
      <c r="E112" s="47">
        <v>3.7</v>
      </c>
      <c r="F112" s="47">
        <v>7.1</v>
      </c>
      <c r="G112" s="47">
        <v>1</v>
      </c>
      <c r="H112" s="47">
        <v>8.1</v>
      </c>
    </row>
    <row r="113" spans="1:8" x14ac:dyDescent="0.2">
      <c r="A113" s="47">
        <v>12</v>
      </c>
      <c r="B113" s="47">
        <v>8.8000000000000007</v>
      </c>
      <c r="C113" s="47">
        <v>4.5</v>
      </c>
      <c r="D113" s="47">
        <v>6.7</v>
      </c>
      <c r="E113" s="47">
        <v>4</v>
      </c>
      <c r="F113" s="47">
        <v>6.6</v>
      </c>
      <c r="G113" s="47">
        <v>0</v>
      </c>
      <c r="H113" s="47">
        <v>7.9</v>
      </c>
    </row>
    <row r="114" spans="1:8" x14ac:dyDescent="0.2">
      <c r="A114" s="47">
        <v>7</v>
      </c>
      <c r="B114" s="47">
        <v>8.1999999999999993</v>
      </c>
      <c r="C114" s="47">
        <v>5</v>
      </c>
      <c r="D114" s="47">
        <v>9</v>
      </c>
      <c r="E114" s="47">
        <v>4.5</v>
      </c>
      <c r="F114" s="47">
        <v>5.2</v>
      </c>
      <c r="G114" s="47">
        <v>1</v>
      </c>
      <c r="H114" s="47">
        <v>7.2</v>
      </c>
    </row>
    <row r="115" spans="1:8" x14ac:dyDescent="0.2">
      <c r="A115" s="47">
        <v>14</v>
      </c>
      <c r="B115" s="47">
        <v>8.9</v>
      </c>
      <c r="C115" s="47">
        <v>6.9</v>
      </c>
      <c r="D115" s="47">
        <v>8.1999999999999993</v>
      </c>
      <c r="E115" s="47">
        <v>4.2</v>
      </c>
      <c r="F115" s="47">
        <v>5.6</v>
      </c>
      <c r="G115" s="47">
        <v>1</v>
      </c>
      <c r="H115" s="47">
        <v>7.7</v>
      </c>
    </row>
    <row r="116" spans="1:8" x14ac:dyDescent="0.2">
      <c r="A116" s="47">
        <v>14</v>
      </c>
      <c r="B116" s="47">
        <v>8.4</v>
      </c>
      <c r="C116" s="47">
        <v>5.9</v>
      </c>
      <c r="D116" s="47">
        <v>6.7</v>
      </c>
      <c r="E116" s="47">
        <v>4</v>
      </c>
      <c r="F116" s="47">
        <v>4.9000000000000004</v>
      </c>
      <c r="G116" s="47">
        <v>1</v>
      </c>
      <c r="H116" s="47">
        <v>7.9</v>
      </c>
    </row>
    <row r="117" spans="1:8" x14ac:dyDescent="0.2">
      <c r="A117" s="47">
        <v>11</v>
      </c>
      <c r="B117" s="47">
        <v>7.7</v>
      </c>
      <c r="C117" s="47">
        <v>7</v>
      </c>
      <c r="D117" s="47">
        <v>7.7</v>
      </c>
      <c r="E117" s="47">
        <v>5.0999999999999996</v>
      </c>
      <c r="F117" s="47">
        <v>5.4</v>
      </c>
      <c r="G117" s="47">
        <v>0</v>
      </c>
      <c r="H117" s="47">
        <v>6.9</v>
      </c>
    </row>
    <row r="118" spans="1:8" x14ac:dyDescent="0.2">
      <c r="A118" s="47">
        <v>10</v>
      </c>
      <c r="B118" s="47">
        <v>9.1999999999999993</v>
      </c>
      <c r="C118" s="47">
        <v>6.2</v>
      </c>
      <c r="D118" s="47">
        <v>7.3</v>
      </c>
      <c r="E118" s="47">
        <v>4.2</v>
      </c>
      <c r="F118" s="47">
        <v>7.7</v>
      </c>
      <c r="G118" s="47">
        <v>1</v>
      </c>
      <c r="H118" s="47">
        <v>9.5</v>
      </c>
    </row>
    <row r="119" spans="1:8" x14ac:dyDescent="0.2">
      <c r="A119" s="47">
        <v>5</v>
      </c>
      <c r="B119" s="47">
        <v>7.3</v>
      </c>
      <c r="C119" s="47">
        <v>6.1</v>
      </c>
      <c r="D119" s="47">
        <v>8</v>
      </c>
      <c r="E119" s="47">
        <v>2.8</v>
      </c>
      <c r="F119" s="47">
        <v>4.0999999999999996</v>
      </c>
      <c r="G119" s="47">
        <v>0</v>
      </c>
      <c r="H119" s="47">
        <v>7.5</v>
      </c>
    </row>
    <row r="120" spans="1:8" x14ac:dyDescent="0.2">
      <c r="A120" s="47">
        <v>11</v>
      </c>
      <c r="B120" s="47">
        <v>9</v>
      </c>
      <c r="C120" s="47">
        <v>5</v>
      </c>
      <c r="D120" s="47">
        <v>6</v>
      </c>
      <c r="E120" s="47">
        <v>3.3</v>
      </c>
      <c r="F120" s="47">
        <v>4.2</v>
      </c>
      <c r="G120" s="47">
        <v>1</v>
      </c>
      <c r="H120" s="47">
        <v>8</v>
      </c>
    </row>
    <row r="121" spans="1:8" x14ac:dyDescent="0.2">
      <c r="A121" s="47">
        <v>6</v>
      </c>
      <c r="B121" s="47">
        <v>8.1</v>
      </c>
      <c r="C121" s="47">
        <v>3.8</v>
      </c>
      <c r="D121" s="47">
        <v>6.6</v>
      </c>
      <c r="E121" s="47">
        <v>2.6</v>
      </c>
      <c r="F121" s="47">
        <v>3.9</v>
      </c>
      <c r="G121" s="47">
        <v>0</v>
      </c>
      <c r="H121" s="47">
        <v>7.1</v>
      </c>
    </row>
    <row r="122" spans="1:8" x14ac:dyDescent="0.2">
      <c r="A122" s="47">
        <v>9</v>
      </c>
      <c r="B122" s="47">
        <v>7.4</v>
      </c>
      <c r="C122" s="47">
        <v>6.9</v>
      </c>
      <c r="D122" s="47">
        <v>9.6</v>
      </c>
      <c r="E122" s="47">
        <v>5.7</v>
      </c>
      <c r="F122" s="47">
        <v>7</v>
      </c>
      <c r="G122" s="47">
        <v>1</v>
      </c>
      <c r="H122" s="47">
        <v>8.8000000000000007</v>
      </c>
    </row>
    <row r="123" spans="1:8" x14ac:dyDescent="0.2">
      <c r="A123" s="47">
        <v>9</v>
      </c>
      <c r="B123" s="47">
        <v>7.9</v>
      </c>
      <c r="C123" s="47">
        <v>4.8</v>
      </c>
      <c r="D123" s="47">
        <v>9.6999999999999993</v>
      </c>
      <c r="E123" s="47">
        <v>4.8</v>
      </c>
      <c r="F123" s="47">
        <v>6.2</v>
      </c>
      <c r="G123" s="47">
        <v>0</v>
      </c>
      <c r="H123" s="47">
        <v>8</v>
      </c>
    </row>
    <row r="124" spans="1:8" x14ac:dyDescent="0.2">
      <c r="A124" s="47">
        <v>10</v>
      </c>
      <c r="B124" s="47">
        <v>7.7</v>
      </c>
      <c r="C124" s="47">
        <v>3.4</v>
      </c>
      <c r="D124" s="47">
        <v>6.2</v>
      </c>
      <c r="E124" s="47">
        <v>3.2</v>
      </c>
      <c r="F124" s="47">
        <v>3.4</v>
      </c>
      <c r="G124" s="47">
        <v>0</v>
      </c>
      <c r="H124" s="47">
        <v>7.7</v>
      </c>
    </row>
    <row r="125" spans="1:8" x14ac:dyDescent="0.2">
      <c r="A125" s="47">
        <v>5</v>
      </c>
      <c r="B125" s="47">
        <v>9.4</v>
      </c>
      <c r="C125" s="47">
        <v>4.5999999999999996</v>
      </c>
      <c r="D125" s="47">
        <v>6.3</v>
      </c>
      <c r="E125" s="47">
        <v>5.8</v>
      </c>
      <c r="F125" s="47">
        <v>7</v>
      </c>
      <c r="G125" s="47">
        <v>1</v>
      </c>
      <c r="H125" s="47">
        <v>8.1999999999999993</v>
      </c>
    </row>
    <row r="126" spans="1:8" x14ac:dyDescent="0.2">
      <c r="A126" s="47">
        <v>7</v>
      </c>
      <c r="B126" s="47">
        <v>7.2</v>
      </c>
      <c r="C126" s="47">
        <v>4.7</v>
      </c>
      <c r="D126" s="47">
        <v>10</v>
      </c>
      <c r="E126" s="47">
        <v>3.2</v>
      </c>
      <c r="F126" s="47">
        <v>4.2</v>
      </c>
      <c r="G126" s="47">
        <v>0</v>
      </c>
      <c r="H126" s="47">
        <v>6.5</v>
      </c>
    </row>
    <row r="127" spans="1:8" x14ac:dyDescent="0.2">
      <c r="A127" s="47">
        <v>15</v>
      </c>
      <c r="B127" s="47">
        <v>8.3000000000000007</v>
      </c>
      <c r="C127" s="47">
        <v>6.1</v>
      </c>
      <c r="D127" s="47">
        <v>5.3</v>
      </c>
      <c r="E127" s="47">
        <v>4.0999999999999996</v>
      </c>
      <c r="F127" s="47">
        <v>4</v>
      </c>
      <c r="G127" s="47">
        <v>1</v>
      </c>
      <c r="H127" s="47">
        <v>8.1</v>
      </c>
    </row>
    <row r="128" spans="1:8" x14ac:dyDescent="0.2">
      <c r="A128" s="47">
        <v>12</v>
      </c>
      <c r="B128" s="47">
        <v>7.9</v>
      </c>
      <c r="C128" s="47">
        <v>5.8</v>
      </c>
      <c r="D128" s="47">
        <v>4.7</v>
      </c>
      <c r="E128" s="47">
        <v>4.5999999999999996</v>
      </c>
      <c r="F128" s="47">
        <v>6.6</v>
      </c>
      <c r="G128" s="47">
        <v>0</v>
      </c>
      <c r="H128" s="47">
        <v>8.1</v>
      </c>
    </row>
    <row r="129" spans="1:8" x14ac:dyDescent="0.2">
      <c r="A129" s="47">
        <v>7</v>
      </c>
      <c r="B129" s="47">
        <v>7.3</v>
      </c>
      <c r="C129" s="47">
        <v>6.1</v>
      </c>
      <c r="D129" s="47">
        <v>8</v>
      </c>
      <c r="E129" s="47">
        <v>3.3</v>
      </c>
      <c r="F129" s="47">
        <v>4</v>
      </c>
      <c r="G129" s="47">
        <v>0</v>
      </c>
      <c r="H129" s="47">
        <v>6.9</v>
      </c>
    </row>
    <row r="130" spans="1:8" x14ac:dyDescent="0.2">
      <c r="A130" s="47">
        <v>11</v>
      </c>
      <c r="B130" s="47">
        <v>9.6</v>
      </c>
      <c r="C130" s="47">
        <v>7.8</v>
      </c>
      <c r="D130" s="47">
        <v>4.5</v>
      </c>
      <c r="E130" s="47">
        <v>4.4000000000000004</v>
      </c>
      <c r="F130" s="47">
        <v>6.2</v>
      </c>
      <c r="G130" s="47">
        <v>1</v>
      </c>
      <c r="H130" s="47">
        <v>9.3000000000000007</v>
      </c>
    </row>
    <row r="131" spans="1:8" x14ac:dyDescent="0.2">
      <c r="A131" s="47">
        <v>4</v>
      </c>
      <c r="B131" s="47">
        <v>8.3000000000000007</v>
      </c>
      <c r="C131" s="47">
        <v>2.5</v>
      </c>
      <c r="D131" s="47">
        <v>5.2</v>
      </c>
      <c r="E131" s="47">
        <v>1.2</v>
      </c>
      <c r="F131" s="47">
        <v>2.6</v>
      </c>
      <c r="G131" s="47">
        <v>0</v>
      </c>
      <c r="H131" s="47">
        <v>6.2</v>
      </c>
    </row>
    <row r="132" spans="1:8" x14ac:dyDescent="0.2">
      <c r="A132" s="47">
        <v>9</v>
      </c>
      <c r="B132" s="47">
        <v>8.6</v>
      </c>
      <c r="C132" s="47">
        <v>4.7</v>
      </c>
      <c r="D132" s="47">
        <v>3.7</v>
      </c>
      <c r="E132" s="47">
        <v>5</v>
      </c>
      <c r="F132" s="47">
        <v>6.1</v>
      </c>
      <c r="G132" s="47">
        <v>0</v>
      </c>
      <c r="H132" s="47">
        <v>8</v>
      </c>
    </row>
    <row r="133" spans="1:8" x14ac:dyDescent="0.2">
      <c r="A133" s="47">
        <v>9</v>
      </c>
      <c r="B133" s="47">
        <v>8</v>
      </c>
      <c r="C133" s="47">
        <v>3</v>
      </c>
      <c r="D133" s="47">
        <v>5.2</v>
      </c>
      <c r="E133" s="47">
        <v>4.5999999999999996</v>
      </c>
      <c r="F133" s="47">
        <v>6.9</v>
      </c>
      <c r="G133" s="47">
        <v>0</v>
      </c>
      <c r="H133" s="47">
        <v>7.1</v>
      </c>
    </row>
    <row r="134" spans="1:8" x14ac:dyDescent="0.2">
      <c r="A134" s="47">
        <v>2</v>
      </c>
      <c r="B134" s="47">
        <v>6.4</v>
      </c>
      <c r="C134" s="47">
        <v>5</v>
      </c>
      <c r="D134" s="47">
        <v>8.4</v>
      </c>
      <c r="E134" s="47">
        <v>2.4</v>
      </c>
      <c r="F134" s="47">
        <v>3.6</v>
      </c>
      <c r="G134" s="47">
        <v>0</v>
      </c>
      <c r="H134" s="47">
        <v>6.5</v>
      </c>
    </row>
    <row r="135" spans="1:8" x14ac:dyDescent="0.2">
      <c r="A135" s="47">
        <v>10</v>
      </c>
      <c r="B135" s="47">
        <v>6.6</v>
      </c>
      <c r="C135" s="47">
        <v>6.6</v>
      </c>
      <c r="D135" s="47">
        <v>8.1999999999999993</v>
      </c>
      <c r="E135" s="47">
        <v>4.3</v>
      </c>
      <c r="F135" s="47">
        <v>6.3</v>
      </c>
      <c r="G135" s="47">
        <v>0</v>
      </c>
      <c r="H135" s="47">
        <v>7.1</v>
      </c>
    </row>
    <row r="136" spans="1:8" x14ac:dyDescent="0.2">
      <c r="A136" s="47">
        <v>14</v>
      </c>
      <c r="B136" s="47">
        <v>7.6</v>
      </c>
      <c r="C136" s="47">
        <v>4.2</v>
      </c>
      <c r="D136" s="47">
        <v>5.8</v>
      </c>
      <c r="E136" s="47">
        <v>3.6</v>
      </c>
      <c r="F136" s="47">
        <v>6</v>
      </c>
      <c r="G136" s="47">
        <v>1</v>
      </c>
      <c r="H136" s="47">
        <v>8.1999999999999993</v>
      </c>
    </row>
    <row r="137" spans="1:8" x14ac:dyDescent="0.2">
      <c r="A137" s="47">
        <v>1</v>
      </c>
      <c r="B137" s="47">
        <v>9.4</v>
      </c>
      <c r="C137" s="47">
        <v>4.7</v>
      </c>
      <c r="D137" s="47">
        <v>7.6</v>
      </c>
      <c r="E137" s="47">
        <v>5.0999999999999996</v>
      </c>
      <c r="F137" s="47">
        <v>5.6</v>
      </c>
      <c r="G137" s="47">
        <v>1</v>
      </c>
      <c r="H137" s="47">
        <v>7</v>
      </c>
    </row>
    <row r="138" spans="1:8" x14ac:dyDescent="0.2">
      <c r="A138" s="47">
        <v>4</v>
      </c>
      <c r="B138" s="47">
        <v>8.3000000000000007</v>
      </c>
      <c r="C138" s="47">
        <v>2.5</v>
      </c>
      <c r="D138" s="47">
        <v>5.2</v>
      </c>
      <c r="E138" s="47">
        <v>1.8</v>
      </c>
      <c r="F138" s="47">
        <v>3.1</v>
      </c>
      <c r="G138" s="47">
        <v>0</v>
      </c>
      <c r="H138" s="47">
        <v>6.7</v>
      </c>
    </row>
    <row r="139" spans="1:8" x14ac:dyDescent="0.2">
      <c r="A139" s="47">
        <v>13</v>
      </c>
      <c r="B139" s="47">
        <v>7.8</v>
      </c>
      <c r="C139" s="47">
        <v>7.1</v>
      </c>
      <c r="D139" s="47">
        <v>7.9</v>
      </c>
      <c r="E139" s="47">
        <v>4.0999999999999996</v>
      </c>
      <c r="F139" s="47">
        <v>5.7</v>
      </c>
      <c r="G139" s="47">
        <v>0</v>
      </c>
      <c r="H139" s="47">
        <v>7.5</v>
      </c>
    </row>
    <row r="140" spans="1:8" x14ac:dyDescent="0.2">
      <c r="A140" s="47">
        <v>13</v>
      </c>
      <c r="B140" s="47">
        <v>7.1</v>
      </c>
      <c r="C140" s="47">
        <v>4.5</v>
      </c>
      <c r="D140" s="47">
        <v>9.9</v>
      </c>
      <c r="E140" s="47">
        <v>2.8</v>
      </c>
      <c r="F140" s="47">
        <v>3.3</v>
      </c>
      <c r="G140" s="47">
        <v>0</v>
      </c>
      <c r="H140" s="47">
        <v>7.4</v>
      </c>
    </row>
    <row r="141" spans="1:8" x14ac:dyDescent="0.2">
      <c r="A141" s="47">
        <v>15</v>
      </c>
      <c r="B141" s="47">
        <v>7.6</v>
      </c>
      <c r="C141" s="47">
        <v>5</v>
      </c>
      <c r="D141" s="47">
        <v>7.4</v>
      </c>
      <c r="E141" s="47">
        <v>4.4000000000000004</v>
      </c>
      <c r="F141" s="47">
        <v>4.8</v>
      </c>
      <c r="G141" s="47">
        <v>0</v>
      </c>
      <c r="H141" s="47">
        <v>7.4</v>
      </c>
    </row>
    <row r="142" spans="1:8" x14ac:dyDescent="0.2">
      <c r="A142" s="47">
        <v>12</v>
      </c>
      <c r="B142" s="47">
        <v>5.6</v>
      </c>
      <c r="C142" s="47">
        <v>5.6</v>
      </c>
      <c r="D142" s="47">
        <v>9.1</v>
      </c>
      <c r="E142" s="47">
        <v>4.5</v>
      </c>
      <c r="F142" s="47">
        <v>6.3</v>
      </c>
      <c r="G142" s="47">
        <v>0</v>
      </c>
      <c r="H142" s="47">
        <v>7.9</v>
      </c>
    </row>
    <row r="143" spans="1:8" x14ac:dyDescent="0.2">
      <c r="A143" s="47">
        <v>3</v>
      </c>
      <c r="B143" s="47">
        <v>9.9</v>
      </c>
      <c r="C143" s="47">
        <v>3.5</v>
      </c>
      <c r="D143" s="47">
        <v>5.4</v>
      </c>
      <c r="E143" s="47">
        <v>4</v>
      </c>
      <c r="F143" s="47">
        <v>5.8</v>
      </c>
      <c r="G143" s="47">
        <v>1</v>
      </c>
      <c r="H143" s="47">
        <v>8</v>
      </c>
    </row>
    <row r="144" spans="1:8" x14ac:dyDescent="0.2">
      <c r="A144" s="47">
        <v>3</v>
      </c>
      <c r="B144" s="47">
        <v>9.1999999999999993</v>
      </c>
      <c r="C144" s="47">
        <v>5.8</v>
      </c>
      <c r="D144" s="47">
        <v>4.5</v>
      </c>
      <c r="E144" s="47">
        <v>4.2</v>
      </c>
      <c r="F144" s="47">
        <v>6.9</v>
      </c>
      <c r="G144" s="47">
        <v>1</v>
      </c>
      <c r="H144" s="47">
        <v>8</v>
      </c>
    </row>
    <row r="145" spans="1:8" x14ac:dyDescent="0.2">
      <c r="A145" s="47">
        <v>7</v>
      </c>
      <c r="B145" s="47">
        <v>9.1</v>
      </c>
      <c r="C145" s="47">
        <v>4.5</v>
      </c>
      <c r="D145" s="47">
        <v>7.3</v>
      </c>
      <c r="E145" s="47">
        <v>4.5</v>
      </c>
      <c r="F145" s="47">
        <v>5.0999999999999996</v>
      </c>
      <c r="G145" s="47">
        <v>0</v>
      </c>
      <c r="H145" s="47">
        <v>8.4</v>
      </c>
    </row>
    <row r="146" spans="1:8" x14ac:dyDescent="0.2">
      <c r="A146" s="47">
        <v>7</v>
      </c>
      <c r="B146" s="47">
        <v>9.9</v>
      </c>
      <c r="C146" s="47">
        <v>4.5</v>
      </c>
      <c r="D146" s="47">
        <v>3.8</v>
      </c>
      <c r="E146" s="47">
        <v>3.8</v>
      </c>
      <c r="F146" s="47">
        <v>5.4</v>
      </c>
      <c r="G146" s="47">
        <v>1</v>
      </c>
      <c r="H146" s="47">
        <v>8.8000000000000007</v>
      </c>
    </row>
    <row r="147" spans="1:8" x14ac:dyDescent="0.2">
      <c r="A147" s="47">
        <v>14</v>
      </c>
      <c r="B147" s="47">
        <v>9.9</v>
      </c>
      <c r="C147" s="47">
        <v>4.5</v>
      </c>
      <c r="D147" s="47">
        <v>3.8</v>
      </c>
      <c r="E147" s="47">
        <v>4.0999999999999996</v>
      </c>
      <c r="F147" s="47">
        <v>4.0999999999999996</v>
      </c>
      <c r="G147" s="47">
        <v>1</v>
      </c>
      <c r="H147" s="47">
        <v>7.9</v>
      </c>
    </row>
    <row r="148" spans="1:8" x14ac:dyDescent="0.2">
      <c r="A148" s="47">
        <v>5</v>
      </c>
      <c r="B148" s="47">
        <v>6.6</v>
      </c>
      <c r="C148" s="47">
        <v>6.6</v>
      </c>
      <c r="D148" s="47">
        <v>8.1999999999999993</v>
      </c>
      <c r="E148" s="47">
        <v>4.5999999999999996</v>
      </c>
      <c r="F148" s="47">
        <v>4.7</v>
      </c>
      <c r="G148" s="47">
        <v>0</v>
      </c>
      <c r="H148" s="47">
        <v>6</v>
      </c>
    </row>
    <row r="149" spans="1:8" x14ac:dyDescent="0.2">
      <c r="A149" s="47">
        <v>15</v>
      </c>
      <c r="B149" s="47">
        <v>9.1</v>
      </c>
      <c r="C149" s="47">
        <v>5.4</v>
      </c>
      <c r="D149" s="47">
        <v>7.3</v>
      </c>
      <c r="E149" s="47">
        <v>3.7</v>
      </c>
      <c r="F149" s="47">
        <v>4.7</v>
      </c>
      <c r="G149" s="47">
        <v>0</v>
      </c>
      <c r="H149" s="47">
        <v>8.1999999999999993</v>
      </c>
    </row>
    <row r="150" spans="1:8" x14ac:dyDescent="0.2">
      <c r="A150" s="47">
        <v>7</v>
      </c>
      <c r="B150" s="47">
        <v>5.0999999999999996</v>
      </c>
      <c r="C150" s="47">
        <v>7.8</v>
      </c>
      <c r="D150" s="47">
        <v>5.9</v>
      </c>
      <c r="E150" s="47">
        <v>5.0999999999999996</v>
      </c>
      <c r="F150" s="47">
        <v>6.2</v>
      </c>
      <c r="G150" s="47">
        <v>1</v>
      </c>
      <c r="H150" s="47">
        <v>8.4</v>
      </c>
    </row>
    <row r="151" spans="1:8" x14ac:dyDescent="0.2">
      <c r="A151" s="47">
        <v>13</v>
      </c>
      <c r="B151" s="47">
        <v>6</v>
      </c>
      <c r="C151" s="47">
        <v>5.3</v>
      </c>
      <c r="D151" s="47">
        <v>8</v>
      </c>
      <c r="E151" s="47">
        <v>4.3</v>
      </c>
      <c r="F151" s="47">
        <v>5.8</v>
      </c>
      <c r="G151" s="47">
        <v>0</v>
      </c>
      <c r="H151" s="47">
        <v>7.4</v>
      </c>
    </row>
    <row r="152" spans="1:8" x14ac:dyDescent="0.2">
      <c r="A152" s="47">
        <v>8</v>
      </c>
      <c r="B152" s="47">
        <v>8.9</v>
      </c>
      <c r="C152" s="47">
        <v>6.9</v>
      </c>
      <c r="D152" s="47">
        <v>8.1999999999999993</v>
      </c>
      <c r="E152" s="47">
        <v>5</v>
      </c>
      <c r="F152" s="47">
        <v>5.7</v>
      </c>
      <c r="G152" s="47">
        <v>0</v>
      </c>
      <c r="H152" s="47">
        <v>8</v>
      </c>
    </row>
    <row r="153" spans="1:8" x14ac:dyDescent="0.2">
      <c r="A153" s="47">
        <v>5</v>
      </c>
      <c r="B153" s="47">
        <v>6.2</v>
      </c>
      <c r="C153" s="47">
        <v>5.0999999999999996</v>
      </c>
      <c r="D153" s="47">
        <v>6.9</v>
      </c>
      <c r="E153" s="47">
        <v>4</v>
      </c>
      <c r="F153" s="47">
        <v>5.4</v>
      </c>
      <c r="G153" s="47">
        <v>0</v>
      </c>
      <c r="H153" s="47">
        <v>6.6</v>
      </c>
    </row>
    <row r="154" spans="1:8" x14ac:dyDescent="0.2">
      <c r="A154" s="47">
        <v>9</v>
      </c>
      <c r="B154" s="47">
        <v>7.2</v>
      </c>
      <c r="C154" s="47">
        <v>4.7</v>
      </c>
      <c r="D154" s="47">
        <v>10</v>
      </c>
      <c r="E154" s="47">
        <v>3</v>
      </c>
      <c r="F154" s="47">
        <v>3.8</v>
      </c>
      <c r="G154" s="47">
        <v>0</v>
      </c>
      <c r="H154" s="47">
        <v>7.6</v>
      </c>
    </row>
    <row r="155" spans="1:8" x14ac:dyDescent="0.2">
      <c r="A155" s="47">
        <v>6</v>
      </c>
      <c r="B155" s="47">
        <v>8.8000000000000007</v>
      </c>
      <c r="C155" s="47">
        <v>4.5</v>
      </c>
      <c r="D155" s="47">
        <v>6.7</v>
      </c>
      <c r="E155" s="47">
        <v>4.0999999999999996</v>
      </c>
      <c r="F155" s="47">
        <v>5.4</v>
      </c>
      <c r="G155" s="47">
        <v>0</v>
      </c>
      <c r="H155" s="47">
        <v>7.5</v>
      </c>
    </row>
    <row r="156" spans="1:8" x14ac:dyDescent="0.2">
      <c r="A156" s="47">
        <v>3</v>
      </c>
      <c r="B156" s="47">
        <v>6.3</v>
      </c>
      <c r="C156" s="47">
        <v>6.6</v>
      </c>
      <c r="D156" s="47">
        <v>8.4</v>
      </c>
      <c r="E156" s="47">
        <v>4.4000000000000004</v>
      </c>
      <c r="F156" s="47">
        <v>5.3</v>
      </c>
      <c r="G156" s="47">
        <v>0</v>
      </c>
      <c r="H156" s="47">
        <v>7.1</v>
      </c>
    </row>
    <row r="157" spans="1:8" x14ac:dyDescent="0.2">
      <c r="A157" s="47">
        <v>2</v>
      </c>
      <c r="B157" s="47">
        <v>9.6999999999999993</v>
      </c>
      <c r="C157" s="47">
        <v>4.7</v>
      </c>
      <c r="D157" s="47">
        <v>4.8</v>
      </c>
      <c r="E157" s="47">
        <v>4</v>
      </c>
      <c r="F157" s="47">
        <v>5.8</v>
      </c>
      <c r="G157" s="47">
        <v>0</v>
      </c>
      <c r="H157" s="47">
        <v>7.9</v>
      </c>
    </row>
    <row r="158" spans="1:8" x14ac:dyDescent="0.2">
      <c r="A158" s="47">
        <v>1</v>
      </c>
      <c r="B158" s="47">
        <v>5</v>
      </c>
      <c r="C158" s="47">
        <v>4.9000000000000004</v>
      </c>
      <c r="D158" s="47">
        <v>8.1999999999999993</v>
      </c>
      <c r="E158" s="47">
        <v>3.7</v>
      </c>
      <c r="F158" s="47">
        <v>4.4000000000000004</v>
      </c>
      <c r="G158" s="47">
        <v>0</v>
      </c>
      <c r="H158" s="47">
        <v>7.6</v>
      </c>
    </row>
    <row r="159" spans="1:8" x14ac:dyDescent="0.2">
      <c r="A159" s="47">
        <v>10</v>
      </c>
      <c r="B159" s="47">
        <v>7.4</v>
      </c>
      <c r="C159" s="47">
        <v>4.8</v>
      </c>
      <c r="D159" s="47">
        <v>7.2</v>
      </c>
      <c r="E159" s="47">
        <v>4</v>
      </c>
      <c r="F159" s="47">
        <v>4.3</v>
      </c>
      <c r="G159" s="47">
        <v>0</v>
      </c>
      <c r="H159" s="47">
        <v>7.1</v>
      </c>
    </row>
    <row r="160" spans="1:8" x14ac:dyDescent="0.2">
      <c r="A160" s="47">
        <v>5</v>
      </c>
      <c r="B160" s="47">
        <v>5.5</v>
      </c>
      <c r="C160" s="47">
        <v>4.9000000000000004</v>
      </c>
      <c r="D160" s="47">
        <v>6</v>
      </c>
      <c r="E160" s="47">
        <v>4.3</v>
      </c>
      <c r="F160" s="47">
        <v>5.7</v>
      </c>
      <c r="G160" s="47">
        <v>0</v>
      </c>
      <c r="H160" s="47">
        <v>7.6</v>
      </c>
    </row>
    <row r="161" spans="1:8" x14ac:dyDescent="0.2">
      <c r="A161" s="47">
        <v>13</v>
      </c>
      <c r="B161" s="47">
        <v>9.1</v>
      </c>
      <c r="C161" s="47">
        <v>4.5999999999999996</v>
      </c>
      <c r="D161" s="47">
        <v>8.3000000000000007</v>
      </c>
      <c r="E161" s="47">
        <v>4.5999999999999996</v>
      </c>
      <c r="F161" s="47">
        <v>4.8</v>
      </c>
      <c r="G161" s="47">
        <v>1</v>
      </c>
      <c r="H161" s="47">
        <v>8.1999999999999993</v>
      </c>
    </row>
    <row r="162" spans="1:8" x14ac:dyDescent="0.2">
      <c r="A162" s="47">
        <v>5</v>
      </c>
      <c r="B162" s="47">
        <v>6.7</v>
      </c>
      <c r="C162" s="47">
        <v>4.9000000000000004</v>
      </c>
      <c r="D162" s="47">
        <v>9.1999999999999993</v>
      </c>
      <c r="E162" s="47">
        <v>3.7</v>
      </c>
      <c r="F162" s="47">
        <v>4.9000000000000004</v>
      </c>
      <c r="G162" s="47">
        <v>0</v>
      </c>
      <c r="H162" s="47">
        <v>6.9</v>
      </c>
    </row>
    <row r="163" spans="1:8" x14ac:dyDescent="0.2">
      <c r="A163" s="47">
        <v>11</v>
      </c>
      <c r="B163" s="47">
        <v>6.3</v>
      </c>
      <c r="C163" s="47">
        <v>5.9</v>
      </c>
      <c r="D163" s="47">
        <v>8.8000000000000007</v>
      </c>
      <c r="E163" s="47">
        <v>6.4</v>
      </c>
      <c r="F163" s="47">
        <v>6.4</v>
      </c>
      <c r="G163" s="47">
        <v>1</v>
      </c>
      <c r="H163" s="47">
        <v>8.1</v>
      </c>
    </row>
    <row r="164" spans="1:8" x14ac:dyDescent="0.2">
      <c r="A164" s="47">
        <v>13</v>
      </c>
      <c r="B164" s="47">
        <v>8.3000000000000007</v>
      </c>
      <c r="C164" s="47">
        <v>6.1</v>
      </c>
      <c r="D164" s="47">
        <v>5.3</v>
      </c>
      <c r="E164" s="47">
        <v>3.6</v>
      </c>
      <c r="F164" s="47">
        <v>4.9000000000000004</v>
      </c>
      <c r="G164" s="47">
        <v>1</v>
      </c>
      <c r="H164" s="47">
        <v>7.6</v>
      </c>
    </row>
    <row r="165" spans="1:8" x14ac:dyDescent="0.2">
      <c r="A165" s="47">
        <v>12</v>
      </c>
      <c r="B165" s="47">
        <v>8.1999999999999993</v>
      </c>
      <c r="C165" s="47">
        <v>6</v>
      </c>
      <c r="D165" s="47">
        <v>5.2</v>
      </c>
      <c r="E165" s="47">
        <v>4.7</v>
      </c>
      <c r="F165" s="47">
        <v>4</v>
      </c>
      <c r="G165" s="47">
        <v>1</v>
      </c>
      <c r="H165" s="47">
        <v>8.4</v>
      </c>
    </row>
    <row r="166" spans="1:8" x14ac:dyDescent="0.2">
      <c r="A166" s="47">
        <v>11</v>
      </c>
      <c r="B166" s="47">
        <v>8.1999999999999993</v>
      </c>
      <c r="C166" s="47">
        <v>6</v>
      </c>
      <c r="D166" s="47">
        <v>5.2</v>
      </c>
      <c r="E166" s="47">
        <v>4</v>
      </c>
      <c r="F166" s="47">
        <v>4</v>
      </c>
      <c r="G166" s="47">
        <v>0</v>
      </c>
      <c r="H166" s="47">
        <v>7.4</v>
      </c>
    </row>
    <row r="167" spans="1:8" x14ac:dyDescent="0.2">
      <c r="A167" s="47">
        <v>10</v>
      </c>
      <c r="B167" s="47">
        <v>9</v>
      </c>
      <c r="C167" s="47">
        <v>5</v>
      </c>
      <c r="D167" s="47">
        <v>6</v>
      </c>
      <c r="E167" s="47">
        <v>4.3</v>
      </c>
      <c r="F167" s="47">
        <v>4.4000000000000004</v>
      </c>
      <c r="G167" s="47">
        <v>0</v>
      </c>
      <c r="H167" s="47">
        <v>7.9</v>
      </c>
    </row>
    <row r="168" spans="1:8" x14ac:dyDescent="0.2">
      <c r="A168" s="47">
        <v>1</v>
      </c>
      <c r="B168" s="47">
        <v>7.1</v>
      </c>
      <c r="C168" s="47">
        <v>5.9</v>
      </c>
      <c r="D168" s="47">
        <v>7.8</v>
      </c>
      <c r="E168" s="47">
        <v>3.6</v>
      </c>
      <c r="F168" s="47">
        <v>3.7</v>
      </c>
      <c r="G168" s="47">
        <v>0</v>
      </c>
      <c r="H168" s="47">
        <v>7.2</v>
      </c>
    </row>
    <row r="169" spans="1:8" x14ac:dyDescent="0.2">
      <c r="A169" s="47">
        <v>10</v>
      </c>
      <c r="B169" s="47">
        <v>6.9</v>
      </c>
      <c r="C169" s="47">
        <v>5.4</v>
      </c>
      <c r="D169" s="47">
        <v>8.9</v>
      </c>
      <c r="E169" s="47">
        <v>2.7</v>
      </c>
      <c r="F169" s="47">
        <v>3.4</v>
      </c>
      <c r="G169" s="47">
        <v>0</v>
      </c>
      <c r="H169" s="47">
        <v>7.6</v>
      </c>
    </row>
    <row r="170" spans="1:8" x14ac:dyDescent="0.2">
      <c r="A170" s="47">
        <v>12</v>
      </c>
      <c r="B170" s="47">
        <v>8.6</v>
      </c>
      <c r="C170" s="47">
        <v>4</v>
      </c>
      <c r="D170" s="47">
        <v>6.3</v>
      </c>
      <c r="E170" s="47">
        <v>4</v>
      </c>
      <c r="F170" s="47">
        <v>4</v>
      </c>
      <c r="G170" s="47">
        <v>0</v>
      </c>
      <c r="H170" s="47">
        <v>6.7</v>
      </c>
    </row>
    <row r="171" spans="1:8" x14ac:dyDescent="0.2">
      <c r="A171" s="47">
        <v>9</v>
      </c>
      <c r="B171" s="47">
        <v>6.7</v>
      </c>
      <c r="C171" s="47">
        <v>6.8</v>
      </c>
      <c r="D171" s="47">
        <v>8.4</v>
      </c>
      <c r="E171" s="47">
        <v>3.8</v>
      </c>
      <c r="F171" s="47">
        <v>4.3</v>
      </c>
      <c r="G171" s="47">
        <v>1</v>
      </c>
      <c r="H171" s="47">
        <v>7.4</v>
      </c>
    </row>
    <row r="172" spans="1:8" x14ac:dyDescent="0.2">
      <c r="A172" s="47">
        <v>8</v>
      </c>
      <c r="B172" s="47">
        <v>7</v>
      </c>
      <c r="C172" s="47">
        <v>4.2</v>
      </c>
      <c r="D172" s="47">
        <v>9</v>
      </c>
      <c r="E172" s="47">
        <v>3.3</v>
      </c>
      <c r="F172" s="47">
        <v>5.6</v>
      </c>
      <c r="G172" s="47">
        <v>1</v>
      </c>
      <c r="H172" s="47">
        <v>6.2</v>
      </c>
    </row>
    <row r="173" spans="1:8" x14ac:dyDescent="0.2">
      <c r="A173" s="47">
        <v>1</v>
      </c>
      <c r="B173" s="47">
        <v>9.6999999999999993</v>
      </c>
      <c r="C173" s="47">
        <v>3.3</v>
      </c>
      <c r="D173" s="47">
        <v>5.2</v>
      </c>
      <c r="E173" s="47">
        <v>4.5</v>
      </c>
      <c r="F173" s="47">
        <v>5.8</v>
      </c>
      <c r="G173" s="47">
        <v>1</v>
      </c>
      <c r="H173" s="47">
        <v>7.5</v>
      </c>
    </row>
    <row r="174" spans="1:8" x14ac:dyDescent="0.2">
      <c r="A174" s="47">
        <v>4</v>
      </c>
      <c r="B174" s="47">
        <v>9.9</v>
      </c>
      <c r="C174" s="47">
        <v>6.7</v>
      </c>
      <c r="D174" s="47">
        <v>6.8</v>
      </c>
      <c r="E174" s="47">
        <v>5</v>
      </c>
      <c r="F174" s="47">
        <v>5.3</v>
      </c>
      <c r="G174" s="47">
        <v>1</v>
      </c>
      <c r="H174" s="47">
        <v>7.4</v>
      </c>
    </row>
    <row r="175" spans="1:8" x14ac:dyDescent="0.2">
      <c r="A175" s="47">
        <v>1</v>
      </c>
      <c r="B175" s="47">
        <v>8.6</v>
      </c>
      <c r="C175" s="47">
        <v>5.7</v>
      </c>
      <c r="D175" s="47">
        <v>6.7</v>
      </c>
      <c r="E175" s="47">
        <v>4.8</v>
      </c>
      <c r="F175" s="47">
        <v>4.2</v>
      </c>
      <c r="G175" s="47">
        <v>0</v>
      </c>
      <c r="H175" s="47">
        <v>7.9</v>
      </c>
    </row>
    <row r="176" spans="1:8" x14ac:dyDescent="0.2">
      <c r="A176" s="47">
        <v>8</v>
      </c>
      <c r="B176" s="47">
        <v>6.3</v>
      </c>
      <c r="C176" s="47">
        <v>6.6</v>
      </c>
      <c r="D176" s="47">
        <v>8.4</v>
      </c>
      <c r="E176" s="47">
        <v>2.8</v>
      </c>
      <c r="F176" s="47">
        <v>4.7</v>
      </c>
      <c r="G176" s="47">
        <v>0</v>
      </c>
      <c r="H176" s="47">
        <v>6.5</v>
      </c>
    </row>
    <row r="177" spans="1:8" x14ac:dyDescent="0.2">
      <c r="A177" s="47">
        <v>11</v>
      </c>
      <c r="B177" s="47">
        <v>9.9</v>
      </c>
      <c r="C177" s="47">
        <v>6.7</v>
      </c>
      <c r="D177" s="47">
        <v>6.8</v>
      </c>
      <c r="E177" s="47">
        <v>4.3</v>
      </c>
      <c r="F177" s="47">
        <v>4.2</v>
      </c>
      <c r="G177" s="47">
        <v>1</v>
      </c>
      <c r="H177" s="47">
        <v>8.6</v>
      </c>
    </row>
    <row r="178" spans="1:8" x14ac:dyDescent="0.2">
      <c r="A178" s="47">
        <v>7</v>
      </c>
      <c r="B178" s="47">
        <v>9.3000000000000007</v>
      </c>
      <c r="C178" s="47">
        <v>4.5</v>
      </c>
      <c r="D178" s="47">
        <v>6.2</v>
      </c>
      <c r="E178" s="47">
        <v>4</v>
      </c>
      <c r="F178" s="47">
        <v>5.8</v>
      </c>
      <c r="G178" s="47">
        <v>1</v>
      </c>
      <c r="H178" s="47">
        <v>8.6</v>
      </c>
    </row>
    <row r="179" spans="1:8" x14ac:dyDescent="0.2">
      <c r="A179" s="47">
        <v>12</v>
      </c>
      <c r="B179" s="47">
        <v>9.6999999999999993</v>
      </c>
      <c r="C179" s="47">
        <v>6.1</v>
      </c>
      <c r="D179" s="47">
        <v>6.7</v>
      </c>
      <c r="E179" s="47">
        <v>4.9000000000000004</v>
      </c>
      <c r="F179" s="47">
        <v>5.8</v>
      </c>
      <c r="G179" s="47">
        <v>1</v>
      </c>
      <c r="H179" s="47">
        <v>8</v>
      </c>
    </row>
    <row r="180" spans="1:8" x14ac:dyDescent="0.2">
      <c r="A180" s="47">
        <v>14</v>
      </c>
      <c r="B180" s="47">
        <v>9.6999999999999993</v>
      </c>
      <c r="C180" s="47">
        <v>3.3</v>
      </c>
      <c r="D180" s="47">
        <v>5.2</v>
      </c>
      <c r="E180" s="47">
        <v>4.5999999999999996</v>
      </c>
      <c r="F180" s="47">
        <v>5.3</v>
      </c>
      <c r="G180" s="47">
        <v>0</v>
      </c>
      <c r="H180" s="47">
        <v>8.1</v>
      </c>
    </row>
    <row r="181" spans="1:8" x14ac:dyDescent="0.2">
      <c r="A181" s="47">
        <v>5</v>
      </c>
      <c r="B181" s="47">
        <v>9.6</v>
      </c>
      <c r="C181" s="47">
        <v>7.8</v>
      </c>
      <c r="D181" s="47">
        <v>4.5</v>
      </c>
      <c r="E181" s="47">
        <v>4</v>
      </c>
      <c r="F181" s="47">
        <v>6.1</v>
      </c>
      <c r="G181" s="47">
        <v>1</v>
      </c>
      <c r="H181" s="47">
        <v>8.1999999999999993</v>
      </c>
    </row>
    <row r="182" spans="1:8" x14ac:dyDescent="0.2">
      <c r="A182" s="47">
        <v>10</v>
      </c>
      <c r="B182" s="47">
        <v>7.6</v>
      </c>
      <c r="C182" s="47">
        <v>4.2</v>
      </c>
      <c r="D182" s="47">
        <v>5.8</v>
      </c>
      <c r="E182" s="47">
        <v>4.4000000000000004</v>
      </c>
      <c r="F182" s="47">
        <v>6.3</v>
      </c>
      <c r="G182" s="47">
        <v>1</v>
      </c>
      <c r="H182" s="47">
        <v>7.2</v>
      </c>
    </row>
    <row r="183" spans="1:8" x14ac:dyDescent="0.2">
      <c r="A183" s="47">
        <v>7</v>
      </c>
      <c r="B183" s="47">
        <v>9.4</v>
      </c>
      <c r="C183" s="47">
        <v>4.7</v>
      </c>
      <c r="D183" s="47">
        <v>7.6</v>
      </c>
      <c r="E183" s="47">
        <v>4.7</v>
      </c>
      <c r="F183" s="47">
        <v>6.4</v>
      </c>
      <c r="G183" s="47">
        <v>1</v>
      </c>
      <c r="H183" s="47">
        <v>8.4</v>
      </c>
    </row>
    <row r="184" spans="1:8" x14ac:dyDescent="0.2">
      <c r="A184" s="47">
        <v>15</v>
      </c>
      <c r="B184" s="47">
        <v>9.6</v>
      </c>
      <c r="C184" s="47">
        <v>7.8</v>
      </c>
      <c r="D184" s="47">
        <v>4.5</v>
      </c>
      <c r="E184" s="47">
        <v>4.5999999999999996</v>
      </c>
      <c r="F184" s="47">
        <v>6.7</v>
      </c>
      <c r="G184" s="47">
        <v>1</v>
      </c>
      <c r="H184" s="47">
        <v>9.4</v>
      </c>
    </row>
    <row r="185" spans="1:8" x14ac:dyDescent="0.2">
      <c r="A185" s="47">
        <v>14</v>
      </c>
      <c r="B185" s="47">
        <v>9.3000000000000007</v>
      </c>
      <c r="C185" s="47">
        <v>6.3</v>
      </c>
      <c r="D185" s="47">
        <v>7.4</v>
      </c>
      <c r="E185" s="47">
        <v>4.4000000000000004</v>
      </c>
      <c r="F185" s="47">
        <v>5.8</v>
      </c>
      <c r="G185" s="47">
        <v>1</v>
      </c>
      <c r="H185" s="47">
        <v>9.4</v>
      </c>
    </row>
    <row r="186" spans="1:8" x14ac:dyDescent="0.2">
      <c r="A186" s="47">
        <v>4</v>
      </c>
      <c r="B186" s="47">
        <v>9.6999999999999993</v>
      </c>
      <c r="C186" s="47">
        <v>4.7</v>
      </c>
      <c r="D186" s="47">
        <v>4.8</v>
      </c>
      <c r="E186" s="47">
        <v>4.7</v>
      </c>
      <c r="F186" s="47">
        <v>5.0999999999999996</v>
      </c>
      <c r="G186" s="47">
        <v>0</v>
      </c>
      <c r="H186" s="47">
        <v>7.5</v>
      </c>
    </row>
    <row r="187" spans="1:8" x14ac:dyDescent="0.2">
      <c r="A187" s="47">
        <v>1</v>
      </c>
      <c r="B187" s="47">
        <v>9.1</v>
      </c>
      <c r="C187" s="47">
        <v>4.5</v>
      </c>
      <c r="D187" s="47">
        <v>7.3</v>
      </c>
      <c r="E187" s="47">
        <v>6</v>
      </c>
      <c r="F187" s="47">
        <v>6.3</v>
      </c>
      <c r="G187" s="47">
        <v>0</v>
      </c>
      <c r="H187" s="47">
        <v>6.6</v>
      </c>
    </row>
    <row r="188" spans="1:8" x14ac:dyDescent="0.2">
      <c r="A188" s="47">
        <v>2</v>
      </c>
      <c r="B188" s="47">
        <v>6.5</v>
      </c>
      <c r="C188" s="47">
        <v>3.7</v>
      </c>
      <c r="D188" s="47">
        <v>8.5</v>
      </c>
      <c r="E188" s="47">
        <v>4.3</v>
      </c>
      <c r="F188" s="47">
        <v>3.3</v>
      </c>
      <c r="G188" s="47">
        <v>0</v>
      </c>
      <c r="H188" s="47">
        <v>4.3</v>
      </c>
    </row>
    <row r="189" spans="1:8" x14ac:dyDescent="0.2">
      <c r="A189" s="47">
        <v>2</v>
      </c>
      <c r="B189" s="47">
        <v>6.6</v>
      </c>
      <c r="C189" s="47">
        <v>4.8</v>
      </c>
      <c r="D189" s="47">
        <v>7.2</v>
      </c>
      <c r="E189" s="47">
        <v>3.2</v>
      </c>
      <c r="F189" s="47">
        <v>4</v>
      </c>
      <c r="G189" s="47">
        <v>1</v>
      </c>
      <c r="H189" s="47">
        <v>6.6</v>
      </c>
    </row>
    <row r="190" spans="1:8" x14ac:dyDescent="0.2">
      <c r="A190" s="47">
        <v>13</v>
      </c>
      <c r="B190" s="47">
        <v>5.8</v>
      </c>
      <c r="C190" s="47">
        <v>5.8</v>
      </c>
      <c r="D190" s="47">
        <v>9.3000000000000007</v>
      </c>
      <c r="E190" s="47">
        <v>5.9</v>
      </c>
      <c r="F190" s="47">
        <v>6.6</v>
      </c>
      <c r="G190" s="47">
        <v>0</v>
      </c>
      <c r="H190" s="47">
        <v>7.4</v>
      </c>
    </row>
    <row r="191" spans="1:8" x14ac:dyDescent="0.2">
      <c r="A191" s="47">
        <v>11</v>
      </c>
      <c r="B191" s="47">
        <v>8.6999999999999993</v>
      </c>
      <c r="C191" s="47">
        <v>4.8</v>
      </c>
      <c r="D191" s="47">
        <v>3.8</v>
      </c>
      <c r="E191" s="47">
        <v>5.5</v>
      </c>
      <c r="F191" s="47">
        <v>5.6</v>
      </c>
      <c r="G191" s="47">
        <v>0</v>
      </c>
      <c r="H191" s="47">
        <v>7.1</v>
      </c>
    </row>
    <row r="192" spans="1:8" x14ac:dyDescent="0.2">
      <c r="A192" s="47">
        <v>2</v>
      </c>
      <c r="B192" s="47">
        <v>8.8000000000000007</v>
      </c>
      <c r="C192" s="47">
        <v>4.8</v>
      </c>
      <c r="D192" s="47">
        <v>5.8</v>
      </c>
      <c r="E192" s="47">
        <v>3.8</v>
      </c>
      <c r="F192" s="47">
        <v>4.2</v>
      </c>
      <c r="G192" s="47">
        <v>1</v>
      </c>
      <c r="H192" s="47">
        <v>6.7</v>
      </c>
    </row>
    <row r="193" spans="1:8" x14ac:dyDescent="0.2">
      <c r="A193" s="47">
        <v>8</v>
      </c>
      <c r="B193" s="47">
        <v>6.4</v>
      </c>
      <c r="C193" s="47">
        <v>5.7</v>
      </c>
      <c r="D193" s="47">
        <v>8.4</v>
      </c>
      <c r="E193" s="47">
        <v>4</v>
      </c>
      <c r="F193" s="47">
        <v>5.8</v>
      </c>
      <c r="G193" s="47">
        <v>0</v>
      </c>
      <c r="H193" s="47">
        <v>6.7</v>
      </c>
    </row>
    <row r="194" spans="1:8" x14ac:dyDescent="0.2">
      <c r="A194" s="47">
        <v>13</v>
      </c>
      <c r="B194" s="47">
        <v>6.7</v>
      </c>
      <c r="C194" s="47">
        <v>4.8</v>
      </c>
      <c r="D194" s="47">
        <v>7.2</v>
      </c>
      <c r="E194" s="47">
        <v>2.9</v>
      </c>
      <c r="F194" s="47">
        <v>3.2</v>
      </c>
      <c r="G194" s="47">
        <v>0</v>
      </c>
      <c r="H194" s="47">
        <v>7.2</v>
      </c>
    </row>
    <row r="195" spans="1:8" x14ac:dyDescent="0.2">
      <c r="A195" s="47">
        <v>1</v>
      </c>
      <c r="B195" s="47">
        <v>5.2</v>
      </c>
      <c r="C195" s="47">
        <v>5</v>
      </c>
      <c r="D195" s="47">
        <v>8.4</v>
      </c>
      <c r="E195" s="47">
        <v>4.3</v>
      </c>
      <c r="F195" s="47">
        <v>4.7</v>
      </c>
      <c r="G195" s="47">
        <v>0</v>
      </c>
      <c r="H195" s="47">
        <v>7.1</v>
      </c>
    </row>
    <row r="196" spans="1:8" x14ac:dyDescent="0.2">
      <c r="A196" s="47">
        <v>3</v>
      </c>
      <c r="B196" s="47">
        <v>6.4</v>
      </c>
      <c r="C196" s="47">
        <v>4.5</v>
      </c>
      <c r="D196" s="47">
        <v>8.8000000000000007</v>
      </c>
      <c r="E196" s="47">
        <v>3.6</v>
      </c>
      <c r="F196" s="47">
        <v>4</v>
      </c>
      <c r="G196" s="47">
        <v>0</v>
      </c>
      <c r="H196" s="47">
        <v>6</v>
      </c>
    </row>
    <row r="197" spans="1:8" x14ac:dyDescent="0.2">
      <c r="A197" s="47">
        <v>10</v>
      </c>
      <c r="B197" s="47">
        <v>7.6</v>
      </c>
      <c r="C197" s="47">
        <v>5.4</v>
      </c>
      <c r="D197" s="47">
        <v>4.4000000000000004</v>
      </c>
      <c r="E197" s="47">
        <v>4.4000000000000004</v>
      </c>
      <c r="F197" s="47">
        <v>5.2</v>
      </c>
      <c r="G197" s="47">
        <v>0</v>
      </c>
      <c r="H197" s="47">
        <v>8.4</v>
      </c>
    </row>
    <row r="198" spans="1:8" x14ac:dyDescent="0.2">
      <c r="A198" s="47">
        <v>8</v>
      </c>
      <c r="B198" s="47">
        <v>5.9</v>
      </c>
      <c r="C198" s="47">
        <v>6.2</v>
      </c>
      <c r="D198" s="47">
        <v>8.4</v>
      </c>
      <c r="E198" s="47">
        <v>6</v>
      </c>
      <c r="F198" s="47">
        <v>6</v>
      </c>
      <c r="G198" s="47">
        <v>1</v>
      </c>
      <c r="H198" s="47">
        <v>8.6</v>
      </c>
    </row>
    <row r="199" spans="1:8" x14ac:dyDescent="0.2">
      <c r="A199" s="47">
        <v>9</v>
      </c>
      <c r="B199" s="47">
        <v>9.6999999999999993</v>
      </c>
      <c r="C199" s="47">
        <v>6.1</v>
      </c>
      <c r="D199" s="47">
        <v>6.8</v>
      </c>
      <c r="E199" s="47">
        <v>4.4000000000000004</v>
      </c>
      <c r="F199" s="47">
        <v>6.3</v>
      </c>
      <c r="G199" s="47">
        <v>1</v>
      </c>
      <c r="H199" s="47">
        <v>7.9</v>
      </c>
    </row>
    <row r="200" spans="1:8" x14ac:dyDescent="0.2">
      <c r="A200" s="47">
        <v>6</v>
      </c>
      <c r="B200" s="47">
        <v>5.5</v>
      </c>
      <c r="C200" s="47">
        <v>8.1999999999999993</v>
      </c>
      <c r="D200" s="47">
        <v>6.3</v>
      </c>
      <c r="E200" s="47">
        <v>5.9</v>
      </c>
      <c r="F200" s="47">
        <v>6.6</v>
      </c>
      <c r="G200" s="47">
        <v>1</v>
      </c>
      <c r="H200" s="47">
        <v>7.6</v>
      </c>
    </row>
    <row r="201" spans="1:8" x14ac:dyDescent="0.2">
      <c r="A201" s="47">
        <v>4</v>
      </c>
      <c r="B201" s="47">
        <v>9.6999999999999993</v>
      </c>
      <c r="C201" s="47">
        <v>6.1</v>
      </c>
      <c r="D201" s="47">
        <v>6.8</v>
      </c>
      <c r="E201" s="47">
        <v>4.3</v>
      </c>
      <c r="F201" s="47">
        <v>5.9</v>
      </c>
      <c r="G201" s="47">
        <v>1</v>
      </c>
      <c r="H201" s="47">
        <v>8.5</v>
      </c>
    </row>
  </sheetData>
  <mergeCells count="1">
    <mergeCell ref="K3:L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AE3FC-54FC-4D00-9D95-B88A20A00B51}">
  <dimension ref="A1:R229"/>
  <sheetViews>
    <sheetView topLeftCell="C1" workbookViewId="0">
      <selection activeCell="I15" sqref="I15"/>
    </sheetView>
  </sheetViews>
  <sheetFormatPr defaultRowHeight="12.75" x14ac:dyDescent="0.2"/>
  <cols>
    <col min="3" max="3" width="13.28515625" bestFit="1" customWidth="1"/>
    <col min="4" max="4" width="13.85546875" bestFit="1" customWidth="1"/>
    <col min="5" max="5" width="14.140625" bestFit="1" customWidth="1"/>
    <col min="7" max="7" width="9.85546875" customWidth="1"/>
    <col min="10" max="11" width="18.7109375" bestFit="1" customWidth="1"/>
    <col min="12" max="12" width="13.7109375" bestFit="1" customWidth="1"/>
    <col min="13" max="13" width="18" bestFit="1" customWidth="1"/>
    <col min="15" max="15" width="14.7109375" customWidth="1"/>
    <col min="16" max="16" width="10.7109375" bestFit="1" customWidth="1"/>
    <col min="17" max="17" width="12.140625" bestFit="1" customWidth="1"/>
    <col min="18" max="18" width="12.28515625" bestFit="1" customWidth="1"/>
  </cols>
  <sheetData>
    <row r="1" spans="1:18" x14ac:dyDescent="0.2">
      <c r="A1" s="44" t="s">
        <v>263</v>
      </c>
      <c r="B1" s="44" t="s">
        <v>51</v>
      </c>
      <c r="C1" s="44" t="s">
        <v>57</v>
      </c>
      <c r="D1" s="44" t="s">
        <v>59</v>
      </c>
      <c r="E1" s="44" t="s">
        <v>269</v>
      </c>
      <c r="F1" s="44" t="s">
        <v>297</v>
      </c>
      <c r="G1" s="44" t="s">
        <v>275</v>
      </c>
      <c r="J1" s="68" t="s">
        <v>309</v>
      </c>
      <c r="K1" s="63"/>
      <c r="L1" s="63"/>
      <c r="M1" s="63"/>
      <c r="N1" s="63"/>
      <c r="O1" s="63"/>
      <c r="P1" s="63"/>
      <c r="Q1" s="63"/>
      <c r="R1" s="63"/>
    </row>
    <row r="2" spans="1:18" x14ac:dyDescent="0.2">
      <c r="A2" s="47">
        <v>3</v>
      </c>
      <c r="B2" s="47">
        <v>8.5</v>
      </c>
      <c r="C2" s="47">
        <v>6</v>
      </c>
      <c r="D2" s="47">
        <v>6.8</v>
      </c>
      <c r="E2" s="47">
        <v>5.9</v>
      </c>
      <c r="F2" s="47">
        <v>1</v>
      </c>
      <c r="G2" s="47">
        <v>8.4</v>
      </c>
      <c r="J2" s="63"/>
      <c r="K2" s="63"/>
      <c r="L2" s="63"/>
      <c r="M2" s="63"/>
      <c r="N2" s="63"/>
      <c r="O2" s="63"/>
      <c r="P2" s="63"/>
      <c r="Q2" s="63"/>
      <c r="R2" s="63"/>
    </row>
    <row r="3" spans="1:18" x14ac:dyDescent="0.2">
      <c r="A3" s="47">
        <v>13</v>
      </c>
      <c r="B3" s="47">
        <v>8.1999999999999993</v>
      </c>
      <c r="C3" s="47">
        <v>3.1</v>
      </c>
      <c r="D3" s="47">
        <v>5.3</v>
      </c>
      <c r="E3" s="47">
        <v>7.2</v>
      </c>
      <c r="F3" s="47">
        <v>0</v>
      </c>
      <c r="G3" s="47">
        <v>7.5</v>
      </c>
      <c r="J3" s="107" t="s">
        <v>310</v>
      </c>
      <c r="K3" s="107"/>
      <c r="L3" s="63"/>
      <c r="M3" s="63"/>
      <c r="N3" s="63"/>
      <c r="O3" s="63"/>
      <c r="P3" s="63"/>
      <c r="Q3" s="63"/>
      <c r="R3" s="63"/>
    </row>
    <row r="4" spans="1:18" x14ac:dyDescent="0.2">
      <c r="A4" s="47">
        <v>12</v>
      </c>
      <c r="B4" s="47">
        <v>9.1999999999999993</v>
      </c>
      <c r="C4" s="47">
        <v>5.8</v>
      </c>
      <c r="D4" s="47">
        <v>4.5</v>
      </c>
      <c r="E4" s="47">
        <v>5.6</v>
      </c>
      <c r="F4" s="47">
        <v>1</v>
      </c>
      <c r="G4" s="47">
        <v>9</v>
      </c>
      <c r="J4" s="53" t="s">
        <v>311</v>
      </c>
      <c r="K4" s="53">
        <v>0.74111654790073</v>
      </c>
      <c r="L4" s="63"/>
      <c r="M4" s="63"/>
      <c r="N4" s="63"/>
      <c r="O4" s="63"/>
      <c r="P4" s="63"/>
      <c r="Q4" s="63"/>
      <c r="R4" s="63"/>
    </row>
    <row r="5" spans="1:18" x14ac:dyDescent="0.2">
      <c r="A5" s="47">
        <v>14</v>
      </c>
      <c r="B5" s="47">
        <v>6.4</v>
      </c>
      <c r="C5" s="47">
        <v>4.5</v>
      </c>
      <c r="D5" s="47">
        <v>8.8000000000000007</v>
      </c>
      <c r="E5" s="47">
        <v>3.7</v>
      </c>
      <c r="F5" s="47">
        <v>0</v>
      </c>
      <c r="G5" s="47">
        <v>7.2</v>
      </c>
      <c r="J5" s="53" t="s">
        <v>312</v>
      </c>
      <c r="K5" s="53">
        <v>0.54925373757229501</v>
      </c>
      <c r="L5" s="63"/>
      <c r="M5" s="63"/>
      <c r="N5" s="63"/>
      <c r="O5" s="63"/>
      <c r="P5" s="63"/>
      <c r="Q5" s="63"/>
      <c r="R5" s="63"/>
    </row>
    <row r="6" spans="1:18" x14ac:dyDescent="0.2">
      <c r="A6" s="47">
        <v>9</v>
      </c>
      <c r="B6" s="47">
        <v>9</v>
      </c>
      <c r="C6" s="47">
        <v>4.5</v>
      </c>
      <c r="D6" s="47">
        <v>6.8</v>
      </c>
      <c r="E6" s="47">
        <v>6.9</v>
      </c>
      <c r="F6" s="47">
        <v>0</v>
      </c>
      <c r="G6" s="47">
        <v>9</v>
      </c>
      <c r="J6" s="53" t="s">
        <v>313</v>
      </c>
      <c r="K6" s="53">
        <v>0.53524090039837668</v>
      </c>
      <c r="L6" s="63"/>
      <c r="M6" s="63"/>
      <c r="N6" s="63"/>
      <c r="O6" s="63"/>
      <c r="P6" s="63"/>
      <c r="Q6" s="63"/>
      <c r="R6" s="63"/>
    </row>
    <row r="7" spans="1:18" x14ac:dyDescent="0.2">
      <c r="A7" s="47">
        <v>8</v>
      </c>
      <c r="B7" s="47">
        <v>6.5</v>
      </c>
      <c r="C7" s="47">
        <v>3.7</v>
      </c>
      <c r="D7" s="47">
        <v>8.5</v>
      </c>
      <c r="E7" s="47">
        <v>4.0999999999999996</v>
      </c>
      <c r="F7" s="47">
        <v>0</v>
      </c>
      <c r="G7" s="47">
        <v>6.1</v>
      </c>
      <c r="J7" s="53" t="s">
        <v>314</v>
      </c>
      <c r="K7" s="53">
        <v>0.60894556711976566</v>
      </c>
      <c r="L7" s="63"/>
      <c r="M7" s="63"/>
      <c r="N7" s="63"/>
      <c r="O7" s="63"/>
      <c r="P7" s="63"/>
      <c r="Q7" s="63"/>
      <c r="R7" s="63"/>
    </row>
    <row r="8" spans="1:18" x14ac:dyDescent="0.2">
      <c r="A8" s="47">
        <v>2</v>
      </c>
      <c r="B8" s="47">
        <v>6.9</v>
      </c>
      <c r="C8" s="47">
        <v>5.4</v>
      </c>
      <c r="D8" s="47">
        <v>8.9</v>
      </c>
      <c r="E8" s="47">
        <v>2.6</v>
      </c>
      <c r="F8" s="47">
        <v>1</v>
      </c>
      <c r="G8" s="47">
        <v>7.2</v>
      </c>
      <c r="J8" s="53" t="s">
        <v>315</v>
      </c>
      <c r="K8" s="53">
        <v>200</v>
      </c>
      <c r="L8" s="63"/>
      <c r="M8" s="63"/>
      <c r="N8" s="63"/>
      <c r="O8" s="63"/>
      <c r="P8" s="63"/>
      <c r="Q8" s="63"/>
      <c r="R8" s="63"/>
    </row>
    <row r="9" spans="1:18" x14ac:dyDescent="0.2">
      <c r="A9" s="47">
        <v>9</v>
      </c>
      <c r="B9" s="47">
        <v>6.2</v>
      </c>
      <c r="C9" s="47">
        <v>5.0999999999999996</v>
      </c>
      <c r="D9" s="47">
        <v>6.9</v>
      </c>
      <c r="E9" s="47">
        <v>4.8</v>
      </c>
      <c r="F9" s="47">
        <v>0</v>
      </c>
      <c r="G9" s="47">
        <v>7.7</v>
      </c>
      <c r="J9" s="63"/>
      <c r="K9" s="63"/>
      <c r="L9" s="63"/>
      <c r="M9" s="63"/>
      <c r="N9" s="63"/>
      <c r="O9" s="63"/>
      <c r="P9" s="63"/>
      <c r="Q9" s="63"/>
      <c r="R9" s="63"/>
    </row>
    <row r="10" spans="1:18" x14ac:dyDescent="0.2">
      <c r="A10" s="47">
        <v>7</v>
      </c>
      <c r="B10" s="47">
        <v>5.8</v>
      </c>
      <c r="C10" s="47">
        <v>5.8</v>
      </c>
      <c r="D10" s="47">
        <v>9.3000000000000007</v>
      </c>
      <c r="E10" s="47">
        <v>6.7</v>
      </c>
      <c r="F10" s="47">
        <v>1</v>
      </c>
      <c r="G10" s="47">
        <v>8.1999999999999993</v>
      </c>
      <c r="J10" s="69" t="s">
        <v>316</v>
      </c>
      <c r="K10" s="63"/>
      <c r="L10" s="63"/>
      <c r="M10" s="63"/>
      <c r="N10" s="63"/>
      <c r="O10" s="63"/>
      <c r="P10" s="63"/>
      <c r="Q10" s="63"/>
      <c r="R10" s="63"/>
    </row>
    <row r="11" spans="1:18" x14ac:dyDescent="0.2">
      <c r="A11" s="47">
        <v>9</v>
      </c>
      <c r="B11" s="47">
        <v>6.4</v>
      </c>
      <c r="C11" s="47">
        <v>5.7</v>
      </c>
      <c r="D11" s="47">
        <v>8.4</v>
      </c>
      <c r="E11" s="47">
        <v>6.1</v>
      </c>
      <c r="F11" s="47">
        <v>0</v>
      </c>
      <c r="G11" s="47">
        <v>6.7</v>
      </c>
      <c r="J11" s="52"/>
      <c r="K11" s="59" t="s">
        <v>321</v>
      </c>
      <c r="L11" s="59" t="s">
        <v>322</v>
      </c>
      <c r="M11" s="59" t="s">
        <v>323</v>
      </c>
      <c r="N11" s="59" t="s">
        <v>324</v>
      </c>
      <c r="O11" s="59" t="s">
        <v>325</v>
      </c>
      <c r="P11" s="63"/>
      <c r="Q11" s="63"/>
      <c r="R11" s="63"/>
    </row>
    <row r="12" spans="1:18" x14ac:dyDescent="0.2">
      <c r="A12" s="47">
        <v>10</v>
      </c>
      <c r="B12" s="47">
        <v>8.6999999999999993</v>
      </c>
      <c r="C12" s="47">
        <v>4.5999999999999996</v>
      </c>
      <c r="D12" s="47">
        <v>6.8</v>
      </c>
      <c r="E12" s="47">
        <v>4.8</v>
      </c>
      <c r="F12" s="47">
        <v>1</v>
      </c>
      <c r="G12" s="47">
        <v>8.4</v>
      </c>
      <c r="J12" s="53" t="s">
        <v>317</v>
      </c>
      <c r="K12" s="53">
        <v>6</v>
      </c>
      <c r="L12" s="53">
        <v>87.207762183041226</v>
      </c>
      <c r="M12" s="53">
        <v>14.53462703050687</v>
      </c>
      <c r="N12" s="53">
        <v>39.196468977360702</v>
      </c>
      <c r="O12" s="53">
        <v>5.9254011620617185E-31</v>
      </c>
      <c r="P12" s="63"/>
      <c r="Q12" s="63"/>
      <c r="R12" s="63"/>
    </row>
    <row r="13" spans="1:18" x14ac:dyDescent="0.2">
      <c r="A13" s="47">
        <v>4</v>
      </c>
      <c r="B13" s="47">
        <v>6.1</v>
      </c>
      <c r="C13" s="47">
        <v>6.4</v>
      </c>
      <c r="D13" s="47">
        <v>8.1999999999999993</v>
      </c>
      <c r="E13" s="47">
        <v>3.9</v>
      </c>
      <c r="F13" s="47">
        <v>0</v>
      </c>
      <c r="G13" s="47">
        <v>6.6</v>
      </c>
      <c r="J13" s="53" t="s">
        <v>318</v>
      </c>
      <c r="K13" s="53">
        <v>193</v>
      </c>
      <c r="L13" s="53">
        <v>71.567237816958922</v>
      </c>
      <c r="M13" s="53">
        <v>0.37081470371481307</v>
      </c>
      <c r="N13" s="53"/>
      <c r="O13" s="53"/>
      <c r="P13" s="63"/>
      <c r="Q13" s="63"/>
      <c r="R13" s="63"/>
    </row>
    <row r="14" spans="1:18" x14ac:dyDescent="0.2">
      <c r="A14" s="47">
        <v>13</v>
      </c>
      <c r="B14" s="47">
        <v>9.5</v>
      </c>
      <c r="C14" s="47">
        <v>6.6</v>
      </c>
      <c r="D14" s="47">
        <v>7.6</v>
      </c>
      <c r="E14" s="47">
        <v>6.9</v>
      </c>
      <c r="F14" s="47">
        <v>1</v>
      </c>
      <c r="G14" s="47">
        <v>7.9</v>
      </c>
      <c r="J14" s="53" t="s">
        <v>319</v>
      </c>
      <c r="K14" s="53">
        <v>199</v>
      </c>
      <c r="L14" s="53">
        <v>158.77500000000015</v>
      </c>
      <c r="M14" s="53"/>
      <c r="N14" s="53"/>
      <c r="O14" s="53"/>
      <c r="P14" s="63"/>
      <c r="Q14" s="63"/>
      <c r="R14" s="63"/>
    </row>
    <row r="15" spans="1:18" x14ac:dyDescent="0.2">
      <c r="A15" s="47">
        <v>7</v>
      </c>
      <c r="B15" s="47">
        <v>9.1999999999999993</v>
      </c>
      <c r="C15" s="47">
        <v>4.8</v>
      </c>
      <c r="D15" s="47">
        <v>7.1</v>
      </c>
      <c r="E15" s="47">
        <v>5.5</v>
      </c>
      <c r="F15" s="47">
        <v>0</v>
      </c>
      <c r="G15" s="47">
        <v>8.1999999999999993</v>
      </c>
      <c r="J15" s="63"/>
      <c r="K15" s="63"/>
      <c r="L15" s="63"/>
      <c r="M15" s="63"/>
      <c r="N15" s="63"/>
      <c r="O15" s="63"/>
      <c r="P15" s="63"/>
      <c r="Q15" s="63"/>
      <c r="R15" s="63"/>
    </row>
    <row r="16" spans="1:18" x14ac:dyDescent="0.2">
      <c r="A16" s="47">
        <v>15</v>
      </c>
      <c r="B16" s="47">
        <v>6.3</v>
      </c>
      <c r="C16" s="47">
        <v>5.9</v>
      </c>
      <c r="D16" s="47">
        <v>8.8000000000000007</v>
      </c>
      <c r="E16" s="47">
        <v>6.9</v>
      </c>
      <c r="F16" s="47">
        <v>1</v>
      </c>
      <c r="G16" s="47">
        <v>7.6</v>
      </c>
      <c r="J16" s="71"/>
      <c r="K16" s="59" t="s">
        <v>326</v>
      </c>
      <c r="L16" s="59" t="s">
        <v>314</v>
      </c>
      <c r="M16" s="59" t="s">
        <v>327</v>
      </c>
      <c r="N16" s="59" t="s">
        <v>328</v>
      </c>
      <c r="O16" s="59" t="s">
        <v>329</v>
      </c>
      <c r="P16" s="59" t="s">
        <v>330</v>
      </c>
      <c r="Q16" s="59" t="s">
        <v>331</v>
      </c>
      <c r="R16" s="59" t="s">
        <v>332</v>
      </c>
    </row>
    <row r="17" spans="1:18" x14ac:dyDescent="0.2">
      <c r="A17" s="47">
        <v>1</v>
      </c>
      <c r="B17" s="47">
        <v>8.6999999999999993</v>
      </c>
      <c r="C17" s="47">
        <v>3.8</v>
      </c>
      <c r="D17" s="47">
        <v>4.9000000000000004</v>
      </c>
      <c r="E17" s="47">
        <v>6.8</v>
      </c>
      <c r="F17" s="47">
        <v>0</v>
      </c>
      <c r="G17" s="47">
        <v>7.1</v>
      </c>
      <c r="J17" s="75" t="s">
        <v>320</v>
      </c>
      <c r="K17" s="75">
        <v>4.0723825658028465</v>
      </c>
      <c r="L17" s="75">
        <v>0.50474443335992569</v>
      </c>
      <c r="M17" s="75">
        <v>8.0682069908018015</v>
      </c>
      <c r="N17" s="75">
        <v>7.4256405707091258E-14</v>
      </c>
      <c r="O17" s="75">
        <v>3.0768591317054885</v>
      </c>
      <c r="P17" s="75">
        <v>5.067905999900205</v>
      </c>
      <c r="Q17" s="75">
        <v>3.0768591317054885</v>
      </c>
      <c r="R17" s="75">
        <v>5.067905999900205</v>
      </c>
    </row>
    <row r="18" spans="1:18" x14ac:dyDescent="0.2">
      <c r="A18" s="47">
        <v>4</v>
      </c>
      <c r="B18" s="47">
        <v>5.7</v>
      </c>
      <c r="C18" s="47">
        <v>5.0999999999999996</v>
      </c>
      <c r="D18" s="47">
        <v>6.2</v>
      </c>
      <c r="E18" s="47">
        <v>6</v>
      </c>
      <c r="F18" s="47">
        <v>1</v>
      </c>
      <c r="G18" s="47">
        <v>7.2</v>
      </c>
      <c r="J18" s="75" t="s">
        <v>263</v>
      </c>
      <c r="K18" s="75">
        <v>5.5812028547243576E-2</v>
      </c>
      <c r="L18" s="75">
        <v>1.091825478336253E-2</v>
      </c>
      <c r="M18" s="75">
        <v>5.1118085861387978</v>
      </c>
      <c r="N18" s="75">
        <v>7.6503296000442099E-7</v>
      </c>
      <c r="O18" s="75">
        <v>3.4277608793609207E-2</v>
      </c>
      <c r="P18" s="75">
        <v>7.7346448300877946E-2</v>
      </c>
      <c r="Q18" s="75">
        <v>3.4277608793609207E-2</v>
      </c>
      <c r="R18" s="75">
        <v>7.7346448300877946E-2</v>
      </c>
    </row>
    <row r="19" spans="1:18" x14ac:dyDescent="0.2">
      <c r="A19" s="47">
        <v>8</v>
      </c>
      <c r="B19" s="47">
        <v>5.9</v>
      </c>
      <c r="C19" s="47">
        <v>5.5</v>
      </c>
      <c r="D19" s="47">
        <v>8.4</v>
      </c>
      <c r="E19" s="47">
        <v>7.2</v>
      </c>
      <c r="F19" s="47">
        <v>0</v>
      </c>
      <c r="G19" s="47">
        <v>8.1999999999999993</v>
      </c>
      <c r="J19" s="75" t="s">
        <v>51</v>
      </c>
      <c r="K19" s="75">
        <v>0.18153540344443655</v>
      </c>
      <c r="L19" s="75">
        <v>3.7924747706824573E-2</v>
      </c>
      <c r="M19" s="75">
        <v>4.7867267265108051</v>
      </c>
      <c r="N19" s="75">
        <v>3.3654272932504115E-6</v>
      </c>
      <c r="O19" s="75">
        <v>0.10673522224570425</v>
      </c>
      <c r="P19" s="75">
        <v>0.25633558464316886</v>
      </c>
      <c r="Q19" s="75">
        <v>0.10673522224570425</v>
      </c>
      <c r="R19" s="75">
        <v>0.25633558464316886</v>
      </c>
    </row>
    <row r="20" spans="1:18" x14ac:dyDescent="0.2">
      <c r="A20" s="47">
        <v>12</v>
      </c>
      <c r="B20" s="47">
        <v>5.6</v>
      </c>
      <c r="C20" s="47">
        <v>5.6</v>
      </c>
      <c r="D20" s="47">
        <v>9.1</v>
      </c>
      <c r="E20" s="47">
        <v>6.4</v>
      </c>
      <c r="F20" s="47">
        <v>1</v>
      </c>
      <c r="G20" s="47">
        <v>7.9</v>
      </c>
      <c r="J20" s="75" t="s">
        <v>57</v>
      </c>
      <c r="K20" s="75">
        <v>0.14204177791179889</v>
      </c>
      <c r="L20" s="75">
        <v>4.4151411493133598E-2</v>
      </c>
      <c r="M20" s="75">
        <v>3.2171514592209389</v>
      </c>
      <c r="N20" s="75">
        <v>1.5184365824738701E-3</v>
      </c>
      <c r="O20" s="75">
        <v>5.4960550492799007E-2</v>
      </c>
      <c r="P20" s="75">
        <v>0.22912300533079877</v>
      </c>
      <c r="Q20" s="75">
        <v>5.4960550492799007E-2</v>
      </c>
      <c r="R20" s="75">
        <v>0.22912300533079877</v>
      </c>
    </row>
    <row r="21" spans="1:18" x14ac:dyDescent="0.2">
      <c r="A21" s="47">
        <v>13</v>
      </c>
      <c r="B21" s="47">
        <v>9.1</v>
      </c>
      <c r="C21" s="47">
        <v>7.1</v>
      </c>
      <c r="D21" s="47">
        <v>8.4</v>
      </c>
      <c r="E21" s="47">
        <v>6</v>
      </c>
      <c r="F21" s="47">
        <v>1</v>
      </c>
      <c r="G21" s="47">
        <v>8.8000000000000007</v>
      </c>
      <c r="J21" s="66" t="s">
        <v>59</v>
      </c>
      <c r="K21" s="75">
        <v>-5.4077711478800097E-2</v>
      </c>
      <c r="L21" s="75">
        <v>3.125125324372216E-2</v>
      </c>
      <c r="M21" s="75">
        <v>-1.7304173710109811</v>
      </c>
      <c r="N21" s="55">
        <v>8.5154163316500886E-2</v>
      </c>
      <c r="O21" s="75">
        <v>-0.11571554815970797</v>
      </c>
      <c r="P21" s="75">
        <v>7.5601252021077689E-3</v>
      </c>
      <c r="Q21" s="75">
        <v>-0.11571554815970797</v>
      </c>
      <c r="R21" s="75">
        <v>7.5601252021077689E-3</v>
      </c>
    </row>
    <row r="22" spans="1:18" x14ac:dyDescent="0.2">
      <c r="A22" s="47">
        <v>8</v>
      </c>
      <c r="B22" s="47">
        <v>5.2</v>
      </c>
      <c r="C22" s="47">
        <v>5</v>
      </c>
      <c r="D22" s="47">
        <v>8.4</v>
      </c>
      <c r="E22" s="47">
        <v>5.2</v>
      </c>
      <c r="F22" s="47">
        <v>0</v>
      </c>
      <c r="G22" s="47">
        <v>7</v>
      </c>
      <c r="J22" s="75" t="s">
        <v>269</v>
      </c>
      <c r="K22" s="75">
        <v>0.21500722552492518</v>
      </c>
      <c r="L22" s="75">
        <v>4.0453366810494287E-2</v>
      </c>
      <c r="M22" s="75">
        <v>5.3149402009513009</v>
      </c>
      <c r="N22" s="75">
        <v>2.9293495487728339E-7</v>
      </c>
      <c r="O22" s="75">
        <v>0.13521976877200287</v>
      </c>
      <c r="P22" s="75">
        <v>0.2947946822778475</v>
      </c>
      <c r="Q22" s="75">
        <v>0.13521976877200287</v>
      </c>
      <c r="R22" s="75">
        <v>0.2947946822778475</v>
      </c>
    </row>
    <row r="23" spans="1:18" x14ac:dyDescent="0.2">
      <c r="A23" s="47">
        <v>12</v>
      </c>
      <c r="B23" s="47">
        <v>9.6</v>
      </c>
      <c r="C23" s="47">
        <v>7.8</v>
      </c>
      <c r="D23" s="47">
        <v>4.5</v>
      </c>
      <c r="E23" s="47">
        <v>7.7</v>
      </c>
      <c r="F23" s="47">
        <v>1</v>
      </c>
      <c r="G23" s="47">
        <v>9.9</v>
      </c>
      <c r="J23" s="75" t="s">
        <v>297</v>
      </c>
      <c r="K23" s="75">
        <v>0.33612114537076998</v>
      </c>
      <c r="L23" s="75">
        <v>0.10361580440501826</v>
      </c>
      <c r="M23" s="75">
        <v>3.2439177334079661</v>
      </c>
      <c r="N23" s="75">
        <v>1.3894437150249028E-3</v>
      </c>
      <c r="O23" s="75">
        <v>0.13175641222969575</v>
      </c>
      <c r="P23" s="75">
        <v>0.54048587851184426</v>
      </c>
      <c r="Q23" s="75">
        <v>0.13175641222969575</v>
      </c>
      <c r="R23" s="75">
        <v>0.54048587851184426</v>
      </c>
    </row>
    <row r="24" spans="1:18" x14ac:dyDescent="0.2">
      <c r="A24" s="47">
        <v>3</v>
      </c>
      <c r="B24" s="47">
        <v>8.6</v>
      </c>
      <c r="C24" s="47">
        <v>4.7</v>
      </c>
      <c r="D24" s="47">
        <v>3.7</v>
      </c>
      <c r="E24" s="47">
        <v>5.0999999999999996</v>
      </c>
      <c r="F24" s="47">
        <v>1</v>
      </c>
      <c r="G24" s="47">
        <v>8.1</v>
      </c>
      <c r="J24" s="63"/>
      <c r="K24" s="63"/>
      <c r="L24" s="63"/>
      <c r="M24" s="63"/>
      <c r="N24" s="63"/>
      <c r="O24" s="63"/>
      <c r="P24" s="63"/>
      <c r="Q24" s="63"/>
      <c r="R24" s="63"/>
    </row>
    <row r="25" spans="1:18" x14ac:dyDescent="0.2">
      <c r="A25" s="47">
        <v>10</v>
      </c>
      <c r="B25" s="47">
        <v>9.3000000000000007</v>
      </c>
      <c r="C25" s="47">
        <v>4.5</v>
      </c>
      <c r="D25" s="47">
        <v>6.2</v>
      </c>
      <c r="E25" s="47">
        <v>7.2</v>
      </c>
      <c r="F25" s="47">
        <v>1</v>
      </c>
      <c r="G25" s="47">
        <v>8</v>
      </c>
      <c r="J25" s="63"/>
      <c r="K25" s="63"/>
      <c r="L25" s="63"/>
      <c r="M25" s="63"/>
      <c r="N25" s="63"/>
      <c r="O25" s="63"/>
      <c r="P25" s="63"/>
      <c r="Q25" s="63"/>
      <c r="R25" s="63"/>
    </row>
    <row r="26" spans="1:18" x14ac:dyDescent="0.2">
      <c r="A26" s="47">
        <v>5</v>
      </c>
      <c r="B26" s="47">
        <v>6</v>
      </c>
      <c r="C26" s="47">
        <v>5.3</v>
      </c>
      <c r="D26" s="47">
        <v>8</v>
      </c>
      <c r="E26" s="47">
        <v>4.7</v>
      </c>
      <c r="F26" s="47">
        <v>0</v>
      </c>
      <c r="G26" s="47">
        <v>5.5</v>
      </c>
      <c r="J26" s="63"/>
      <c r="K26" s="63"/>
      <c r="L26" s="63"/>
      <c r="M26" s="63"/>
      <c r="N26" s="63"/>
      <c r="O26" s="63"/>
      <c r="P26" s="63"/>
      <c r="Q26" s="63"/>
      <c r="R26" s="63"/>
    </row>
    <row r="27" spans="1:18" x14ac:dyDescent="0.2">
      <c r="A27" s="47">
        <v>3</v>
      </c>
      <c r="B27" s="47">
        <v>6.4</v>
      </c>
      <c r="C27" s="47">
        <v>5.3</v>
      </c>
      <c r="D27" s="47">
        <v>7.1</v>
      </c>
      <c r="E27" s="47">
        <v>6.1</v>
      </c>
      <c r="F27" s="47">
        <v>0</v>
      </c>
      <c r="G27" s="47">
        <v>7</v>
      </c>
      <c r="J27" s="68" t="s">
        <v>334</v>
      </c>
      <c r="K27" s="63"/>
      <c r="L27" s="63"/>
      <c r="M27" s="63"/>
      <c r="N27" s="63"/>
      <c r="O27" s="108" t="s">
        <v>339</v>
      </c>
      <c r="P27" s="108"/>
      <c r="Q27" s="63"/>
      <c r="R27" s="63"/>
    </row>
    <row r="28" spans="1:18" x14ac:dyDescent="0.2">
      <c r="A28" s="47">
        <v>9</v>
      </c>
      <c r="B28" s="47">
        <v>8.5</v>
      </c>
      <c r="C28" s="47">
        <v>3.7</v>
      </c>
      <c r="D28" s="47">
        <v>4.8</v>
      </c>
      <c r="E28" s="47">
        <v>5.8</v>
      </c>
      <c r="F28" s="47">
        <v>1</v>
      </c>
      <c r="G28" s="47">
        <v>7</v>
      </c>
      <c r="J28" s="63"/>
      <c r="K28" s="63"/>
      <c r="L28" s="63"/>
      <c r="M28" s="63"/>
      <c r="N28" s="63"/>
      <c r="O28" s="63"/>
      <c r="P28" s="63"/>
      <c r="Q28" s="63"/>
      <c r="R28" s="63"/>
    </row>
    <row r="29" spans="1:18" x14ac:dyDescent="0.2">
      <c r="A29" s="47">
        <v>4</v>
      </c>
      <c r="B29" s="47">
        <v>7</v>
      </c>
      <c r="C29" s="47">
        <v>4.2</v>
      </c>
      <c r="D29" s="47">
        <v>9</v>
      </c>
      <c r="E29" s="47">
        <v>5.5</v>
      </c>
      <c r="F29" s="47">
        <v>0</v>
      </c>
      <c r="G29" s="47">
        <v>5.6</v>
      </c>
      <c r="J29" s="59" t="s">
        <v>335</v>
      </c>
      <c r="K29" s="59" t="s">
        <v>336</v>
      </c>
      <c r="L29" s="59" t="s">
        <v>337</v>
      </c>
      <c r="M29" s="121" t="s">
        <v>338</v>
      </c>
      <c r="N29" s="63"/>
      <c r="O29" s="59" t="s">
        <v>340</v>
      </c>
      <c r="P29" s="59" t="s">
        <v>275</v>
      </c>
      <c r="Q29" s="63"/>
      <c r="R29" s="63"/>
    </row>
    <row r="30" spans="1:18" x14ac:dyDescent="0.2">
      <c r="A30" s="47">
        <v>13</v>
      </c>
      <c r="B30" s="47">
        <v>8.5</v>
      </c>
      <c r="C30" s="47">
        <v>3.7</v>
      </c>
      <c r="D30" s="47">
        <v>4.8</v>
      </c>
      <c r="E30" s="47">
        <v>6</v>
      </c>
      <c r="F30" s="47">
        <v>0</v>
      </c>
      <c r="G30" s="47">
        <v>7.2</v>
      </c>
      <c r="J30" s="53">
        <v>1</v>
      </c>
      <c r="K30" s="53">
        <v>7.8720555861050681</v>
      </c>
      <c r="L30" s="53">
        <v>0.5279444138949323</v>
      </c>
      <c r="M30" s="53">
        <v>0.88035454236254518</v>
      </c>
      <c r="N30" s="63"/>
      <c r="O30" s="53">
        <v>0.25</v>
      </c>
      <c r="P30" s="53">
        <v>4.3</v>
      </c>
      <c r="Q30" s="63"/>
      <c r="R30" s="63"/>
    </row>
    <row r="31" spans="1:18" x14ac:dyDescent="0.2">
      <c r="A31" s="47">
        <v>4</v>
      </c>
      <c r="B31" s="47">
        <v>7.6</v>
      </c>
      <c r="C31" s="47">
        <v>4.5999999999999996</v>
      </c>
      <c r="D31" s="47">
        <v>7.7</v>
      </c>
      <c r="E31" s="47">
        <v>4</v>
      </c>
      <c r="F31" s="47">
        <v>0</v>
      </c>
      <c r="G31" s="47">
        <v>6.2</v>
      </c>
      <c r="J31" s="53">
        <v>2</v>
      </c>
      <c r="K31" s="53">
        <v>7.9882989096297896</v>
      </c>
      <c r="L31" s="53">
        <v>-0.48829890962978961</v>
      </c>
      <c r="M31" s="53">
        <v>-0.81424512090550138</v>
      </c>
      <c r="N31" s="63"/>
      <c r="O31" s="53">
        <v>0.75</v>
      </c>
      <c r="P31" s="53">
        <v>5.5</v>
      </c>
      <c r="Q31" s="63"/>
      <c r="R31" s="63"/>
    </row>
    <row r="32" spans="1:18" x14ac:dyDescent="0.2">
      <c r="A32" s="47">
        <v>13</v>
      </c>
      <c r="B32" s="47">
        <v>6.9</v>
      </c>
      <c r="C32" s="47">
        <v>4.7</v>
      </c>
      <c r="D32" s="47">
        <v>5.2</v>
      </c>
      <c r="E32" s="47">
        <v>4.3</v>
      </c>
      <c r="F32" s="47">
        <v>0</v>
      </c>
      <c r="G32" s="47">
        <v>7.1</v>
      </c>
      <c r="J32" s="53">
        <v>3</v>
      </c>
      <c r="K32" s="53">
        <v>8.5329068386027682</v>
      </c>
      <c r="L32" s="53">
        <v>0.46709316139723178</v>
      </c>
      <c r="M32" s="53">
        <v>0.77888424523489708</v>
      </c>
      <c r="N32" s="63"/>
      <c r="O32" s="53">
        <v>1.25</v>
      </c>
      <c r="P32" s="53">
        <v>5.6</v>
      </c>
      <c r="Q32" s="63"/>
      <c r="R32" s="63"/>
    </row>
    <row r="33" spans="1:18" x14ac:dyDescent="0.2">
      <c r="A33" s="47">
        <v>2</v>
      </c>
      <c r="B33" s="47">
        <v>8.1</v>
      </c>
      <c r="C33" s="47">
        <v>3.8</v>
      </c>
      <c r="D33" s="47">
        <v>6.6</v>
      </c>
      <c r="E33" s="47">
        <v>4.5</v>
      </c>
      <c r="F33" s="47">
        <v>0</v>
      </c>
      <c r="G33" s="47">
        <v>6.2</v>
      </c>
      <c r="J33" s="53">
        <v>4</v>
      </c>
      <c r="K33" s="53">
        <v>6.9744084215405282</v>
      </c>
      <c r="L33" s="53">
        <v>0.22559157845947198</v>
      </c>
      <c r="M33" s="53">
        <v>0.37617704740987506</v>
      </c>
      <c r="N33" s="63"/>
      <c r="O33" s="53">
        <v>1.75</v>
      </c>
      <c r="P33" s="53">
        <v>5.8</v>
      </c>
      <c r="Q33" s="63"/>
      <c r="R33" s="63"/>
    </row>
    <row r="34" spans="1:18" x14ac:dyDescent="0.2">
      <c r="A34" s="47">
        <v>15</v>
      </c>
      <c r="B34" s="47">
        <v>6.7</v>
      </c>
      <c r="C34" s="47">
        <v>4.9000000000000004</v>
      </c>
      <c r="D34" s="47">
        <v>9.1999999999999993</v>
      </c>
      <c r="E34" s="47">
        <v>5.3</v>
      </c>
      <c r="F34" s="47">
        <v>0</v>
      </c>
      <c r="G34" s="47">
        <v>7.6</v>
      </c>
      <c r="J34" s="53">
        <v>5</v>
      </c>
      <c r="K34" s="53">
        <v>7.9635188723972066</v>
      </c>
      <c r="L34" s="53">
        <v>1.0364811276027934</v>
      </c>
      <c r="M34" s="53">
        <v>1.728346478801394</v>
      </c>
      <c r="N34" s="63"/>
      <c r="O34" s="53">
        <v>2.25</v>
      </c>
      <c r="P34" s="53">
        <v>5.8</v>
      </c>
      <c r="Q34" s="63"/>
      <c r="R34" s="63"/>
    </row>
    <row r="35" spans="1:18" x14ac:dyDescent="0.2">
      <c r="A35" s="47">
        <v>10</v>
      </c>
      <c r="B35" s="47">
        <v>8</v>
      </c>
      <c r="C35" s="47">
        <v>4.7</v>
      </c>
      <c r="D35" s="47">
        <v>8.6999999999999993</v>
      </c>
      <c r="E35" s="47">
        <v>5.7</v>
      </c>
      <c r="F35" s="47">
        <v>1</v>
      </c>
      <c r="G35" s="47">
        <v>9</v>
      </c>
      <c r="J35" s="53">
        <v>6</v>
      </c>
      <c r="K35" s="53">
        <v>6.6462825719256813</v>
      </c>
      <c r="L35" s="53">
        <v>-0.54628257192568164</v>
      </c>
      <c r="M35" s="53">
        <v>-0.91093367208915543</v>
      </c>
      <c r="N35" s="63"/>
      <c r="O35" s="53">
        <v>2.75</v>
      </c>
      <c r="P35" s="53">
        <v>6</v>
      </c>
      <c r="Q35" s="63"/>
      <c r="R35" s="63"/>
    </row>
    <row r="36" spans="1:18" x14ac:dyDescent="0.2">
      <c r="A36" s="47">
        <v>6</v>
      </c>
      <c r="B36" s="47">
        <v>6.7</v>
      </c>
      <c r="C36" s="47">
        <v>6.8</v>
      </c>
      <c r="D36" s="47">
        <v>8.4</v>
      </c>
      <c r="E36" s="47">
        <v>5</v>
      </c>
      <c r="F36" s="47">
        <v>0</v>
      </c>
      <c r="G36" s="47">
        <v>6.7</v>
      </c>
      <c r="J36" s="53">
        <v>7</v>
      </c>
      <c r="K36" s="53">
        <v>6.6174748069619138</v>
      </c>
      <c r="L36" s="53">
        <v>0.58252519303808636</v>
      </c>
      <c r="M36" s="53">
        <v>0.97136873927367151</v>
      </c>
      <c r="N36" s="63"/>
      <c r="O36" s="53">
        <v>3.25</v>
      </c>
      <c r="P36" s="53">
        <v>6</v>
      </c>
      <c r="Q36" s="63"/>
      <c r="R36" s="63"/>
    </row>
    <row r="37" spans="1:18" x14ac:dyDescent="0.2">
      <c r="A37" s="47">
        <v>3</v>
      </c>
      <c r="B37" s="47">
        <v>8.6999999999999993</v>
      </c>
      <c r="C37" s="47">
        <v>2.9</v>
      </c>
      <c r="D37" s="47">
        <v>5.6</v>
      </c>
      <c r="E37" s="47">
        <v>4.3</v>
      </c>
      <c r="F37" s="47">
        <v>0</v>
      </c>
      <c r="G37" s="47">
        <v>7.1</v>
      </c>
      <c r="J37" s="53">
        <v>8</v>
      </c>
      <c r="K37" s="53">
        <v>7.083521864749641</v>
      </c>
      <c r="L37" s="53">
        <v>0.61647813525035922</v>
      </c>
      <c r="M37" s="53">
        <v>1.0279857355264173</v>
      </c>
      <c r="N37" s="63"/>
      <c r="O37" s="53">
        <v>3.75</v>
      </c>
      <c r="P37" s="53">
        <v>6</v>
      </c>
      <c r="Q37" s="63"/>
      <c r="R37" s="63"/>
    </row>
    <row r="38" spans="1:18" x14ac:dyDescent="0.2">
      <c r="A38" s="47">
        <v>9</v>
      </c>
      <c r="B38" s="47">
        <v>9</v>
      </c>
      <c r="C38" s="47">
        <v>4.5</v>
      </c>
      <c r="D38" s="47">
        <v>6.8</v>
      </c>
      <c r="E38" s="47">
        <v>4.5999999999999996</v>
      </c>
      <c r="F38" s="47">
        <v>1</v>
      </c>
      <c r="G38" s="47">
        <v>7.2</v>
      </c>
      <c r="J38" s="53">
        <v>9</v>
      </c>
      <c r="K38" s="53">
        <v>7.6135612571346449</v>
      </c>
      <c r="L38" s="53">
        <v>0.58643874286535436</v>
      </c>
      <c r="M38" s="53">
        <v>0.97789463722148684</v>
      </c>
      <c r="N38" s="63"/>
      <c r="O38" s="53">
        <v>4.25</v>
      </c>
      <c r="P38" s="53">
        <v>6.1</v>
      </c>
      <c r="Q38" s="63"/>
      <c r="R38" s="63"/>
    </row>
    <row r="39" spans="1:18" x14ac:dyDescent="0.2">
      <c r="A39" s="47">
        <v>10</v>
      </c>
      <c r="B39" s="47">
        <v>9.6</v>
      </c>
      <c r="C39" s="47">
        <v>5.5</v>
      </c>
      <c r="D39" s="47">
        <v>7.7</v>
      </c>
      <c r="E39" s="47">
        <v>8.1</v>
      </c>
      <c r="F39" s="47">
        <v>1</v>
      </c>
      <c r="G39" s="47">
        <v>9.9</v>
      </c>
      <c r="J39" s="53">
        <v>10</v>
      </c>
      <c r="K39" s="53">
        <v>7.4034468381498098</v>
      </c>
      <c r="L39" s="53">
        <v>-0.70344683814980957</v>
      </c>
      <c r="M39" s="53">
        <v>-1.1730072389761097</v>
      </c>
      <c r="N39" s="63"/>
      <c r="O39" s="53">
        <v>4.75</v>
      </c>
      <c r="P39" s="53">
        <v>6.1</v>
      </c>
      <c r="Q39" s="63"/>
      <c r="R39" s="63"/>
    </row>
    <row r="40" spans="1:18" x14ac:dyDescent="0.2">
      <c r="A40" s="47">
        <v>12</v>
      </c>
      <c r="B40" s="47">
        <v>8.1999999999999993</v>
      </c>
      <c r="C40" s="47">
        <v>5</v>
      </c>
      <c r="D40" s="47">
        <v>9</v>
      </c>
      <c r="E40" s="47">
        <v>6.2</v>
      </c>
      <c r="F40" s="47">
        <v>0</v>
      </c>
      <c r="G40" s="47">
        <v>7.6</v>
      </c>
      <c r="J40" s="53">
        <v>11</v>
      </c>
      <c r="K40" s="53">
        <v>7.8636804294707252</v>
      </c>
      <c r="L40" s="53">
        <v>0.53631957052927515</v>
      </c>
      <c r="M40" s="53">
        <v>0.89432023077971412</v>
      </c>
      <c r="N40" s="63"/>
      <c r="O40" s="53">
        <v>5.25</v>
      </c>
      <c r="P40" s="53">
        <v>6.2</v>
      </c>
      <c r="Q40" s="63"/>
      <c r="R40" s="63"/>
    </row>
    <row r="41" spans="1:18" x14ac:dyDescent="0.2">
      <c r="A41" s="47">
        <v>9</v>
      </c>
      <c r="B41" s="47">
        <v>6.1</v>
      </c>
      <c r="C41" s="47">
        <v>6.4</v>
      </c>
      <c r="D41" s="47">
        <v>8.1999999999999993</v>
      </c>
      <c r="E41" s="47">
        <v>4.8</v>
      </c>
      <c r="F41" s="47">
        <v>0</v>
      </c>
      <c r="G41" s="47">
        <v>5.8</v>
      </c>
      <c r="J41" s="53">
        <v>12</v>
      </c>
      <c r="K41" s="53">
        <v>6.7071549650594449</v>
      </c>
      <c r="L41" s="53">
        <v>-0.10715496505944522</v>
      </c>
      <c r="M41" s="53">
        <v>-0.17868237212858579</v>
      </c>
      <c r="N41" s="63"/>
      <c r="O41" s="53">
        <v>5.75</v>
      </c>
      <c r="P41" s="53">
        <v>6.2</v>
      </c>
      <c r="Q41" s="63"/>
      <c r="R41" s="63"/>
    </row>
    <row r="42" spans="1:18" x14ac:dyDescent="0.2">
      <c r="A42" s="47">
        <v>6</v>
      </c>
      <c r="B42" s="47">
        <v>8.3000000000000007</v>
      </c>
      <c r="C42" s="47">
        <v>5.2</v>
      </c>
      <c r="D42" s="47">
        <v>9.1</v>
      </c>
      <c r="E42" s="47">
        <v>5.5</v>
      </c>
      <c r="F42" s="47">
        <v>1</v>
      </c>
      <c r="G42" s="47">
        <v>8.4</v>
      </c>
      <c r="J42" s="53">
        <v>13</v>
      </c>
      <c r="K42" s="53">
        <v>8.8686813981109047</v>
      </c>
      <c r="L42" s="53">
        <v>-0.96868139811090437</v>
      </c>
      <c r="M42" s="53">
        <v>-1.6152895011003003</v>
      </c>
      <c r="N42" s="63"/>
      <c r="O42" s="53">
        <v>6.25</v>
      </c>
      <c r="P42" s="53">
        <v>6.2</v>
      </c>
      <c r="Q42" s="63"/>
      <c r="R42" s="63"/>
    </row>
    <row r="43" spans="1:18" x14ac:dyDescent="0.2">
      <c r="A43" s="47">
        <v>2</v>
      </c>
      <c r="B43" s="47">
        <v>9.4</v>
      </c>
      <c r="C43" s="47">
        <v>4.9000000000000004</v>
      </c>
      <c r="D43" s="47">
        <v>8.5</v>
      </c>
      <c r="E43" s="47">
        <v>5.4</v>
      </c>
      <c r="F43" s="47">
        <v>1</v>
      </c>
      <c r="G43" s="47">
        <v>7.9</v>
      </c>
      <c r="J43" s="53">
        <v>14</v>
      </c>
      <c r="K43" s="53">
        <v>7.6135810001866098</v>
      </c>
      <c r="L43" s="53">
        <v>0.58641899981338952</v>
      </c>
      <c r="M43" s="53">
        <v>0.97786171541187983</v>
      </c>
      <c r="N43" s="63"/>
      <c r="O43" s="53">
        <v>6.75</v>
      </c>
      <c r="P43" s="53">
        <v>6.2</v>
      </c>
      <c r="Q43" s="63"/>
      <c r="R43" s="63"/>
    </row>
    <row r="44" spans="1:18" x14ac:dyDescent="0.2">
      <c r="A44" s="47">
        <v>10</v>
      </c>
      <c r="B44" s="47">
        <v>9.3000000000000007</v>
      </c>
      <c r="C44" s="47">
        <v>6.3</v>
      </c>
      <c r="D44" s="47">
        <v>7.4</v>
      </c>
      <c r="E44" s="47">
        <v>6.8</v>
      </c>
      <c r="F44" s="47">
        <v>1</v>
      </c>
      <c r="G44" s="47">
        <v>7.6</v>
      </c>
      <c r="J44" s="53">
        <v>15</v>
      </c>
      <c r="K44" s="53">
        <v>8.2350696658703768</v>
      </c>
      <c r="L44" s="53">
        <v>-0.63506966587037716</v>
      </c>
      <c r="M44" s="53">
        <v>-1.0589873675165276</v>
      </c>
      <c r="N44" s="63"/>
      <c r="O44" s="53">
        <v>7.25</v>
      </c>
      <c r="P44" s="53">
        <v>6.2</v>
      </c>
      <c r="Q44" s="63"/>
      <c r="R44" s="63"/>
    </row>
    <row r="45" spans="1:18" x14ac:dyDescent="0.2">
      <c r="A45" s="47">
        <v>15</v>
      </c>
      <c r="B45" s="47">
        <v>5.0999999999999996</v>
      </c>
      <c r="C45" s="47">
        <v>7.8</v>
      </c>
      <c r="D45" s="47">
        <v>5.9</v>
      </c>
      <c r="E45" s="47">
        <v>6.9</v>
      </c>
      <c r="F45" s="47">
        <v>1</v>
      </c>
      <c r="G45" s="47">
        <v>8.4</v>
      </c>
      <c r="J45" s="53">
        <v>16</v>
      </c>
      <c r="K45" s="53">
        <v>7.4443797077048934</v>
      </c>
      <c r="L45" s="53">
        <v>-0.34437970770489379</v>
      </c>
      <c r="M45" s="53">
        <v>-0.57425788017869772</v>
      </c>
      <c r="N45" s="63"/>
      <c r="O45" s="53">
        <v>7.75</v>
      </c>
      <c r="P45" s="53">
        <v>6.5</v>
      </c>
      <c r="Q45" s="63"/>
      <c r="R45" s="63"/>
    </row>
    <row r="46" spans="1:18" x14ac:dyDescent="0.2">
      <c r="A46" s="47">
        <v>6</v>
      </c>
      <c r="B46" s="47">
        <v>8</v>
      </c>
      <c r="C46" s="47">
        <v>3</v>
      </c>
      <c r="D46" s="47">
        <v>5.2</v>
      </c>
      <c r="E46" s="47">
        <v>6.5</v>
      </c>
      <c r="F46" s="47">
        <v>0</v>
      </c>
      <c r="G46" s="47">
        <v>6.5</v>
      </c>
      <c r="J46" s="53">
        <v>17</v>
      </c>
      <c r="K46" s="53">
        <v>7.3456782343270444</v>
      </c>
      <c r="L46" s="53">
        <v>-0.14567823432704419</v>
      </c>
      <c r="M46" s="53">
        <v>-0.24292045135397852</v>
      </c>
      <c r="N46" s="63"/>
      <c r="O46" s="53">
        <v>8.25</v>
      </c>
      <c r="P46" s="53">
        <v>6.5</v>
      </c>
      <c r="Q46" s="63"/>
      <c r="R46" s="63"/>
    </row>
    <row r="47" spans="1:18" x14ac:dyDescent="0.2">
      <c r="A47" s="47">
        <v>5</v>
      </c>
      <c r="B47" s="47">
        <v>5.9</v>
      </c>
      <c r="C47" s="47">
        <v>5.5</v>
      </c>
      <c r="D47" s="47">
        <v>8.4</v>
      </c>
      <c r="E47" s="47">
        <v>5.9</v>
      </c>
      <c r="F47" s="47">
        <v>1</v>
      </c>
      <c r="G47" s="47">
        <v>7.7</v>
      </c>
      <c r="J47" s="53">
        <v>18</v>
      </c>
      <c r="K47" s="53">
        <v>7.4649667003754052</v>
      </c>
      <c r="L47" s="53">
        <v>0.73503329962459407</v>
      </c>
      <c r="M47" s="53">
        <v>1.2256780961812017</v>
      </c>
      <c r="N47" s="63"/>
      <c r="O47" s="53">
        <v>8.75</v>
      </c>
      <c r="P47" s="53">
        <v>6.5</v>
      </c>
      <c r="Q47" s="63"/>
      <c r="R47" s="63"/>
    </row>
    <row r="48" spans="1:18" x14ac:dyDescent="0.2">
      <c r="A48" s="47">
        <v>4</v>
      </c>
      <c r="B48" s="47">
        <v>10</v>
      </c>
      <c r="C48" s="47">
        <v>4.5</v>
      </c>
      <c r="D48" s="47">
        <v>3.8</v>
      </c>
      <c r="E48" s="47">
        <v>6.3</v>
      </c>
      <c r="F48" s="47">
        <v>1</v>
      </c>
      <c r="G48" s="47">
        <v>8</v>
      </c>
      <c r="J48" s="53">
        <v>19</v>
      </c>
      <c r="K48" s="53">
        <v>7.7742193382378986</v>
      </c>
      <c r="L48" s="53">
        <v>0.12578066176210179</v>
      </c>
      <c r="M48" s="53">
        <v>0.2097409765295295</v>
      </c>
      <c r="N48" s="63"/>
      <c r="O48" s="53">
        <v>9.25</v>
      </c>
      <c r="P48" s="53">
        <v>6.5</v>
      </c>
      <c r="Q48" s="63"/>
      <c r="R48" s="63"/>
    </row>
    <row r="49" spans="1:18" x14ac:dyDescent="0.2">
      <c r="A49" s="47">
        <v>8</v>
      </c>
      <c r="B49" s="47">
        <v>5.7</v>
      </c>
      <c r="C49" s="47">
        <v>6</v>
      </c>
      <c r="D49" s="47">
        <v>8.1999999999999993</v>
      </c>
      <c r="E49" s="47">
        <v>7.5</v>
      </c>
      <c r="F49" s="47">
        <v>1</v>
      </c>
      <c r="G49" s="47">
        <v>7.1</v>
      </c>
      <c r="J49" s="53">
        <v>20</v>
      </c>
      <c r="K49" s="53">
        <v>8.6303194535335574</v>
      </c>
      <c r="L49" s="53">
        <v>0.16968054646644326</v>
      </c>
      <c r="M49" s="53">
        <v>0.28294463564874572</v>
      </c>
      <c r="N49" s="63"/>
      <c r="O49" s="53">
        <v>9.75</v>
      </c>
      <c r="P49" s="53">
        <v>6.5</v>
      </c>
      <c r="Q49" s="63"/>
      <c r="R49" s="63"/>
    </row>
    <row r="50" spans="1:18" x14ac:dyDescent="0.2">
      <c r="A50" s="47">
        <v>13</v>
      </c>
      <c r="B50" s="47">
        <v>9.9</v>
      </c>
      <c r="C50" s="47">
        <v>6.7</v>
      </c>
      <c r="D50" s="47">
        <v>6.8</v>
      </c>
      <c r="E50" s="47">
        <v>6.1</v>
      </c>
      <c r="F50" s="47">
        <v>1</v>
      </c>
      <c r="G50" s="47">
        <v>8.5</v>
      </c>
      <c r="J50" s="53">
        <v>21</v>
      </c>
      <c r="K50" s="53">
        <v>6.8368565779585495</v>
      </c>
      <c r="L50" s="53">
        <v>0.16314342204145049</v>
      </c>
      <c r="M50" s="53">
        <v>0.2720438911194612</v>
      </c>
      <c r="N50" s="63"/>
      <c r="O50" s="53">
        <v>10.25</v>
      </c>
      <c r="P50" s="53">
        <v>6.5</v>
      </c>
      <c r="Q50" s="63"/>
      <c r="R50" s="63"/>
    </row>
    <row r="51" spans="1:18" x14ac:dyDescent="0.2">
      <c r="A51" s="47">
        <v>3</v>
      </c>
      <c r="B51" s="47">
        <v>7.9</v>
      </c>
      <c r="C51" s="47">
        <v>5.8</v>
      </c>
      <c r="D51" s="47">
        <v>4.7</v>
      </c>
      <c r="E51" s="47">
        <v>5.8</v>
      </c>
      <c r="F51" s="47">
        <v>1</v>
      </c>
      <c r="G51" s="47">
        <v>7.6</v>
      </c>
      <c r="J51" s="53">
        <v>22</v>
      </c>
      <c r="K51" s="53">
        <v>9.3411197294064845</v>
      </c>
      <c r="L51" s="53">
        <v>0.55888027059351586</v>
      </c>
      <c r="M51" s="53">
        <v>0.93194050719083255</v>
      </c>
      <c r="N51" s="63"/>
      <c r="O51" s="53">
        <v>10.75</v>
      </c>
      <c r="P51" s="53">
        <v>6.6</v>
      </c>
      <c r="Q51" s="63"/>
      <c r="R51" s="63"/>
    </row>
    <row r="52" spans="1:18" x14ac:dyDescent="0.2">
      <c r="A52" s="47">
        <v>10</v>
      </c>
      <c r="B52" s="47">
        <v>6.7</v>
      </c>
      <c r="C52" s="47">
        <v>4.8</v>
      </c>
      <c r="D52" s="47">
        <v>7.2</v>
      </c>
      <c r="E52" s="47">
        <v>4.2</v>
      </c>
      <c r="F52" s="47">
        <v>1</v>
      </c>
      <c r="G52" s="47">
        <v>7.2</v>
      </c>
      <c r="J52" s="53">
        <v>23</v>
      </c>
      <c r="K52" s="53">
        <v>7.7011899403285149</v>
      </c>
      <c r="L52" s="53">
        <v>0.39881005967148475</v>
      </c>
      <c r="M52" s="53">
        <v>0.66502123771223676</v>
      </c>
      <c r="N52" s="63"/>
      <c r="O52" s="53">
        <v>11.25</v>
      </c>
      <c r="P52" s="53">
        <v>6.6</v>
      </c>
      <c r="Q52" s="63"/>
      <c r="R52" s="63"/>
    </row>
    <row r="53" spans="1:18" x14ac:dyDescent="0.2">
      <c r="A53" s="47">
        <v>7</v>
      </c>
      <c r="B53" s="47">
        <v>8.1999999999999993</v>
      </c>
      <c r="C53" s="47">
        <v>3.1</v>
      </c>
      <c r="D53" s="47">
        <v>5.3</v>
      </c>
      <c r="E53" s="47">
        <v>7.4</v>
      </c>
      <c r="F53" s="47">
        <v>1</v>
      </c>
      <c r="G53" s="47">
        <v>8.1999999999999993</v>
      </c>
      <c r="J53" s="53">
        <v>24</v>
      </c>
      <c r="K53" s="53">
        <v>8.5068614618933083</v>
      </c>
      <c r="L53" s="53">
        <v>-0.50686146189330827</v>
      </c>
      <c r="M53" s="53">
        <v>-0.84519843108918102</v>
      </c>
      <c r="N53" s="63"/>
      <c r="O53" s="53">
        <v>11.75</v>
      </c>
      <c r="P53" s="53">
        <v>6.6</v>
      </c>
      <c r="Q53" s="63"/>
      <c r="R53" s="63"/>
    </row>
    <row r="54" spans="1:18" x14ac:dyDescent="0.2">
      <c r="A54" s="47">
        <v>8</v>
      </c>
      <c r="B54" s="47">
        <v>9.4</v>
      </c>
      <c r="C54" s="47">
        <v>4.5999999999999996</v>
      </c>
      <c r="D54" s="47">
        <v>6.3</v>
      </c>
      <c r="E54" s="47">
        <v>6.1</v>
      </c>
      <c r="F54" s="47">
        <v>1</v>
      </c>
      <c r="G54" s="47">
        <v>9</v>
      </c>
      <c r="J54" s="53">
        <v>25</v>
      </c>
      <c r="K54" s="53">
        <v>6.7713888202749652</v>
      </c>
      <c r="L54" s="53">
        <v>-1.2713888202749652</v>
      </c>
      <c r="M54" s="122">
        <v>-2.1200582742803165</v>
      </c>
      <c r="N54" s="63"/>
      <c r="O54" s="53">
        <v>12.25</v>
      </c>
      <c r="P54" s="53">
        <v>6.6</v>
      </c>
      <c r="Q54" s="63"/>
      <c r="R54" s="63"/>
    </row>
    <row r="55" spans="1:18" x14ac:dyDescent="0.2">
      <c r="A55" s="47">
        <v>11</v>
      </c>
      <c r="B55" s="47">
        <v>6.9</v>
      </c>
      <c r="C55" s="47">
        <v>4.7</v>
      </c>
      <c r="D55" s="47">
        <v>5.2</v>
      </c>
      <c r="E55" s="47">
        <v>4.4000000000000004</v>
      </c>
      <c r="F55" s="47">
        <v>1</v>
      </c>
      <c r="G55" s="47">
        <v>7.2</v>
      </c>
      <c r="J55" s="53">
        <v>26</v>
      </c>
      <c r="K55" s="53">
        <v>7.0820589806240672</v>
      </c>
      <c r="L55" s="53">
        <v>-8.2058980624067246E-2</v>
      </c>
      <c r="M55" s="53">
        <v>-0.13683447429830095</v>
      </c>
      <c r="N55" s="63"/>
      <c r="O55" s="53">
        <v>12.75</v>
      </c>
      <c r="P55" s="53">
        <v>6.7</v>
      </c>
      <c r="Q55" s="63"/>
      <c r="R55" s="63"/>
    </row>
    <row r="56" spans="1:18" x14ac:dyDescent="0.2">
      <c r="A56" s="47">
        <v>14</v>
      </c>
      <c r="B56" s="47">
        <v>8</v>
      </c>
      <c r="C56" s="47">
        <v>4.7</v>
      </c>
      <c r="D56" s="47">
        <v>8.6999999999999993</v>
      </c>
      <c r="E56" s="47">
        <v>5.8</v>
      </c>
      <c r="F56" s="47">
        <v>1</v>
      </c>
      <c r="G56" s="47">
        <v>8.1</v>
      </c>
      <c r="J56" s="53">
        <v>27</v>
      </c>
      <c r="K56" s="53">
        <v>7.9668863685965015</v>
      </c>
      <c r="L56" s="53">
        <v>-0.96688636859650146</v>
      </c>
      <c r="M56" s="53">
        <v>-1.6122962647953245</v>
      </c>
      <c r="N56" s="63"/>
      <c r="O56" s="53">
        <v>13.25</v>
      </c>
      <c r="P56" s="53">
        <v>6.7</v>
      </c>
      <c r="Q56" s="63"/>
      <c r="R56" s="63"/>
    </row>
    <row r="57" spans="1:18" x14ac:dyDescent="0.2">
      <c r="A57" s="47">
        <v>11</v>
      </c>
      <c r="B57" s="47">
        <v>9.3000000000000007</v>
      </c>
      <c r="C57" s="47">
        <v>5.5</v>
      </c>
      <c r="D57" s="47">
        <v>7.4</v>
      </c>
      <c r="E57" s="47">
        <v>5.7</v>
      </c>
      <c r="F57" s="47">
        <v>1</v>
      </c>
      <c r="G57" s="47">
        <v>8.9</v>
      </c>
      <c r="J57" s="53">
        <v>28</v>
      </c>
      <c r="K57" s="53">
        <v>6.85879430841032</v>
      </c>
      <c r="L57" s="53">
        <v>-1.2587943084103204</v>
      </c>
      <c r="M57" s="53">
        <v>-2.0990567532166127</v>
      </c>
      <c r="N57" s="63"/>
      <c r="O57" s="53">
        <v>13.75</v>
      </c>
      <c r="P57" s="53">
        <v>6.7</v>
      </c>
      <c r="Q57" s="63"/>
      <c r="R57" s="63"/>
    </row>
    <row r="58" spans="1:18" x14ac:dyDescent="0.2">
      <c r="A58" s="47">
        <v>14</v>
      </c>
      <c r="B58" s="47">
        <v>7.4</v>
      </c>
      <c r="C58" s="47">
        <v>6.9</v>
      </c>
      <c r="D58" s="47">
        <v>9.6</v>
      </c>
      <c r="E58" s="47">
        <v>7.7</v>
      </c>
      <c r="F58" s="47">
        <v>1</v>
      </c>
      <c r="G58" s="47">
        <v>8.8000000000000007</v>
      </c>
      <c r="J58" s="53">
        <v>29</v>
      </c>
      <c r="K58" s="53">
        <v>7.8970147825196904</v>
      </c>
      <c r="L58" s="53">
        <v>-0.69701478251969018</v>
      </c>
      <c r="M58" s="53">
        <v>-1.1622816981015904</v>
      </c>
      <c r="N58" s="63"/>
      <c r="O58" s="53">
        <v>14.25</v>
      </c>
      <c r="P58" s="53">
        <v>6.7</v>
      </c>
      <c r="Q58" s="63"/>
      <c r="R58" s="63"/>
    </row>
    <row r="59" spans="1:18" x14ac:dyDescent="0.2">
      <c r="A59" s="47">
        <v>1</v>
      </c>
      <c r="B59" s="47">
        <v>7.6</v>
      </c>
      <c r="C59" s="47">
        <v>5.4</v>
      </c>
      <c r="D59" s="47">
        <v>4.4000000000000004</v>
      </c>
      <c r="E59" s="47">
        <v>5.8</v>
      </c>
      <c r="F59" s="47">
        <v>1</v>
      </c>
      <c r="G59" s="47">
        <v>7.5</v>
      </c>
      <c r="J59" s="53">
        <v>30</v>
      </c>
      <c r="K59" s="53">
        <v>6.7723224482767534</v>
      </c>
      <c r="L59" s="53">
        <v>-0.57232244827675327</v>
      </c>
      <c r="M59" s="53">
        <v>-0.95435552261902423</v>
      </c>
      <c r="N59" s="63"/>
      <c r="O59" s="53">
        <v>14.75</v>
      </c>
      <c r="P59" s="53">
        <v>6.7</v>
      </c>
      <c r="Q59" s="63"/>
      <c r="R59" s="63"/>
    </row>
    <row r="60" spans="1:18" x14ac:dyDescent="0.2">
      <c r="A60" s="47">
        <v>1</v>
      </c>
      <c r="B60" s="47">
        <v>10</v>
      </c>
      <c r="C60" s="47">
        <v>4.5</v>
      </c>
      <c r="D60" s="47">
        <v>3.8</v>
      </c>
      <c r="E60" s="47">
        <v>3.7</v>
      </c>
      <c r="F60" s="47">
        <v>0</v>
      </c>
      <c r="G60" s="47">
        <v>7</v>
      </c>
      <c r="J60" s="53">
        <v>31</v>
      </c>
      <c r="K60" s="53">
        <v>7.3614565469364983</v>
      </c>
      <c r="L60" s="53">
        <v>-0.26145654693649867</v>
      </c>
      <c r="M60" s="53">
        <v>-0.43598237365151904</v>
      </c>
      <c r="N60" s="63"/>
      <c r="O60" s="53">
        <v>15.25</v>
      </c>
      <c r="P60" s="53">
        <v>6.7</v>
      </c>
      <c r="Q60" s="63"/>
      <c r="R60" s="63"/>
    </row>
    <row r="61" spans="1:18" x14ac:dyDescent="0.2">
      <c r="A61" s="47">
        <v>6</v>
      </c>
      <c r="B61" s="47">
        <v>9.9</v>
      </c>
      <c r="C61" s="47">
        <v>3.5</v>
      </c>
      <c r="D61" s="47">
        <v>5.4</v>
      </c>
      <c r="E61" s="47">
        <v>6.9</v>
      </c>
      <c r="F61" s="47">
        <v>1</v>
      </c>
      <c r="G61" s="47">
        <v>8.5</v>
      </c>
      <c r="J61" s="53">
        <v>32</v>
      </c>
      <c r="K61" s="53">
        <v>6.8048217659641876</v>
      </c>
      <c r="L61" s="53">
        <v>-0.60482176596418746</v>
      </c>
      <c r="M61" s="53">
        <v>-1.0085485800637233</v>
      </c>
      <c r="N61" s="63"/>
      <c r="O61" s="53">
        <v>15.75</v>
      </c>
      <c r="P61" s="53">
        <v>6.9</v>
      </c>
      <c r="Q61" s="63"/>
      <c r="R61" s="63"/>
    </row>
    <row r="62" spans="1:18" x14ac:dyDescent="0.2">
      <c r="A62" s="47">
        <v>5</v>
      </c>
      <c r="B62" s="47">
        <v>8.6999999999999993</v>
      </c>
      <c r="C62" s="47">
        <v>3.8</v>
      </c>
      <c r="D62" s="47">
        <v>4.9000000000000004</v>
      </c>
      <c r="E62" s="47">
        <v>6.1</v>
      </c>
      <c r="F62" s="47">
        <v>0</v>
      </c>
      <c r="G62" s="47">
        <v>7.2</v>
      </c>
      <c r="J62" s="53">
        <v>33</v>
      </c>
      <c r="K62" s="53">
        <v>7.4638782585341819</v>
      </c>
      <c r="L62" s="53">
        <v>0.13612174146581779</v>
      </c>
      <c r="M62" s="53">
        <v>0.22698486859561978</v>
      </c>
      <c r="N62" s="63"/>
      <c r="O62" s="53">
        <v>16.25</v>
      </c>
      <c r="P62" s="53">
        <v>6.9</v>
      </c>
      <c r="Q62" s="63"/>
      <c r="R62" s="63"/>
    </row>
    <row r="63" spans="1:18" x14ac:dyDescent="0.2">
      <c r="A63" s="47">
        <v>13</v>
      </c>
      <c r="B63" s="47">
        <v>8.4</v>
      </c>
      <c r="C63" s="47">
        <v>5.9</v>
      </c>
      <c r="D63" s="47">
        <v>6.7</v>
      </c>
      <c r="E63" s="47">
        <v>5</v>
      </c>
      <c r="F63" s="47">
        <v>1</v>
      </c>
      <c r="G63" s="47">
        <v>8.8000000000000007</v>
      </c>
      <c r="J63" s="53">
        <v>34</v>
      </c>
      <c r="K63" s="53">
        <v>7.8415686760135124</v>
      </c>
      <c r="L63" s="53">
        <v>1.1584313239864876</v>
      </c>
      <c r="M63" s="53">
        <v>1.9317001018397382</v>
      </c>
      <c r="N63" s="63"/>
      <c r="O63" s="53">
        <v>16.75</v>
      </c>
      <c r="P63" s="53">
        <v>6.9</v>
      </c>
      <c r="Q63" s="63"/>
      <c r="R63" s="63"/>
    </row>
    <row r="64" spans="1:18" x14ac:dyDescent="0.2">
      <c r="A64" s="47">
        <v>2</v>
      </c>
      <c r="B64" s="47">
        <v>8.8000000000000007</v>
      </c>
      <c r="C64" s="47">
        <v>4.8</v>
      </c>
      <c r="D64" s="47">
        <v>5.8</v>
      </c>
      <c r="E64" s="47">
        <v>5.0999999999999996</v>
      </c>
      <c r="F64" s="47">
        <v>0</v>
      </c>
      <c r="G64" s="47">
        <v>8</v>
      </c>
      <c r="J64" s="53">
        <v>35</v>
      </c>
      <c r="K64" s="53">
        <v>7.2102093811669707</v>
      </c>
      <c r="L64" s="53">
        <v>-0.51020938116697057</v>
      </c>
      <c r="M64" s="53">
        <v>-0.85078113234041219</v>
      </c>
      <c r="N64" s="63"/>
      <c r="O64" s="53">
        <v>17.25</v>
      </c>
      <c r="P64" s="53">
        <v>7</v>
      </c>
      <c r="Q64" s="63"/>
      <c r="R64" s="63"/>
    </row>
    <row r="65" spans="1:18" x14ac:dyDescent="0.2">
      <c r="A65" s="47">
        <v>11</v>
      </c>
      <c r="B65" s="47">
        <v>7.7</v>
      </c>
      <c r="C65" s="47">
        <v>3.4</v>
      </c>
      <c r="D65" s="47">
        <v>6.2</v>
      </c>
      <c r="E65" s="47">
        <v>4.5</v>
      </c>
      <c r="F65" s="47">
        <v>0</v>
      </c>
      <c r="G65" s="47">
        <v>8.1</v>
      </c>
      <c r="J65" s="53">
        <v>36</v>
      </c>
      <c r="K65" s="53">
        <v>6.8527937028312902</v>
      </c>
      <c r="L65" s="53">
        <v>0.24720629716870945</v>
      </c>
      <c r="M65" s="53">
        <v>0.41221988695273809</v>
      </c>
      <c r="N65" s="63"/>
      <c r="O65" s="53">
        <v>17.75</v>
      </c>
      <c r="P65" s="53">
        <v>7</v>
      </c>
      <c r="Q65" s="63"/>
      <c r="R65" s="63"/>
    </row>
    <row r="66" spans="1:18" x14ac:dyDescent="0.2">
      <c r="A66" s="47">
        <v>7</v>
      </c>
      <c r="B66" s="47">
        <v>6.6</v>
      </c>
      <c r="C66" s="47">
        <v>4.8</v>
      </c>
      <c r="D66" s="47">
        <v>7.2</v>
      </c>
      <c r="E66" s="47">
        <v>4.0999999999999996</v>
      </c>
      <c r="F66" s="47">
        <v>0</v>
      </c>
      <c r="G66" s="47">
        <v>7.1</v>
      </c>
      <c r="J66" s="53">
        <v>37</v>
      </c>
      <c r="K66" s="53">
        <v>7.8051233990606486</v>
      </c>
      <c r="L66" s="53">
        <v>-0.60512339906064838</v>
      </c>
      <c r="M66" s="53">
        <v>-1.0090515573840764</v>
      </c>
      <c r="N66" s="63"/>
      <c r="O66" s="53">
        <v>18.25</v>
      </c>
      <c r="P66" s="53">
        <v>7</v>
      </c>
      <c r="Q66" s="63"/>
      <c r="R66" s="63"/>
    </row>
    <row r="67" spans="1:18" x14ac:dyDescent="0.2">
      <c r="A67" s="47">
        <v>12</v>
      </c>
      <c r="B67" s="47">
        <v>5.7</v>
      </c>
      <c r="C67" s="47">
        <v>6</v>
      </c>
      <c r="D67" s="47">
        <v>8.1999999999999993</v>
      </c>
      <c r="E67" s="47">
        <v>6.7</v>
      </c>
      <c r="F67" s="47">
        <v>0</v>
      </c>
      <c r="G67" s="47">
        <v>9</v>
      </c>
      <c r="J67" s="53">
        <v>38</v>
      </c>
      <c r="K67" s="53">
        <v>8.81575379659267</v>
      </c>
      <c r="L67" s="53">
        <v>1.0842462034073304</v>
      </c>
      <c r="M67" s="53">
        <v>1.8079953970285767</v>
      </c>
      <c r="N67" s="63"/>
      <c r="O67" s="53">
        <v>18.75</v>
      </c>
      <c r="P67" s="53">
        <v>7</v>
      </c>
      <c r="Q67" s="63"/>
      <c r="R67" s="63"/>
    </row>
    <row r="68" spans="1:18" x14ac:dyDescent="0.2">
      <c r="A68" s="47">
        <v>5</v>
      </c>
      <c r="B68" s="47">
        <v>5.7</v>
      </c>
      <c r="C68" s="47">
        <v>5.0999999999999996</v>
      </c>
      <c r="D68" s="47">
        <v>6.2</v>
      </c>
      <c r="E68" s="47">
        <v>5.5</v>
      </c>
      <c r="F68" s="47">
        <v>0</v>
      </c>
      <c r="G68" s="47">
        <v>6.2</v>
      </c>
      <c r="J68" s="53">
        <v>39</v>
      </c>
      <c r="K68" s="53">
        <v>7.7872715011184788</v>
      </c>
      <c r="L68" s="53">
        <v>-0.18727150111847912</v>
      </c>
      <c r="M68" s="53">
        <v>-0.31227779350557888</v>
      </c>
      <c r="N68" s="63"/>
      <c r="O68" s="53">
        <v>19.25</v>
      </c>
      <c r="P68" s="53">
        <v>7</v>
      </c>
      <c r="Q68" s="63"/>
      <c r="R68" s="63"/>
    </row>
    <row r="69" spans="1:18" x14ac:dyDescent="0.2">
      <c r="A69" s="47">
        <v>7</v>
      </c>
      <c r="B69" s="47">
        <v>5.5</v>
      </c>
      <c r="C69" s="47">
        <v>4.9000000000000004</v>
      </c>
      <c r="D69" s="47">
        <v>6</v>
      </c>
      <c r="E69" s="47">
        <v>5.4</v>
      </c>
      <c r="F69" s="47">
        <v>0</v>
      </c>
      <c r="G69" s="47">
        <v>8.1999999999999993</v>
      </c>
      <c r="J69" s="53">
        <v>40</v>
      </c>
      <c r="K69" s="53">
        <v>7.1797216107680946</v>
      </c>
      <c r="L69" s="53">
        <v>-1.3797216107680947</v>
      </c>
      <c r="M69" s="53">
        <v>-2.3007046864543383</v>
      </c>
      <c r="N69" s="63"/>
      <c r="O69" s="53">
        <v>19.75</v>
      </c>
      <c r="P69" s="53">
        <v>7</v>
      </c>
      <c r="Q69" s="63"/>
      <c r="R69" s="63"/>
    </row>
    <row r="70" spans="1:18" x14ac:dyDescent="0.2">
      <c r="A70" s="47">
        <v>5</v>
      </c>
      <c r="B70" s="47">
        <v>7.5</v>
      </c>
      <c r="C70" s="47">
        <v>4.5</v>
      </c>
      <c r="D70" s="47">
        <v>7.6</v>
      </c>
      <c r="E70" s="47">
        <v>3.5</v>
      </c>
      <c r="F70" s="47">
        <v>0</v>
      </c>
      <c r="G70" s="47">
        <v>5.8</v>
      </c>
      <c r="J70" s="53">
        <v>41</v>
      </c>
      <c r="K70" s="53">
        <v>7.6791695421172639</v>
      </c>
      <c r="L70" s="53">
        <v>0.72083045788273648</v>
      </c>
      <c r="M70" s="53">
        <v>1.2019946630150937</v>
      </c>
      <c r="N70" s="63"/>
      <c r="O70" s="53">
        <v>20.25</v>
      </c>
      <c r="P70" s="53">
        <v>7</v>
      </c>
      <c r="Q70" s="63"/>
      <c r="R70" s="63"/>
    </row>
    <row r="71" spans="1:18" x14ac:dyDescent="0.2">
      <c r="A71" s="47">
        <v>9</v>
      </c>
      <c r="B71" s="47">
        <v>6.4</v>
      </c>
      <c r="C71" s="47">
        <v>5.3</v>
      </c>
      <c r="D71" s="47">
        <v>7.1</v>
      </c>
      <c r="E71" s="47">
        <v>5.3</v>
      </c>
      <c r="F71" s="47">
        <v>0</v>
      </c>
      <c r="G71" s="47">
        <v>8</v>
      </c>
      <c r="J71" s="53">
        <v>42</v>
      </c>
      <c r="K71" s="53">
        <v>7.6239437426784171</v>
      </c>
      <c r="L71" s="53">
        <v>0.27605625732158323</v>
      </c>
      <c r="M71" s="53">
        <v>0.460327590716823</v>
      </c>
      <c r="N71" s="63"/>
      <c r="O71" s="53">
        <v>20.75</v>
      </c>
      <c r="P71" s="53">
        <v>7.1</v>
      </c>
      <c r="Q71" s="63"/>
      <c r="R71" s="63"/>
    </row>
    <row r="72" spans="1:18" x14ac:dyDescent="0.2">
      <c r="A72" s="47">
        <v>13</v>
      </c>
      <c r="B72" s="47">
        <v>9.1</v>
      </c>
      <c r="C72" s="47">
        <v>7.1</v>
      </c>
      <c r="D72" s="47">
        <v>8.4</v>
      </c>
      <c r="E72" s="47">
        <v>5.9</v>
      </c>
      <c r="F72" s="47">
        <v>1</v>
      </c>
      <c r="G72" s="47">
        <v>7.7</v>
      </c>
      <c r="J72" s="53">
        <v>43</v>
      </c>
      <c r="K72" s="53">
        <v>8.6116405181500166</v>
      </c>
      <c r="L72" s="53">
        <v>-1.011640518150017</v>
      </c>
      <c r="M72" s="53">
        <v>-1.6869244222529221</v>
      </c>
      <c r="N72" s="63"/>
      <c r="O72" s="53">
        <v>21.25</v>
      </c>
      <c r="P72" s="53">
        <v>7.1</v>
      </c>
      <c r="Q72" s="63"/>
      <c r="R72" s="63"/>
    </row>
    <row r="73" spans="1:18" x14ac:dyDescent="0.2">
      <c r="A73" s="47">
        <v>8</v>
      </c>
      <c r="B73" s="47">
        <v>6.7</v>
      </c>
      <c r="C73" s="47">
        <v>4.5</v>
      </c>
      <c r="D73" s="47">
        <v>5</v>
      </c>
      <c r="E73" s="47">
        <v>3.7</v>
      </c>
      <c r="F73" s="47">
        <v>0</v>
      </c>
      <c r="G73" s="47">
        <v>7</v>
      </c>
      <c r="J73" s="53">
        <v>44</v>
      </c>
      <c r="K73" s="53">
        <v>8.4439319230579901</v>
      </c>
      <c r="L73" s="53">
        <v>-4.3931923057989763E-2</v>
      </c>
      <c r="M73" s="53">
        <v>-7.3257083512811016E-2</v>
      </c>
      <c r="N73" s="63"/>
      <c r="O73" s="53">
        <v>21.75</v>
      </c>
      <c r="P73" s="53">
        <v>7.1</v>
      </c>
      <c r="Q73" s="63"/>
      <c r="R73" s="63"/>
    </row>
    <row r="74" spans="1:18" x14ac:dyDescent="0.2">
      <c r="A74" s="47">
        <v>13</v>
      </c>
      <c r="B74" s="47">
        <v>6.5</v>
      </c>
      <c r="C74" s="47">
        <v>6</v>
      </c>
      <c r="D74" s="47">
        <v>8.6999999999999993</v>
      </c>
      <c r="E74" s="47">
        <v>6.6</v>
      </c>
      <c r="F74" s="47">
        <v>0</v>
      </c>
      <c r="G74" s="47">
        <v>7.9</v>
      </c>
      <c r="J74" s="53">
        <v>45</v>
      </c>
      <c r="K74" s="53">
        <v>7.4020061645994506</v>
      </c>
      <c r="L74" s="53">
        <v>-0.9020061645994506</v>
      </c>
      <c r="M74" s="53">
        <v>-1.5041076358508019</v>
      </c>
      <c r="N74" s="63"/>
      <c r="O74" s="53">
        <v>22.25</v>
      </c>
      <c r="P74" s="53">
        <v>7.1</v>
      </c>
      <c r="Q74" s="63"/>
      <c r="R74" s="63"/>
    </row>
    <row r="75" spans="1:18" x14ac:dyDescent="0.2">
      <c r="A75" s="47">
        <v>14</v>
      </c>
      <c r="B75" s="47">
        <v>9.9</v>
      </c>
      <c r="C75" s="47">
        <v>6.7</v>
      </c>
      <c r="D75" s="47">
        <v>6.8</v>
      </c>
      <c r="E75" s="47">
        <v>7.6</v>
      </c>
      <c r="F75" s="47">
        <v>1</v>
      </c>
      <c r="G75" s="47">
        <v>9.8000000000000007</v>
      </c>
      <c r="J75" s="53">
        <v>46</v>
      </c>
      <c r="K75" s="53">
        <v>7.3541423669220425</v>
      </c>
      <c r="L75" s="53">
        <v>0.34585763307795769</v>
      </c>
      <c r="M75" s="53">
        <v>0.57672234098405173</v>
      </c>
      <c r="N75" s="63"/>
      <c r="O75" s="53">
        <v>22.75</v>
      </c>
      <c r="P75" s="53">
        <v>7.1</v>
      </c>
      <c r="Q75" s="63"/>
      <c r="R75" s="63"/>
    </row>
    <row r="76" spans="1:18" x14ac:dyDescent="0.2">
      <c r="A76" s="47">
        <v>10</v>
      </c>
      <c r="B76" s="47">
        <v>8.5</v>
      </c>
      <c r="C76" s="47">
        <v>6</v>
      </c>
      <c r="D76" s="47">
        <v>6.8</v>
      </c>
      <c r="E76" s="47">
        <v>5.5</v>
      </c>
      <c r="F76" s="47">
        <v>1</v>
      </c>
      <c r="G76" s="47">
        <v>8.4</v>
      </c>
      <c r="J76" s="53">
        <v>47</v>
      </c>
      <c r="K76" s="53">
        <v>8.2353440775976399</v>
      </c>
      <c r="L76" s="53">
        <v>-0.23534407759763987</v>
      </c>
      <c r="M76" s="53">
        <v>-0.39243947332008</v>
      </c>
      <c r="N76" s="63"/>
      <c r="O76" s="53">
        <v>23.25</v>
      </c>
      <c r="P76" s="53">
        <v>7.1</v>
      </c>
      <c r="Q76" s="63"/>
      <c r="R76" s="63"/>
    </row>
    <row r="77" spans="1:18" x14ac:dyDescent="0.2">
      <c r="A77" s="47">
        <v>7</v>
      </c>
      <c r="B77" s="47">
        <v>9.9</v>
      </c>
      <c r="C77" s="47">
        <v>4.8</v>
      </c>
      <c r="D77" s="47">
        <v>4.9000000000000004</v>
      </c>
      <c r="E77" s="47">
        <v>5</v>
      </c>
      <c r="F77" s="47">
        <v>0</v>
      </c>
      <c r="G77" s="47">
        <v>8.9</v>
      </c>
      <c r="J77" s="53">
        <v>48</v>
      </c>
      <c r="K77" s="53">
        <v>7.9111193639664243</v>
      </c>
      <c r="L77" s="53">
        <v>-0.8111193639664247</v>
      </c>
      <c r="M77" s="53">
        <v>-1.3525526507572256</v>
      </c>
      <c r="N77" s="63"/>
      <c r="O77" s="53">
        <v>23.75</v>
      </c>
      <c r="P77" s="53">
        <v>7.1</v>
      </c>
      <c r="Q77" s="63"/>
      <c r="R77" s="63"/>
    </row>
    <row r="78" spans="1:18" x14ac:dyDescent="0.2">
      <c r="A78" s="47">
        <v>3</v>
      </c>
      <c r="B78" s="47">
        <v>7.6</v>
      </c>
      <c r="C78" s="47">
        <v>5</v>
      </c>
      <c r="D78" s="47">
        <v>7.4</v>
      </c>
      <c r="E78" s="47">
        <v>4.5999999999999996</v>
      </c>
      <c r="F78" s="47">
        <v>0</v>
      </c>
      <c r="G78" s="47">
        <v>7.5</v>
      </c>
      <c r="J78" s="53">
        <v>49</v>
      </c>
      <c r="K78" s="53">
        <v>8.8267561260429606</v>
      </c>
      <c r="L78" s="53">
        <v>-0.32675612604296056</v>
      </c>
      <c r="M78" s="53">
        <v>-0.54487031633591054</v>
      </c>
      <c r="N78" s="63"/>
      <c r="O78" s="53">
        <v>24.25</v>
      </c>
      <c r="P78" s="53">
        <v>7.1</v>
      </c>
      <c r="Q78" s="63"/>
      <c r="R78" s="63"/>
    </row>
    <row r="79" spans="1:18" x14ac:dyDescent="0.2">
      <c r="A79" s="47">
        <v>5</v>
      </c>
      <c r="B79" s="47">
        <v>9.4</v>
      </c>
      <c r="C79" s="47">
        <v>4.9000000000000004</v>
      </c>
      <c r="D79" s="47">
        <v>8.5</v>
      </c>
      <c r="E79" s="47">
        <v>6.2</v>
      </c>
      <c r="F79" s="47">
        <v>1</v>
      </c>
      <c r="G79" s="47">
        <v>8</v>
      </c>
      <c r="J79" s="53">
        <v>50</v>
      </c>
      <c r="K79" s="53">
        <v>7.8267884600090341</v>
      </c>
      <c r="L79" s="53">
        <v>-0.22678846000903441</v>
      </c>
      <c r="M79" s="53">
        <v>-0.37817286378958376</v>
      </c>
      <c r="N79" s="63"/>
      <c r="O79" s="53">
        <v>24.75</v>
      </c>
      <c r="P79" s="53">
        <v>7.1</v>
      </c>
      <c r="Q79" s="63"/>
      <c r="R79" s="63"/>
    </row>
    <row r="80" spans="1:18" x14ac:dyDescent="0.2">
      <c r="A80" s="47">
        <v>10</v>
      </c>
      <c r="B80" s="47">
        <v>9.3000000000000007</v>
      </c>
      <c r="C80" s="47">
        <v>5.9</v>
      </c>
      <c r="D80" s="47">
        <v>4.5999999999999996</v>
      </c>
      <c r="E80" s="47">
        <v>7.6</v>
      </c>
      <c r="F80" s="47">
        <v>1</v>
      </c>
      <c r="G80" s="47">
        <v>8.1</v>
      </c>
      <c r="J80" s="53">
        <v>51</v>
      </c>
      <c r="K80" s="53">
        <v>7.3783825582577363</v>
      </c>
      <c r="L80" s="53">
        <v>-0.17838255825773608</v>
      </c>
      <c r="M80" s="53">
        <v>-0.29745535951764468</v>
      </c>
      <c r="N80" s="63"/>
      <c r="O80" s="53">
        <v>25.25</v>
      </c>
      <c r="P80" s="53">
        <v>7.1</v>
      </c>
      <c r="Q80" s="63"/>
      <c r="R80" s="63"/>
    </row>
    <row r="81" spans="1:18" x14ac:dyDescent="0.2">
      <c r="A81" s="47">
        <v>10</v>
      </c>
      <c r="B81" s="47">
        <v>7.1</v>
      </c>
      <c r="C81" s="47">
        <v>5.9</v>
      </c>
      <c r="D81" s="47">
        <v>7.8</v>
      </c>
      <c r="E81" s="47">
        <v>4.0999999999999996</v>
      </c>
      <c r="F81" s="47">
        <v>0</v>
      </c>
      <c r="G81" s="47">
        <v>7.6</v>
      </c>
      <c r="J81" s="53">
        <v>52</v>
      </c>
      <c r="K81" s="53">
        <v>8.0325493288220837</v>
      </c>
      <c r="L81" s="53">
        <v>0.16745067117791557</v>
      </c>
      <c r="M81" s="53">
        <v>0.2792262880585617</v>
      </c>
      <c r="N81" s="63"/>
      <c r="O81" s="53">
        <v>25.75</v>
      </c>
      <c r="P81" s="53">
        <v>7.1</v>
      </c>
      <c r="Q81" s="63"/>
      <c r="R81" s="63"/>
    </row>
    <row r="82" spans="1:18" x14ac:dyDescent="0.2">
      <c r="A82" s="47">
        <v>8</v>
      </c>
      <c r="B82" s="47">
        <v>9.9</v>
      </c>
      <c r="C82" s="47">
        <v>4.8</v>
      </c>
      <c r="D82" s="47">
        <v>4.9000000000000004</v>
      </c>
      <c r="E82" s="47">
        <v>4.8</v>
      </c>
      <c r="F82" s="47">
        <v>1</v>
      </c>
      <c r="G82" s="47">
        <v>8.8000000000000007</v>
      </c>
      <c r="J82" s="53">
        <v>53</v>
      </c>
      <c r="K82" s="53">
        <v>8.1856794037091447</v>
      </c>
      <c r="L82" s="53">
        <v>0.81432059629085529</v>
      </c>
      <c r="M82" s="53">
        <v>1.3578907495111809</v>
      </c>
      <c r="N82" s="63"/>
      <c r="O82" s="53">
        <v>26.25</v>
      </c>
      <c r="P82" s="53">
        <v>7.1</v>
      </c>
      <c r="Q82" s="63"/>
      <c r="R82" s="63"/>
    </row>
    <row r="83" spans="1:18" x14ac:dyDescent="0.2">
      <c r="A83" s="47">
        <v>2</v>
      </c>
      <c r="B83" s="47">
        <v>8.6999999999999993</v>
      </c>
      <c r="C83" s="47">
        <v>4.5999999999999996</v>
      </c>
      <c r="D83" s="47">
        <v>6.8</v>
      </c>
      <c r="E83" s="47">
        <v>4.9000000000000004</v>
      </c>
      <c r="F83" s="47">
        <v>1</v>
      </c>
      <c r="G83" s="47">
        <v>8</v>
      </c>
      <c r="J83" s="53">
        <v>54</v>
      </c>
      <c r="K83" s="53">
        <v>7.6074543577652731</v>
      </c>
      <c r="L83" s="53">
        <v>-0.40745435776527295</v>
      </c>
      <c r="M83" s="53">
        <v>-0.67943572319993972</v>
      </c>
      <c r="N83" s="63"/>
      <c r="O83" s="53">
        <v>26.75</v>
      </c>
      <c r="P83" s="53">
        <v>7.1</v>
      </c>
      <c r="Q83" s="63"/>
      <c r="R83" s="63"/>
    </row>
    <row r="84" spans="1:18" x14ac:dyDescent="0.2">
      <c r="A84" s="47">
        <v>6</v>
      </c>
      <c r="B84" s="47">
        <v>8.6</v>
      </c>
      <c r="C84" s="47">
        <v>4</v>
      </c>
      <c r="D84" s="47">
        <v>6.3</v>
      </c>
      <c r="E84" s="47">
        <v>3.9</v>
      </c>
      <c r="F84" s="47">
        <v>0</v>
      </c>
      <c r="G84" s="47">
        <v>8.5</v>
      </c>
      <c r="J84" s="53">
        <v>55</v>
      </c>
      <c r="K84" s="53">
        <v>8.0863175127549791</v>
      </c>
      <c r="L84" s="53">
        <v>1.3682487245020525E-2</v>
      </c>
      <c r="M84" s="53">
        <v>2.2815734914412036E-2</v>
      </c>
      <c r="N84" s="63"/>
      <c r="O84" s="53">
        <v>27.25</v>
      </c>
      <c r="P84" s="53">
        <v>7.1</v>
      </c>
      <c r="Q84" s="63"/>
      <c r="R84" s="63"/>
    </row>
    <row r="85" spans="1:18" x14ac:dyDescent="0.2">
      <c r="A85" s="47">
        <v>5</v>
      </c>
      <c r="B85" s="47">
        <v>6.4</v>
      </c>
      <c r="C85" s="47">
        <v>5</v>
      </c>
      <c r="D85" s="47">
        <v>8.4</v>
      </c>
      <c r="E85" s="47">
        <v>3.6</v>
      </c>
      <c r="F85" s="47">
        <v>0</v>
      </c>
      <c r="G85" s="47">
        <v>6.5</v>
      </c>
      <c r="J85" s="53">
        <v>56</v>
      </c>
      <c r="K85" s="53">
        <v>8.3173111762904011</v>
      </c>
      <c r="L85" s="53">
        <v>0.58268882370959929</v>
      </c>
      <c r="M85" s="53">
        <v>0.97164159565995933</v>
      </c>
      <c r="N85" s="63"/>
      <c r="O85" s="53">
        <v>27.75</v>
      </c>
      <c r="P85" s="53">
        <v>7.2</v>
      </c>
      <c r="Q85" s="63"/>
      <c r="R85" s="63"/>
    </row>
    <row r="86" spans="1:18" x14ac:dyDescent="0.2">
      <c r="A86" s="47">
        <v>4</v>
      </c>
      <c r="B86" s="47">
        <v>7.7</v>
      </c>
      <c r="C86" s="47">
        <v>4.3</v>
      </c>
      <c r="D86" s="47">
        <v>5.9</v>
      </c>
      <c r="E86" s="47">
        <v>6.6</v>
      </c>
      <c r="F86" s="47">
        <v>1</v>
      </c>
      <c r="G86" s="47">
        <v>7.7</v>
      </c>
      <c r="J86" s="53">
        <v>57</v>
      </c>
      <c r="K86" s="53">
        <v>8.6497319702607136</v>
      </c>
      <c r="L86" s="53">
        <v>0.1502680297392871</v>
      </c>
      <c r="M86" s="53">
        <v>0.25057399807847697</v>
      </c>
      <c r="N86" s="63"/>
      <c r="O86" s="53">
        <v>28.25</v>
      </c>
      <c r="P86" s="53">
        <v>7.2</v>
      </c>
      <c r="Q86" s="63"/>
      <c r="R86" s="63"/>
    </row>
    <row r="87" spans="1:18" x14ac:dyDescent="0.2">
      <c r="A87" s="47">
        <v>13</v>
      </c>
      <c r="B87" s="47">
        <v>7.5</v>
      </c>
      <c r="C87" s="47">
        <v>4.5</v>
      </c>
      <c r="D87" s="47">
        <v>7.6</v>
      </c>
      <c r="E87" s="47">
        <v>4.5</v>
      </c>
      <c r="F87" s="47">
        <v>0</v>
      </c>
      <c r="G87" s="47">
        <v>7.2</v>
      </c>
      <c r="J87" s="53">
        <v>58</v>
      </c>
      <c r="K87" s="53">
        <v>7.6201103841601361</v>
      </c>
      <c r="L87" s="53">
        <v>-0.12011038416013609</v>
      </c>
      <c r="M87" s="53">
        <v>-0.20028571095238382</v>
      </c>
      <c r="N87" s="63"/>
      <c r="O87" s="53">
        <v>28.75</v>
      </c>
      <c r="P87" s="53">
        <v>7.2</v>
      </c>
      <c r="Q87" s="63"/>
      <c r="R87" s="63"/>
    </row>
    <row r="88" spans="1:18" x14ac:dyDescent="0.2">
      <c r="A88" s="47">
        <v>4</v>
      </c>
      <c r="B88" s="47">
        <v>5</v>
      </c>
      <c r="C88" s="47">
        <v>4.9000000000000004</v>
      </c>
      <c r="D88" s="47">
        <v>8.1999999999999993</v>
      </c>
      <c r="E88" s="47">
        <v>3</v>
      </c>
      <c r="F88" s="47">
        <v>0</v>
      </c>
      <c r="G88" s="47">
        <v>6</v>
      </c>
      <c r="J88" s="53">
        <v>59</v>
      </c>
      <c r="K88" s="53">
        <v>7.1727680602203332</v>
      </c>
      <c r="L88" s="53">
        <v>-0.1727680602203332</v>
      </c>
      <c r="M88" s="53">
        <v>-0.28809310712851932</v>
      </c>
      <c r="N88" s="63"/>
      <c r="O88" s="53">
        <v>29.25</v>
      </c>
      <c r="P88" s="53">
        <v>7.2</v>
      </c>
      <c r="Q88" s="63"/>
      <c r="R88" s="63"/>
    </row>
    <row r="89" spans="1:18" x14ac:dyDescent="0.2">
      <c r="A89" s="47">
        <v>11</v>
      </c>
      <c r="B89" s="47">
        <v>7.7</v>
      </c>
      <c r="C89" s="47">
        <v>4.3</v>
      </c>
      <c r="D89" s="47">
        <v>5.9</v>
      </c>
      <c r="E89" s="47">
        <v>6.7</v>
      </c>
      <c r="F89" s="47">
        <v>1</v>
      </c>
      <c r="G89" s="47">
        <v>8.1999999999999993</v>
      </c>
      <c r="J89" s="53">
        <v>60</v>
      </c>
      <c r="K89" s="53">
        <v>8.2292528133847611</v>
      </c>
      <c r="L89" s="53">
        <v>0.27074718661523889</v>
      </c>
      <c r="M89" s="53">
        <v>0.45147464258621867</v>
      </c>
      <c r="N89" s="63"/>
      <c r="O89" s="53">
        <v>29.75</v>
      </c>
      <c r="P89" s="53">
        <v>7.2</v>
      </c>
      <c r="Q89" s="63"/>
      <c r="R89" s="63"/>
    </row>
    <row r="90" spans="1:18" x14ac:dyDescent="0.2">
      <c r="A90" s="47">
        <v>8</v>
      </c>
      <c r="B90" s="47">
        <v>9.1</v>
      </c>
      <c r="C90" s="47">
        <v>4.5999999999999996</v>
      </c>
      <c r="D90" s="47">
        <v>8.3000000000000007</v>
      </c>
      <c r="E90" s="47">
        <v>5.4</v>
      </c>
      <c r="F90" s="47">
        <v>0</v>
      </c>
      <c r="G90" s="47">
        <v>7.4</v>
      </c>
      <c r="J90" s="53">
        <v>61</v>
      </c>
      <c r="K90" s="53">
        <v>7.5171227640264204</v>
      </c>
      <c r="L90" s="53">
        <v>-0.31712276402642026</v>
      </c>
      <c r="M90" s="53">
        <v>-0.52880655320805248</v>
      </c>
      <c r="N90" s="63"/>
      <c r="O90" s="53">
        <v>30.25</v>
      </c>
      <c r="P90" s="53">
        <v>7.2</v>
      </c>
      <c r="Q90" s="63"/>
      <c r="R90" s="63"/>
    </row>
    <row r="91" spans="1:18" x14ac:dyDescent="0.2">
      <c r="A91" s="47">
        <v>14</v>
      </c>
      <c r="B91" s="47">
        <v>5.5</v>
      </c>
      <c r="C91" s="47">
        <v>8.1999999999999993</v>
      </c>
      <c r="D91" s="47">
        <v>6.3</v>
      </c>
      <c r="E91" s="47">
        <v>7</v>
      </c>
      <c r="F91" s="47">
        <v>1</v>
      </c>
      <c r="G91" s="47">
        <v>9.3000000000000007</v>
      </c>
      <c r="J91" s="53">
        <v>62</v>
      </c>
      <c r="K91" s="53">
        <v>8.2097194216173293</v>
      </c>
      <c r="L91" s="53">
        <v>0.59028057838267145</v>
      </c>
      <c r="M91" s="53">
        <v>0.98430095057506073</v>
      </c>
      <c r="N91" s="63"/>
      <c r="O91" s="53">
        <v>30.75</v>
      </c>
      <c r="P91" s="53">
        <v>7.2</v>
      </c>
      <c r="Q91" s="63"/>
      <c r="R91" s="63"/>
    </row>
    <row r="92" spans="1:18" x14ac:dyDescent="0.2">
      <c r="A92" s="47">
        <v>15</v>
      </c>
      <c r="B92" s="47">
        <v>9.1</v>
      </c>
      <c r="C92" s="47">
        <v>5.4</v>
      </c>
      <c r="D92" s="47">
        <v>7.3</v>
      </c>
      <c r="E92" s="47">
        <v>4.0999999999999996</v>
      </c>
      <c r="F92" s="47">
        <v>1</v>
      </c>
      <c r="G92" s="47">
        <v>7.9</v>
      </c>
      <c r="J92" s="53">
        <v>63</v>
      </c>
      <c r="K92" s="53">
        <v>7.2462048307850884</v>
      </c>
      <c r="L92" s="53">
        <v>0.75379516921491163</v>
      </c>
      <c r="M92" s="53">
        <v>1.2569637707377221</v>
      </c>
      <c r="N92" s="63"/>
      <c r="O92" s="53">
        <v>31.25</v>
      </c>
      <c r="P92" s="53">
        <v>7.2</v>
      </c>
      <c r="Q92" s="63"/>
      <c r="R92" s="63"/>
    </row>
    <row r="93" spans="1:18" x14ac:dyDescent="0.2">
      <c r="A93" s="47">
        <v>7</v>
      </c>
      <c r="B93" s="47">
        <v>7.1</v>
      </c>
      <c r="C93" s="47">
        <v>4.5</v>
      </c>
      <c r="D93" s="47">
        <v>9.9</v>
      </c>
      <c r="E93" s="47">
        <v>2.6</v>
      </c>
      <c r="F93" s="47">
        <v>0</v>
      </c>
      <c r="G93" s="47">
        <v>6.5</v>
      </c>
      <c r="J93" s="53">
        <v>64</v>
      </c>
      <c r="K93" s="53">
        <v>7.1993302349384054</v>
      </c>
      <c r="L93" s="53">
        <v>0.90066976506159424</v>
      </c>
      <c r="M93" s="53">
        <v>1.5018791713143873</v>
      </c>
      <c r="N93" s="63"/>
      <c r="O93" s="53">
        <v>31.75</v>
      </c>
      <c r="P93" s="53">
        <v>7.2</v>
      </c>
      <c r="Q93" s="63"/>
      <c r="R93" s="63"/>
    </row>
    <row r="94" spans="1:18" x14ac:dyDescent="0.2">
      <c r="A94" s="47">
        <v>14</v>
      </c>
      <c r="B94" s="47">
        <v>9.1999999999999993</v>
      </c>
      <c r="C94" s="47">
        <v>4.8</v>
      </c>
      <c r="D94" s="47">
        <v>7.1</v>
      </c>
      <c r="E94" s="47">
        <v>5.3</v>
      </c>
      <c r="F94" s="47">
        <v>1</v>
      </c>
      <c r="G94" s="47">
        <v>8.6</v>
      </c>
      <c r="J94" s="53">
        <v>65</v>
      </c>
      <c r="K94" s="53">
        <v>6.8351710643482999</v>
      </c>
      <c r="L94" s="53">
        <v>0.26482893565169974</v>
      </c>
      <c r="M94" s="53">
        <v>0.44160587803171747</v>
      </c>
      <c r="N94" s="63"/>
      <c r="O94" s="53">
        <v>32.25</v>
      </c>
      <c r="P94" s="53">
        <v>7.2</v>
      </c>
      <c r="Q94" s="63"/>
      <c r="R94" s="63"/>
    </row>
    <row r="95" spans="1:18" x14ac:dyDescent="0.2">
      <c r="A95" s="47">
        <v>11</v>
      </c>
      <c r="B95" s="47">
        <v>9.3000000000000007</v>
      </c>
      <c r="C95" s="47">
        <v>5.9</v>
      </c>
      <c r="D95" s="47">
        <v>4.5999999999999996</v>
      </c>
      <c r="E95" s="47">
        <v>7</v>
      </c>
      <c r="F95" s="47">
        <v>1</v>
      </c>
      <c r="G95" s="47">
        <v>8.9</v>
      </c>
      <c r="J95" s="53">
        <v>66</v>
      </c>
      <c r="K95" s="53">
        <v>7.6262405523646892</v>
      </c>
      <c r="L95" s="53">
        <v>1.3737594476353108</v>
      </c>
      <c r="M95" s="53">
        <v>2.2907626977560787</v>
      </c>
      <c r="N95" s="63"/>
      <c r="O95" s="53">
        <v>32.75</v>
      </c>
      <c r="P95" s="53">
        <v>7.2</v>
      </c>
      <c r="Q95" s="63"/>
      <c r="R95" s="63"/>
    </row>
    <row r="96" spans="1:18" x14ac:dyDescent="0.2">
      <c r="A96" s="47">
        <v>8</v>
      </c>
      <c r="B96" s="47">
        <v>9.3000000000000007</v>
      </c>
      <c r="C96" s="47">
        <v>5.5</v>
      </c>
      <c r="D96" s="47">
        <v>7.4</v>
      </c>
      <c r="E96" s="47">
        <v>4.5999999999999996</v>
      </c>
      <c r="F96" s="47">
        <v>1</v>
      </c>
      <c r="G96" s="47">
        <v>8.4</v>
      </c>
      <c r="J96" s="53">
        <v>67</v>
      </c>
      <c r="K96" s="53">
        <v>6.9578655047410551</v>
      </c>
      <c r="L96" s="53">
        <v>-0.75786550474105496</v>
      </c>
      <c r="M96" s="53">
        <v>-1.2637511109861845</v>
      </c>
      <c r="N96" s="63"/>
      <c r="O96" s="53">
        <v>33.25</v>
      </c>
      <c r="P96" s="53">
        <v>7.2</v>
      </c>
      <c r="Q96" s="63"/>
      <c r="R96" s="63"/>
    </row>
    <row r="97" spans="1:18" x14ac:dyDescent="0.2">
      <c r="A97" s="47">
        <v>12</v>
      </c>
      <c r="B97" s="47">
        <v>8.6</v>
      </c>
      <c r="C97" s="47">
        <v>5.7</v>
      </c>
      <c r="D97" s="47">
        <v>6.7</v>
      </c>
      <c r="E97" s="47">
        <v>5.3</v>
      </c>
      <c r="F97" s="47">
        <v>1</v>
      </c>
      <c r="G97" s="47">
        <v>8.1</v>
      </c>
      <c r="J97" s="53">
        <v>68</v>
      </c>
      <c r="K97" s="53">
        <v>6.9940889453075625</v>
      </c>
      <c r="L97" s="53">
        <v>1.2059110546924368</v>
      </c>
      <c r="M97" s="53">
        <v>2.0108732032061467</v>
      </c>
      <c r="N97" s="63"/>
      <c r="O97" s="53">
        <v>33.75</v>
      </c>
      <c r="P97" s="53">
        <v>7.2</v>
      </c>
      <c r="Q97" s="63"/>
      <c r="R97" s="63"/>
    </row>
    <row r="98" spans="1:18" x14ac:dyDescent="0.2">
      <c r="A98" s="47">
        <v>10</v>
      </c>
      <c r="B98" s="47">
        <v>7.4</v>
      </c>
      <c r="C98" s="47">
        <v>4.8</v>
      </c>
      <c r="D98" s="47">
        <v>7.2</v>
      </c>
      <c r="E98" s="47">
        <v>5</v>
      </c>
      <c r="F98" s="47">
        <v>0</v>
      </c>
      <c r="G98" s="47">
        <v>7.2</v>
      </c>
      <c r="J98" s="53">
        <v>69</v>
      </c>
      <c r="K98" s="53">
        <v>6.6936809170737916</v>
      </c>
      <c r="L98" s="53">
        <v>-0.89368091707379183</v>
      </c>
      <c r="M98" s="53">
        <v>-1.4902251715560575</v>
      </c>
      <c r="N98" s="63"/>
      <c r="O98" s="53">
        <v>34.25</v>
      </c>
      <c r="P98" s="53">
        <v>7.2</v>
      </c>
      <c r="Q98" s="63"/>
      <c r="R98" s="63"/>
    </row>
    <row r="99" spans="1:18" x14ac:dyDescent="0.2">
      <c r="A99" s="47">
        <v>11</v>
      </c>
      <c r="B99" s="47">
        <v>8.6999999999999993</v>
      </c>
      <c r="C99" s="47">
        <v>2.9</v>
      </c>
      <c r="D99" s="47">
        <v>5.6</v>
      </c>
      <c r="E99" s="47">
        <v>3.2</v>
      </c>
      <c r="F99" s="47">
        <v>1</v>
      </c>
      <c r="G99" s="47">
        <v>7.7</v>
      </c>
      <c r="J99" s="53">
        <v>70</v>
      </c>
      <c r="K99" s="53">
        <v>7.2449253714875903</v>
      </c>
      <c r="L99" s="53">
        <v>0.7550746285124097</v>
      </c>
      <c r="M99" s="53">
        <v>1.2590972866433277</v>
      </c>
      <c r="N99" s="63"/>
      <c r="O99" s="53">
        <v>34.75</v>
      </c>
      <c r="P99" s="53">
        <v>7.4</v>
      </c>
      <c r="Q99" s="63"/>
      <c r="R99" s="63"/>
    </row>
    <row r="100" spans="1:18" x14ac:dyDescent="0.2">
      <c r="A100" s="47">
        <v>1</v>
      </c>
      <c r="B100" s="47">
        <v>7.8</v>
      </c>
      <c r="C100" s="47">
        <v>7.1</v>
      </c>
      <c r="D100" s="47">
        <v>7.9</v>
      </c>
      <c r="E100" s="47">
        <v>5.3</v>
      </c>
      <c r="F100" s="47">
        <v>1</v>
      </c>
      <c r="G100" s="47">
        <v>7.4</v>
      </c>
      <c r="J100" s="53">
        <v>71</v>
      </c>
      <c r="K100" s="53">
        <v>8.6088187309810653</v>
      </c>
      <c r="L100" s="53">
        <v>-0.90881873098106514</v>
      </c>
      <c r="M100" s="53">
        <v>-1.5154676836159713</v>
      </c>
      <c r="N100" s="63"/>
      <c r="O100" s="53">
        <v>35.25</v>
      </c>
      <c r="P100" s="53">
        <v>7.4</v>
      </c>
      <c r="Q100" s="63"/>
      <c r="R100" s="63"/>
    </row>
    <row r="101" spans="1:18" x14ac:dyDescent="0.2">
      <c r="A101" s="47">
        <v>6</v>
      </c>
      <c r="B101" s="47">
        <v>7.9</v>
      </c>
      <c r="C101" s="47">
        <v>4.8</v>
      </c>
      <c r="D101" s="47">
        <v>9.6999999999999993</v>
      </c>
      <c r="E101" s="47">
        <v>5.0999999999999996</v>
      </c>
      <c r="F101" s="47">
        <v>1</v>
      </c>
      <c r="G101" s="47">
        <v>7</v>
      </c>
      <c r="J101" s="53">
        <v>72</v>
      </c>
      <c r="K101" s="53">
        <v>6.8994921749098372</v>
      </c>
      <c r="L101" s="53">
        <v>0.10050782509016276</v>
      </c>
      <c r="M101" s="53">
        <v>0.16759817517211978</v>
      </c>
      <c r="N101" s="63"/>
      <c r="O101" s="53">
        <v>35.75</v>
      </c>
      <c r="P101" s="53">
        <v>7.4</v>
      </c>
      <c r="Q101" s="63"/>
      <c r="R101" s="63"/>
    </row>
    <row r="102" spans="1:18" x14ac:dyDescent="0.2">
      <c r="A102" s="47">
        <v>8</v>
      </c>
      <c r="B102" s="47">
        <v>7.6</v>
      </c>
      <c r="C102" s="47">
        <v>4.5999999999999996</v>
      </c>
      <c r="D102" s="47">
        <v>7.7</v>
      </c>
      <c r="E102" s="47">
        <v>4.9000000000000004</v>
      </c>
      <c r="F102" s="47">
        <v>0</v>
      </c>
      <c r="G102" s="47">
        <v>6.1</v>
      </c>
      <c r="J102" s="53">
        <v>73</v>
      </c>
      <c r="K102" s="53">
        <v>7.7787413253755879</v>
      </c>
      <c r="L102" s="53">
        <v>0.12125867462441242</v>
      </c>
      <c r="M102" s="53">
        <v>0.2022005010317395</v>
      </c>
      <c r="N102" s="63"/>
      <c r="O102" s="53">
        <v>36.25</v>
      </c>
      <c r="P102" s="53">
        <v>7.4</v>
      </c>
      <c r="Q102" s="63"/>
      <c r="R102" s="63"/>
    </row>
    <row r="103" spans="1:18" x14ac:dyDescent="0.2">
      <c r="A103" s="47">
        <v>14</v>
      </c>
      <c r="B103" s="47">
        <v>9.1999999999999993</v>
      </c>
      <c r="C103" s="47">
        <v>6.2</v>
      </c>
      <c r="D103" s="47">
        <v>7.3</v>
      </c>
      <c r="E103" s="47">
        <v>5.2</v>
      </c>
      <c r="F103" s="47">
        <v>1</v>
      </c>
      <c r="G103" s="47">
        <v>7.1</v>
      </c>
      <c r="J103" s="53">
        <v>74</v>
      </c>
      <c r="K103" s="53">
        <v>9.205078992877592</v>
      </c>
      <c r="L103" s="53">
        <v>0.5949210071224087</v>
      </c>
      <c r="M103" s="53">
        <v>0.99203892906677071</v>
      </c>
      <c r="N103" s="63"/>
      <c r="O103" s="53">
        <v>36.75</v>
      </c>
      <c r="P103" s="53">
        <v>7.4</v>
      </c>
      <c r="Q103" s="63"/>
      <c r="R103" s="63"/>
    </row>
    <row r="104" spans="1:18" x14ac:dyDescent="0.2">
      <c r="A104" s="47">
        <v>14</v>
      </c>
      <c r="B104" s="47">
        <v>7.7</v>
      </c>
      <c r="C104" s="47">
        <v>7</v>
      </c>
      <c r="D104" s="47">
        <v>7.7</v>
      </c>
      <c r="E104" s="47">
        <v>4.7</v>
      </c>
      <c r="F104" s="47">
        <v>1</v>
      </c>
      <c r="G104" s="47">
        <v>7.6</v>
      </c>
      <c r="J104" s="53">
        <v>75</v>
      </c>
      <c r="K104" s="53">
        <v>8.1767368957258029</v>
      </c>
      <c r="L104" s="53">
        <v>0.22326310427419749</v>
      </c>
      <c r="M104" s="53">
        <v>0.37229428480868143</v>
      </c>
      <c r="N104" s="63"/>
      <c r="O104" s="53">
        <v>37.25</v>
      </c>
      <c r="P104" s="53">
        <v>7.4</v>
      </c>
      <c r="Q104" s="63"/>
      <c r="R104" s="63"/>
    </row>
    <row r="105" spans="1:18" x14ac:dyDescent="0.2">
      <c r="A105" s="47">
        <v>12</v>
      </c>
      <c r="B105" s="47">
        <v>9.5</v>
      </c>
      <c r="C105" s="47">
        <v>6.6</v>
      </c>
      <c r="D105" s="47">
        <v>7.6</v>
      </c>
      <c r="E105" s="47">
        <v>5.5</v>
      </c>
      <c r="F105" s="47">
        <v>1</v>
      </c>
      <c r="G105" s="47">
        <v>9</v>
      </c>
      <c r="J105" s="53">
        <v>76</v>
      </c>
      <c r="K105" s="53">
        <v>7.7521231350886133</v>
      </c>
      <c r="L105" s="53">
        <v>1.1478768649113871</v>
      </c>
      <c r="M105" s="53">
        <v>1.9141003967488277</v>
      </c>
      <c r="N105" s="63"/>
      <c r="O105" s="53">
        <v>37.75</v>
      </c>
      <c r="P105" s="53">
        <v>7.4</v>
      </c>
      <c r="Q105" s="63"/>
      <c r="R105" s="63"/>
    </row>
    <row r="106" spans="1:18" x14ac:dyDescent="0.2">
      <c r="A106" s="47">
        <v>15</v>
      </c>
      <c r="B106" s="47">
        <v>6.5</v>
      </c>
      <c r="C106" s="47">
        <v>6</v>
      </c>
      <c r="D106" s="47">
        <v>8.6999999999999993</v>
      </c>
      <c r="E106" s="47">
        <v>6.8</v>
      </c>
      <c r="F106" s="47">
        <v>1</v>
      </c>
      <c r="G106" s="47">
        <v>8.9</v>
      </c>
      <c r="J106" s="53">
        <v>77</v>
      </c>
      <c r="K106" s="53">
        <v>6.9185547796528244</v>
      </c>
      <c r="L106" s="53">
        <v>0.58144522034717561</v>
      </c>
      <c r="M106" s="53">
        <v>0.96956787001727285</v>
      </c>
      <c r="N106" s="63"/>
      <c r="O106" s="53">
        <v>38.25</v>
      </c>
      <c r="P106" s="53">
        <v>7.4</v>
      </c>
      <c r="Q106" s="63"/>
      <c r="R106" s="63"/>
    </row>
    <row r="107" spans="1:18" x14ac:dyDescent="0.2">
      <c r="A107" s="47">
        <v>13</v>
      </c>
      <c r="B107" s="47">
        <v>8.3000000000000007</v>
      </c>
      <c r="C107" s="47">
        <v>5.2</v>
      </c>
      <c r="D107" s="47">
        <v>9.1</v>
      </c>
      <c r="E107" s="47">
        <v>5.9</v>
      </c>
      <c r="F107" s="47">
        <v>1</v>
      </c>
      <c r="G107" s="47">
        <v>7.5</v>
      </c>
      <c r="J107" s="53">
        <v>78</v>
      </c>
      <c r="K107" s="53">
        <v>7.9633856087400883</v>
      </c>
      <c r="L107" s="53">
        <v>3.6614391259911727E-2</v>
      </c>
      <c r="M107" s="53">
        <v>6.1054998998280284E-2</v>
      </c>
      <c r="N107" s="63"/>
      <c r="O107" s="53">
        <v>38.75</v>
      </c>
      <c r="P107" s="53">
        <v>7.4</v>
      </c>
      <c r="Q107" s="63"/>
      <c r="R107" s="63"/>
    </row>
    <row r="108" spans="1:18" x14ac:dyDescent="0.2">
      <c r="A108" s="47">
        <v>15</v>
      </c>
      <c r="B108" s="47">
        <v>9.6</v>
      </c>
      <c r="C108" s="47">
        <v>5.5</v>
      </c>
      <c r="D108" s="47">
        <v>7.7</v>
      </c>
      <c r="E108" s="47">
        <v>6.5</v>
      </c>
      <c r="F108" s="47">
        <v>1</v>
      </c>
      <c r="G108" s="47">
        <v>9.3000000000000007</v>
      </c>
      <c r="J108" s="53">
        <v>79</v>
      </c>
      <c r="K108" s="53">
        <v>8.8782471795458768</v>
      </c>
      <c r="L108" s="53">
        <v>-0.77824717954587719</v>
      </c>
      <c r="M108" s="53">
        <v>-1.2977378329272418</v>
      </c>
      <c r="N108" s="63"/>
      <c r="O108" s="53">
        <v>39.25</v>
      </c>
      <c r="P108" s="53">
        <v>7.5</v>
      </c>
      <c r="Q108" s="63"/>
      <c r="R108" s="63"/>
    </row>
    <row r="109" spans="1:18" x14ac:dyDescent="0.2">
      <c r="A109" s="47">
        <v>1</v>
      </c>
      <c r="B109" s="47">
        <v>5.9</v>
      </c>
      <c r="C109" s="47">
        <v>6.2</v>
      </c>
      <c r="D109" s="47">
        <v>8.4</v>
      </c>
      <c r="E109" s="47">
        <v>8.6999999999999993</v>
      </c>
      <c r="F109" s="47">
        <v>1</v>
      </c>
      <c r="G109" s="47">
        <v>8</v>
      </c>
      <c r="J109" s="53">
        <v>80</v>
      </c>
      <c r="K109" s="53">
        <v>7.2171741805279481</v>
      </c>
      <c r="L109" s="53">
        <v>0.38282581947205152</v>
      </c>
      <c r="M109" s="53">
        <v>0.63836729821514127</v>
      </c>
      <c r="N109" s="63"/>
      <c r="O109" s="53">
        <v>39.75</v>
      </c>
      <c r="P109" s="53">
        <v>7.5</v>
      </c>
      <c r="Q109" s="63"/>
      <c r="R109" s="63"/>
    </row>
    <row r="110" spans="1:18" x14ac:dyDescent="0.2">
      <c r="A110" s="47">
        <v>7</v>
      </c>
      <c r="B110" s="47">
        <v>8.6999999999999993</v>
      </c>
      <c r="C110" s="47">
        <v>4.8</v>
      </c>
      <c r="D110" s="47">
        <v>3.8</v>
      </c>
      <c r="E110" s="47">
        <v>5.5</v>
      </c>
      <c r="F110" s="47">
        <v>1</v>
      </c>
      <c r="G110" s="47">
        <v>7.6</v>
      </c>
      <c r="J110" s="53">
        <v>81</v>
      </c>
      <c r="K110" s="53">
        <v>8.1010548639016413</v>
      </c>
      <c r="L110" s="53">
        <v>0.6989451360983594</v>
      </c>
      <c r="M110" s="53">
        <v>1.1655005891375043</v>
      </c>
      <c r="N110" s="63"/>
      <c r="O110" s="53">
        <v>40.25</v>
      </c>
      <c r="P110" s="53">
        <v>7.5</v>
      </c>
      <c r="Q110" s="63"/>
      <c r="R110" s="63"/>
    </row>
    <row r="111" spans="1:18" x14ac:dyDescent="0.2">
      <c r="A111" s="47">
        <v>2</v>
      </c>
      <c r="B111" s="47">
        <v>6.7</v>
      </c>
      <c r="C111" s="47">
        <v>4.5</v>
      </c>
      <c r="D111" s="47">
        <v>5</v>
      </c>
      <c r="E111" s="47">
        <v>5.5</v>
      </c>
      <c r="F111" s="47">
        <v>0</v>
      </c>
      <c r="G111" s="47">
        <v>7.1</v>
      </c>
      <c r="J111" s="53">
        <v>82</v>
      </c>
      <c r="K111" s="53">
        <v>7.4386849236452681</v>
      </c>
      <c r="L111" s="53">
        <v>0.56131507635473188</v>
      </c>
      <c r="M111" s="53">
        <v>0.93600057915152124</v>
      </c>
      <c r="N111" s="63"/>
      <c r="O111" s="53">
        <v>40.75</v>
      </c>
      <c r="P111" s="53">
        <v>7.5</v>
      </c>
      <c r="Q111" s="63"/>
      <c r="R111" s="63"/>
    </row>
    <row r="112" spans="1:18" x14ac:dyDescent="0.2">
      <c r="A112" s="47">
        <v>7</v>
      </c>
      <c r="B112" s="47">
        <v>9.6999999999999993</v>
      </c>
      <c r="C112" s="47">
        <v>6.1</v>
      </c>
      <c r="D112" s="47">
        <v>6.7</v>
      </c>
      <c r="E112" s="47">
        <v>7.1</v>
      </c>
      <c r="F112" s="47">
        <v>1</v>
      </c>
      <c r="G112" s="47">
        <v>8.1</v>
      </c>
      <c r="J112" s="53">
        <v>83</v>
      </c>
      <c r="K112" s="53">
        <v>7.0344649155864261</v>
      </c>
      <c r="L112" s="53">
        <v>1.4655350844135739</v>
      </c>
      <c r="M112" s="53">
        <v>2.4437998292978063</v>
      </c>
      <c r="N112" s="63"/>
      <c r="O112" s="53">
        <v>41.25</v>
      </c>
      <c r="P112" s="53">
        <v>7.5</v>
      </c>
      <c r="Q112" s="63"/>
      <c r="R112" s="63"/>
    </row>
    <row r="113" spans="1:18" x14ac:dyDescent="0.2">
      <c r="A113" s="47">
        <v>12</v>
      </c>
      <c r="B113" s="47">
        <v>8.8000000000000007</v>
      </c>
      <c r="C113" s="47">
        <v>4.5</v>
      </c>
      <c r="D113" s="47">
        <v>6.7</v>
      </c>
      <c r="E113" s="47">
        <v>6.6</v>
      </c>
      <c r="F113" s="47">
        <v>0</v>
      </c>
      <c r="G113" s="47">
        <v>7.9</v>
      </c>
      <c r="J113" s="53">
        <v>84</v>
      </c>
      <c r="K113" s="53">
        <v>6.5432514156102624</v>
      </c>
      <c r="L113" s="53">
        <v>-4.3251415610262356E-2</v>
      </c>
      <c r="M113" s="53">
        <v>-7.2122328021605855E-2</v>
      </c>
      <c r="N113" s="63"/>
      <c r="O113" s="53">
        <v>41.75</v>
      </c>
      <c r="P113" s="53">
        <v>7.5</v>
      </c>
      <c r="Q113" s="63"/>
      <c r="R113" s="63"/>
    </row>
    <row r="114" spans="1:18" x14ac:dyDescent="0.2">
      <c r="A114" s="47">
        <v>7</v>
      </c>
      <c r="B114" s="47">
        <v>8.1999999999999993</v>
      </c>
      <c r="C114" s="47">
        <v>5</v>
      </c>
      <c r="D114" s="47">
        <v>9</v>
      </c>
      <c r="E114" s="47">
        <v>5.2</v>
      </c>
      <c r="F114" s="47">
        <v>1</v>
      </c>
      <c r="G114" s="47">
        <v>7.2</v>
      </c>
      <c r="J114" s="53">
        <v>85</v>
      </c>
      <c r="K114" s="53">
        <v>7.7403432676450734</v>
      </c>
      <c r="L114" s="53">
        <v>-4.0343267645073233E-2</v>
      </c>
      <c r="M114" s="53">
        <v>-6.727295145158281E-2</v>
      </c>
      <c r="N114" s="63"/>
      <c r="O114" s="53">
        <v>42.25</v>
      </c>
      <c r="P114" s="53">
        <v>7.5</v>
      </c>
      <c r="Q114" s="63"/>
      <c r="R114" s="63"/>
    </row>
    <row r="115" spans="1:18" x14ac:dyDescent="0.2">
      <c r="A115" s="47">
        <v>14</v>
      </c>
      <c r="B115" s="47">
        <v>8.9</v>
      </c>
      <c r="C115" s="47">
        <v>6.9</v>
      </c>
      <c r="D115" s="47">
        <v>8.1999999999999993</v>
      </c>
      <c r="E115" s="47">
        <v>5.6</v>
      </c>
      <c r="F115" s="47">
        <v>1</v>
      </c>
      <c r="G115" s="47">
        <v>7.7</v>
      </c>
      <c r="J115" s="53">
        <v>86</v>
      </c>
      <c r="K115" s="53">
        <v>7.355184370976664</v>
      </c>
      <c r="L115" s="53">
        <v>-0.15518437097666382</v>
      </c>
      <c r="M115" s="53">
        <v>-0.2587720644396645</v>
      </c>
      <c r="N115" s="63"/>
      <c r="O115" s="53">
        <v>42.75</v>
      </c>
      <c r="P115" s="53">
        <v>7.5</v>
      </c>
      <c r="Q115" s="63"/>
      <c r="R115" s="63"/>
    </row>
    <row r="116" spans="1:18" x14ac:dyDescent="0.2">
      <c r="A116" s="47">
        <v>14</v>
      </c>
      <c r="B116" s="47">
        <v>8.4</v>
      </c>
      <c r="C116" s="47">
        <v>5.9</v>
      </c>
      <c r="D116" s="47">
        <v>6.7</v>
      </c>
      <c r="E116" s="47">
        <v>4.9000000000000004</v>
      </c>
      <c r="F116" s="47">
        <v>1</v>
      </c>
      <c r="G116" s="47">
        <v>7.9</v>
      </c>
      <c r="J116" s="53">
        <v>87</v>
      </c>
      <c r="K116" s="53">
        <v>6.1008968514304334</v>
      </c>
      <c r="L116" s="53">
        <v>-0.10089685143043337</v>
      </c>
      <c r="M116" s="53">
        <v>-0.16824688192370607</v>
      </c>
      <c r="N116" s="63"/>
      <c r="O116" s="53">
        <v>43.25</v>
      </c>
      <c r="P116" s="53">
        <v>7.5</v>
      </c>
      <c r="Q116" s="63"/>
      <c r="R116" s="63"/>
    </row>
    <row r="117" spans="1:18" x14ac:dyDescent="0.2">
      <c r="A117" s="47">
        <v>11</v>
      </c>
      <c r="B117" s="47">
        <v>7.7</v>
      </c>
      <c r="C117" s="47">
        <v>7</v>
      </c>
      <c r="D117" s="47">
        <v>7.7</v>
      </c>
      <c r="E117" s="47">
        <v>5.4</v>
      </c>
      <c r="F117" s="47">
        <v>0</v>
      </c>
      <c r="G117" s="47">
        <v>6.9</v>
      </c>
      <c r="J117" s="53">
        <v>88</v>
      </c>
      <c r="K117" s="53">
        <v>8.1525281900282707</v>
      </c>
      <c r="L117" s="53">
        <v>4.7471809971728618E-2</v>
      </c>
      <c r="M117" s="53">
        <v>7.9159893433591672E-2</v>
      </c>
      <c r="N117" s="63"/>
      <c r="O117" s="53">
        <v>43.75</v>
      </c>
      <c r="P117" s="53">
        <v>7.6</v>
      </c>
      <c r="Q117" s="63"/>
      <c r="R117" s="63"/>
    </row>
    <row r="118" spans="1:18" x14ac:dyDescent="0.2">
      <c r="A118" s="47">
        <v>10</v>
      </c>
      <c r="B118" s="47">
        <v>9.1999999999999993</v>
      </c>
      <c r="C118" s="47">
        <v>6.2</v>
      </c>
      <c r="D118" s="47">
        <v>7.3</v>
      </c>
      <c r="E118" s="47">
        <v>7.7</v>
      </c>
      <c r="F118" s="47">
        <v>1</v>
      </c>
      <c r="G118" s="47">
        <v>9.5</v>
      </c>
      <c r="J118" s="53">
        <v>89</v>
      </c>
      <c r="K118" s="53">
        <v>7.5364371564799963</v>
      </c>
      <c r="L118" s="53">
        <v>-0.13643715647999599</v>
      </c>
      <c r="M118" s="53">
        <v>-0.22751082745256185</v>
      </c>
      <c r="N118" s="63"/>
      <c r="O118" s="53">
        <v>44.25</v>
      </c>
      <c r="P118" s="53">
        <v>7.6</v>
      </c>
      <c r="Q118" s="63"/>
      <c r="R118" s="63"/>
    </row>
    <row r="119" spans="1:18" x14ac:dyDescent="0.2">
      <c r="A119" s="47">
        <v>5</v>
      </c>
      <c r="B119" s="47">
        <v>7.3</v>
      </c>
      <c r="C119" s="47">
        <v>6.1</v>
      </c>
      <c r="D119" s="47">
        <v>8</v>
      </c>
      <c r="E119" s="47">
        <v>4.0999999999999996</v>
      </c>
      <c r="F119" s="47">
        <v>0</v>
      </c>
      <c r="G119" s="47">
        <v>7.5</v>
      </c>
      <c r="J119" s="53">
        <v>90</v>
      </c>
      <c r="K119" s="53">
        <v>8.5174204050142155</v>
      </c>
      <c r="L119" s="53">
        <v>0.78257959498578522</v>
      </c>
      <c r="M119" s="53">
        <v>1.3049621950220809</v>
      </c>
      <c r="N119" s="63"/>
      <c r="O119" s="53">
        <v>44.75</v>
      </c>
      <c r="P119" s="53">
        <v>7.6</v>
      </c>
      <c r="Q119" s="63"/>
      <c r="R119" s="63"/>
    </row>
    <row r="120" spans="1:18" x14ac:dyDescent="0.2">
      <c r="A120" s="47">
        <v>11</v>
      </c>
      <c r="B120" s="47">
        <v>9</v>
      </c>
      <c r="C120" s="47">
        <v>5</v>
      </c>
      <c r="D120" s="47">
        <v>6</v>
      </c>
      <c r="E120" s="47">
        <v>4.2</v>
      </c>
      <c r="F120" s="47">
        <v>1</v>
      </c>
      <c r="G120" s="47">
        <v>8</v>
      </c>
      <c r="J120" s="53">
        <v>91</v>
      </c>
      <c r="K120" s="53">
        <v>8.1514442423073099</v>
      </c>
      <c r="L120" s="53">
        <v>-0.25144424230730955</v>
      </c>
      <c r="M120" s="53">
        <v>-0.41928671852601873</v>
      </c>
      <c r="N120" s="63"/>
      <c r="O120" s="53">
        <v>45.25</v>
      </c>
      <c r="P120" s="53">
        <v>7.6</v>
      </c>
      <c r="Q120" s="63"/>
      <c r="R120" s="63"/>
    </row>
    <row r="121" spans="1:18" x14ac:dyDescent="0.2">
      <c r="A121" s="47">
        <v>6</v>
      </c>
      <c r="B121" s="47">
        <v>8.1</v>
      </c>
      <c r="C121" s="47">
        <v>3.8</v>
      </c>
      <c r="D121" s="47">
        <v>6.6</v>
      </c>
      <c r="E121" s="47">
        <v>3.9</v>
      </c>
      <c r="F121" s="47">
        <v>0</v>
      </c>
      <c r="G121" s="47">
        <v>7.1</v>
      </c>
      <c r="J121" s="53">
        <v>92</v>
      </c>
      <c r="K121" s="53">
        <v>6.4148055734168308</v>
      </c>
      <c r="L121" s="53">
        <v>8.5194426583169225E-2</v>
      </c>
      <c r="M121" s="53">
        <v>0.1420628733868782</v>
      </c>
      <c r="N121" s="63"/>
      <c r="O121" s="53">
        <v>45.75</v>
      </c>
      <c r="P121" s="53">
        <v>7.6</v>
      </c>
      <c r="Q121" s="63"/>
      <c r="R121" s="63"/>
    </row>
    <row r="122" spans="1:18" x14ac:dyDescent="0.2">
      <c r="A122" s="47">
        <v>9</v>
      </c>
      <c r="B122" s="47">
        <v>7.4</v>
      </c>
      <c r="C122" s="47">
        <v>6.9</v>
      </c>
      <c r="D122" s="47">
        <v>9.6</v>
      </c>
      <c r="E122" s="47">
        <v>7</v>
      </c>
      <c r="F122" s="47">
        <v>1</v>
      </c>
      <c r="G122" s="47">
        <v>8.8000000000000007</v>
      </c>
      <c r="J122" s="53">
        <v>93</v>
      </c>
      <c r="K122" s="53">
        <v>8.2973849002830988</v>
      </c>
      <c r="L122" s="53">
        <v>0.30261509971690081</v>
      </c>
      <c r="M122" s="53">
        <v>0.50461482423467197</v>
      </c>
      <c r="N122" s="63"/>
      <c r="O122" s="53">
        <v>46.25</v>
      </c>
      <c r="P122" s="53">
        <v>7.6</v>
      </c>
      <c r="Q122" s="63"/>
      <c r="R122" s="63"/>
    </row>
    <row r="123" spans="1:18" x14ac:dyDescent="0.2">
      <c r="A123" s="47">
        <v>9</v>
      </c>
      <c r="B123" s="47">
        <v>7.9</v>
      </c>
      <c r="C123" s="47">
        <v>4.8</v>
      </c>
      <c r="D123" s="47">
        <v>9.6999999999999993</v>
      </c>
      <c r="E123" s="47">
        <v>6.2</v>
      </c>
      <c r="F123" s="47">
        <v>0</v>
      </c>
      <c r="G123" s="47">
        <v>8</v>
      </c>
      <c r="J123" s="53">
        <v>94</v>
      </c>
      <c r="K123" s="53">
        <v>8.8050548727781646</v>
      </c>
      <c r="L123" s="53">
        <v>9.494512722183579E-2</v>
      </c>
      <c r="M123" s="53">
        <v>0.15832230027452746</v>
      </c>
      <c r="N123" s="63"/>
      <c r="O123" s="53">
        <v>46.75</v>
      </c>
      <c r="P123" s="53">
        <v>7.6</v>
      </c>
      <c r="Q123" s="63"/>
      <c r="R123" s="63"/>
    </row>
    <row r="124" spans="1:18" x14ac:dyDescent="0.2">
      <c r="A124" s="47">
        <v>10</v>
      </c>
      <c r="B124" s="47">
        <v>7.7</v>
      </c>
      <c r="C124" s="47">
        <v>3.4</v>
      </c>
      <c r="D124" s="47">
        <v>6.2</v>
      </c>
      <c r="E124" s="47">
        <v>3.4</v>
      </c>
      <c r="F124" s="47">
        <v>0</v>
      </c>
      <c r="G124" s="47">
        <v>7.7</v>
      </c>
      <c r="J124" s="53">
        <v>95</v>
      </c>
      <c r="K124" s="53">
        <v>7.9133671425712535</v>
      </c>
      <c r="L124" s="53">
        <v>0.48663285742874685</v>
      </c>
      <c r="M124" s="53">
        <v>0.81146695603738517</v>
      </c>
      <c r="N124" s="63"/>
      <c r="O124" s="53">
        <v>47.25</v>
      </c>
      <c r="P124" s="53">
        <v>7.6</v>
      </c>
      <c r="Q124" s="63"/>
      <c r="R124" s="63"/>
    </row>
    <row r="125" spans="1:18" x14ac:dyDescent="0.2">
      <c r="A125" s="47">
        <v>5</v>
      </c>
      <c r="B125" s="47">
        <v>9.4</v>
      </c>
      <c r="C125" s="47">
        <v>4.5999999999999996</v>
      </c>
      <c r="D125" s="47">
        <v>6.3</v>
      </c>
      <c r="E125" s="47">
        <v>7</v>
      </c>
      <c r="F125" s="47">
        <v>1</v>
      </c>
      <c r="G125" s="47">
        <v>8.1999999999999993</v>
      </c>
      <c r="J125" s="53">
        <v>96</v>
      </c>
      <c r="K125" s="53">
        <v>8.2263082858340901</v>
      </c>
      <c r="L125" s="53">
        <v>-0.12630828583409048</v>
      </c>
      <c r="M125" s="53">
        <v>-0.21062079689737509</v>
      </c>
      <c r="N125" s="63"/>
      <c r="O125" s="53">
        <v>47.75</v>
      </c>
      <c r="P125" s="53">
        <v>7.6</v>
      </c>
      <c r="Q125" s="63"/>
      <c r="R125" s="63"/>
    </row>
    <row r="126" spans="1:18" x14ac:dyDescent="0.2">
      <c r="A126" s="47">
        <v>7</v>
      </c>
      <c r="B126" s="47">
        <v>7.2</v>
      </c>
      <c r="C126" s="47">
        <v>4.7</v>
      </c>
      <c r="D126" s="47">
        <v>10</v>
      </c>
      <c r="E126" s="47">
        <v>4.2</v>
      </c>
      <c r="F126" s="47">
        <v>0</v>
      </c>
      <c r="G126" s="47">
        <v>6.5</v>
      </c>
      <c r="J126" s="53">
        <v>97</v>
      </c>
      <c r="K126" s="53">
        <v>7.3413419757180129</v>
      </c>
      <c r="L126" s="53">
        <v>-0.14134197571801277</v>
      </c>
      <c r="M126" s="53">
        <v>-0.23568968072197932</v>
      </c>
      <c r="N126" s="63"/>
      <c r="O126" s="53">
        <v>48.25</v>
      </c>
      <c r="P126" s="53">
        <v>7.6</v>
      </c>
      <c r="Q126" s="63"/>
      <c r="R126" s="63"/>
    </row>
    <row r="127" spans="1:18" x14ac:dyDescent="0.2">
      <c r="A127" s="47">
        <v>15</v>
      </c>
      <c r="B127" s="47">
        <v>8.3000000000000007</v>
      </c>
      <c r="C127" s="47">
        <v>6.1</v>
      </c>
      <c r="D127" s="47">
        <v>5.3</v>
      </c>
      <c r="E127" s="47">
        <v>4</v>
      </c>
      <c r="F127" s="47">
        <v>1</v>
      </c>
      <c r="G127" s="47">
        <v>8.1</v>
      </c>
      <c r="J127" s="53">
        <v>98</v>
      </c>
      <c r="K127" s="53">
        <v>7.3989031285025897</v>
      </c>
      <c r="L127" s="53">
        <v>0.30109687149741049</v>
      </c>
      <c r="M127" s="53">
        <v>0.50208315788080216</v>
      </c>
      <c r="N127" s="63"/>
      <c r="O127" s="53">
        <v>48.75</v>
      </c>
      <c r="P127" s="53">
        <v>7.6</v>
      </c>
      <c r="Q127" s="63"/>
      <c r="R127" s="63"/>
    </row>
    <row r="128" spans="1:18" x14ac:dyDescent="0.2">
      <c r="A128" s="47">
        <v>12</v>
      </c>
      <c r="B128" s="47">
        <v>7.9</v>
      </c>
      <c r="C128" s="47">
        <v>5.8</v>
      </c>
      <c r="D128" s="47">
        <v>4.7</v>
      </c>
      <c r="E128" s="47">
        <v>6.6</v>
      </c>
      <c r="F128" s="47">
        <v>0</v>
      </c>
      <c r="G128" s="47">
        <v>8.1</v>
      </c>
      <c r="J128" s="53">
        <v>99</v>
      </c>
      <c r="K128" s="53">
        <v>7.6011128843608198</v>
      </c>
      <c r="L128" s="53">
        <v>-0.20111288436081942</v>
      </c>
      <c r="M128" s="53">
        <v>-0.3353584896722025</v>
      </c>
      <c r="N128" s="63"/>
      <c r="O128" s="53">
        <v>49.25</v>
      </c>
      <c r="P128" s="53">
        <v>7.6</v>
      </c>
      <c r="Q128" s="63"/>
      <c r="R128" s="63"/>
    </row>
    <row r="129" spans="1:18" x14ac:dyDescent="0.2">
      <c r="A129" s="47">
        <v>7</v>
      </c>
      <c r="B129" s="47">
        <v>7.3</v>
      </c>
      <c r="C129" s="47">
        <v>6.1</v>
      </c>
      <c r="D129" s="47">
        <v>8</v>
      </c>
      <c r="E129" s="47">
        <v>4</v>
      </c>
      <c r="F129" s="47">
        <v>0</v>
      </c>
      <c r="G129" s="47">
        <v>6.9</v>
      </c>
      <c r="J129" s="53">
        <v>100</v>
      </c>
      <c r="K129" s="53">
        <v>7.43128915247752</v>
      </c>
      <c r="L129" s="53">
        <v>-0.43128915247751998</v>
      </c>
      <c r="M129" s="53">
        <v>-0.719180569890147</v>
      </c>
      <c r="N129" s="63"/>
      <c r="O129" s="53">
        <v>49.75</v>
      </c>
      <c r="P129" s="53">
        <v>7.6</v>
      </c>
      <c r="Q129" s="63"/>
      <c r="R129" s="63"/>
    </row>
    <row r="130" spans="1:18" x14ac:dyDescent="0.2">
      <c r="A130" s="47">
        <v>11</v>
      </c>
      <c r="B130" s="47">
        <v>9.6</v>
      </c>
      <c r="C130" s="47">
        <v>7.8</v>
      </c>
      <c r="D130" s="47">
        <v>4.5</v>
      </c>
      <c r="E130" s="47">
        <v>6.2</v>
      </c>
      <c r="F130" s="47">
        <v>1</v>
      </c>
      <c r="G130" s="47">
        <v>9.3000000000000007</v>
      </c>
      <c r="J130" s="53">
        <v>101</v>
      </c>
      <c r="K130" s="53">
        <v>7.1890770654381591</v>
      </c>
      <c r="L130" s="53">
        <v>-1.0890770654381594</v>
      </c>
      <c r="M130" s="53">
        <v>-1.8160509256418853</v>
      </c>
      <c r="N130" s="63"/>
      <c r="O130" s="53">
        <v>50.25</v>
      </c>
      <c r="P130" s="53">
        <v>7.6</v>
      </c>
      <c r="Q130" s="63"/>
      <c r="R130" s="63"/>
    </row>
    <row r="131" spans="1:18" x14ac:dyDescent="0.2">
      <c r="A131" s="47">
        <v>4</v>
      </c>
      <c r="B131" s="47">
        <v>8.3000000000000007</v>
      </c>
      <c r="C131" s="47">
        <v>2.5</v>
      </c>
      <c r="D131" s="47">
        <v>5.2</v>
      </c>
      <c r="E131" s="47">
        <v>2.6</v>
      </c>
      <c r="F131" s="47">
        <v>0</v>
      </c>
      <c r="G131" s="47">
        <v>6.2</v>
      </c>
      <c r="J131" s="53">
        <v>102</v>
      </c>
      <c r="K131" s="53">
        <v>8.4639271245113665</v>
      </c>
      <c r="L131" s="53">
        <v>-1.3639271245113669</v>
      </c>
      <c r="M131" s="53">
        <v>-2.274367164256101</v>
      </c>
      <c r="N131" s="63"/>
      <c r="O131" s="53">
        <v>50.75</v>
      </c>
      <c r="P131" s="53">
        <v>7.7</v>
      </c>
      <c r="Q131" s="63"/>
      <c r="R131" s="63"/>
    </row>
    <row r="132" spans="1:18" x14ac:dyDescent="0.2">
      <c r="A132" s="47">
        <v>9</v>
      </c>
      <c r="B132" s="47">
        <v>8.6</v>
      </c>
      <c r="C132" s="47">
        <v>4.7</v>
      </c>
      <c r="D132" s="47">
        <v>3.7</v>
      </c>
      <c r="E132" s="47">
        <v>6.1</v>
      </c>
      <c r="F132" s="47">
        <v>0</v>
      </c>
      <c r="G132" s="47">
        <v>8</v>
      </c>
      <c r="J132" s="53">
        <v>103</v>
      </c>
      <c r="K132" s="53">
        <v>8.1761227443201676</v>
      </c>
      <c r="L132" s="53">
        <v>-0.57612274432016797</v>
      </c>
      <c r="M132" s="53">
        <v>-0.96069256833082595</v>
      </c>
      <c r="N132" s="63"/>
      <c r="O132" s="53">
        <v>51.25</v>
      </c>
      <c r="P132" s="53">
        <v>7.7</v>
      </c>
      <c r="Q132" s="63"/>
      <c r="R132" s="63"/>
    </row>
    <row r="133" spans="1:18" x14ac:dyDescent="0.2">
      <c r="A133" s="47">
        <v>9</v>
      </c>
      <c r="B133" s="47">
        <v>8</v>
      </c>
      <c r="C133" s="47">
        <v>3</v>
      </c>
      <c r="D133" s="47">
        <v>5.2</v>
      </c>
      <c r="E133" s="47">
        <v>6.9</v>
      </c>
      <c r="F133" s="47">
        <v>0</v>
      </c>
      <c r="G133" s="47">
        <v>7.1</v>
      </c>
      <c r="J133" s="53">
        <v>104</v>
      </c>
      <c r="K133" s="53">
        <v>8.5118592538287672</v>
      </c>
      <c r="L133" s="53">
        <v>0.48814074617123282</v>
      </c>
      <c r="M133" s="53">
        <v>0.81398138117171204</v>
      </c>
      <c r="N133" s="63"/>
      <c r="O133" s="53">
        <v>51.75</v>
      </c>
      <c r="P133" s="53">
        <v>7.7</v>
      </c>
      <c r="Q133" s="63"/>
      <c r="R133" s="63"/>
    </row>
    <row r="134" spans="1:18" x14ac:dyDescent="0.2">
      <c r="A134" s="47">
        <v>2</v>
      </c>
      <c r="B134" s="47">
        <v>6.4</v>
      </c>
      <c r="C134" s="47">
        <v>5</v>
      </c>
      <c r="D134" s="47">
        <v>8.4</v>
      </c>
      <c r="E134" s="47">
        <v>3.6</v>
      </c>
      <c r="F134" s="47">
        <v>0</v>
      </c>
      <c r="G134" s="47">
        <v>6.5</v>
      </c>
      <c r="J134" s="53">
        <v>105</v>
      </c>
      <c r="K134" s="53">
        <v>8.2694879729458304</v>
      </c>
      <c r="L134" s="53">
        <v>0.63051202705416998</v>
      </c>
      <c r="M134" s="53">
        <v>1.0513874423564247</v>
      </c>
      <c r="N134" s="63"/>
      <c r="O134" s="53">
        <v>52.25</v>
      </c>
      <c r="P134" s="53">
        <v>7.7</v>
      </c>
      <c r="Q134" s="63"/>
      <c r="R134" s="63"/>
    </row>
    <row r="135" spans="1:18" x14ac:dyDescent="0.2">
      <c r="A135" s="47">
        <v>10</v>
      </c>
      <c r="B135" s="47">
        <v>6.6</v>
      </c>
      <c r="C135" s="47">
        <v>6.6</v>
      </c>
      <c r="D135" s="47">
        <v>8.1999999999999993</v>
      </c>
      <c r="E135" s="47">
        <v>6.3</v>
      </c>
      <c r="F135" s="47">
        <v>0</v>
      </c>
      <c r="G135" s="47">
        <v>7.1</v>
      </c>
      <c r="J135" s="53">
        <v>106</v>
      </c>
      <c r="K135" s="53">
        <v>8.1558566321579384</v>
      </c>
      <c r="L135" s="53">
        <v>-0.65585663215793844</v>
      </c>
      <c r="M135" s="53">
        <v>-1.0936499185570496</v>
      </c>
      <c r="N135" s="63"/>
      <c r="O135" s="53">
        <v>52.75</v>
      </c>
      <c r="P135" s="53">
        <v>7.7</v>
      </c>
      <c r="Q135" s="63"/>
      <c r="R135" s="63"/>
    </row>
    <row r="136" spans="1:18" x14ac:dyDescent="0.2">
      <c r="A136" s="47">
        <v>14</v>
      </c>
      <c r="B136" s="47">
        <v>7.6</v>
      </c>
      <c r="C136" s="47">
        <v>4.2</v>
      </c>
      <c r="D136" s="47">
        <v>5.8</v>
      </c>
      <c r="E136" s="47">
        <v>6</v>
      </c>
      <c r="F136" s="47">
        <v>1</v>
      </c>
      <c r="G136" s="47">
        <v>8.1999999999999993</v>
      </c>
      <c r="J136" s="53">
        <v>107</v>
      </c>
      <c r="K136" s="53">
        <v>8.7508023784890074</v>
      </c>
      <c r="L136" s="53">
        <v>0.54919762151099327</v>
      </c>
      <c r="M136" s="53">
        <v>0.91579455720527658</v>
      </c>
      <c r="N136" s="63"/>
      <c r="O136" s="53">
        <v>53.25</v>
      </c>
      <c r="P136" s="53">
        <v>7.7</v>
      </c>
      <c r="Q136" s="63"/>
      <c r="R136" s="63"/>
    </row>
    <row r="137" spans="1:18" x14ac:dyDescent="0.2">
      <c r="A137" s="47">
        <v>1</v>
      </c>
      <c r="B137" s="47">
        <v>9.4</v>
      </c>
      <c r="C137" s="47">
        <v>4.7</v>
      </c>
      <c r="D137" s="47">
        <v>7.6</v>
      </c>
      <c r="E137" s="47">
        <v>5.6</v>
      </c>
      <c r="F137" s="47">
        <v>1</v>
      </c>
      <c r="G137" s="47">
        <v>7</v>
      </c>
      <c r="J137" s="53">
        <v>108</v>
      </c>
      <c r="K137" s="53">
        <v>7.8323437287411162</v>
      </c>
      <c r="L137" s="53">
        <v>0.16765627125888383</v>
      </c>
      <c r="M137" s="53">
        <v>0.27956912901004594</v>
      </c>
      <c r="N137" s="63"/>
      <c r="O137" s="53">
        <v>53.75</v>
      </c>
      <c r="P137" s="53">
        <v>7.7</v>
      </c>
      <c r="Q137" s="63"/>
      <c r="R137" s="63"/>
    </row>
    <row r="138" spans="1:18" x14ac:dyDescent="0.2">
      <c r="A138" s="47">
        <v>4</v>
      </c>
      <c r="B138" s="47">
        <v>8.3000000000000007</v>
      </c>
      <c r="C138" s="47">
        <v>2.5</v>
      </c>
      <c r="D138" s="47">
        <v>5.2</v>
      </c>
      <c r="E138" s="47">
        <v>3.1</v>
      </c>
      <c r="F138" s="47">
        <v>0</v>
      </c>
      <c r="G138" s="47">
        <v>6.7</v>
      </c>
      <c r="J138" s="53">
        <v>109</v>
      </c>
      <c r="K138" s="53">
        <v>8.0373908917152015</v>
      </c>
      <c r="L138" s="53">
        <v>-0.43739089171520185</v>
      </c>
      <c r="M138" s="53">
        <v>-0.72935530365534607</v>
      </c>
      <c r="N138" s="63"/>
      <c r="O138" s="53">
        <v>54.25</v>
      </c>
      <c r="P138" s="53">
        <v>7.9</v>
      </c>
      <c r="Q138" s="63"/>
      <c r="R138" s="63"/>
    </row>
    <row r="139" spans="1:18" x14ac:dyDescent="0.2">
      <c r="A139" s="47">
        <v>13</v>
      </c>
      <c r="B139" s="47">
        <v>7.8</v>
      </c>
      <c r="C139" s="47">
        <v>7.1</v>
      </c>
      <c r="D139" s="47">
        <v>7.9</v>
      </c>
      <c r="E139" s="47">
        <v>5.7</v>
      </c>
      <c r="F139" s="47">
        <v>0</v>
      </c>
      <c r="G139" s="47">
        <v>7.5</v>
      </c>
      <c r="J139" s="53">
        <v>110</v>
      </c>
      <c r="K139" s="53">
        <v>6.9516330095712418</v>
      </c>
      <c r="L139" s="53">
        <v>0.14836699042875789</v>
      </c>
      <c r="M139" s="53">
        <v>0.24740398898625612</v>
      </c>
      <c r="N139" s="63"/>
      <c r="O139" s="53">
        <v>54.75</v>
      </c>
      <c r="P139" s="53">
        <v>7.9</v>
      </c>
      <c r="Q139" s="63"/>
      <c r="R139" s="63"/>
    </row>
    <row r="140" spans="1:18" x14ac:dyDescent="0.2">
      <c r="A140" s="47">
        <v>13</v>
      </c>
      <c r="B140" s="47">
        <v>7.1</v>
      </c>
      <c r="C140" s="47">
        <v>4.5</v>
      </c>
      <c r="D140" s="47">
        <v>9.9</v>
      </c>
      <c r="E140" s="47">
        <v>3.3</v>
      </c>
      <c r="F140" s="47">
        <v>0</v>
      </c>
      <c r="G140" s="47">
        <v>7.4</v>
      </c>
      <c r="J140" s="53">
        <v>111</v>
      </c>
      <c r="K140" s="53">
        <v>8.5907668039963383</v>
      </c>
      <c r="L140" s="53">
        <v>-0.49076680399633865</v>
      </c>
      <c r="M140" s="53">
        <v>-0.8183603685688563</v>
      </c>
      <c r="N140" s="63"/>
      <c r="O140" s="53">
        <v>55.25</v>
      </c>
      <c r="P140" s="53">
        <v>7.9</v>
      </c>
      <c r="Q140" s="63"/>
      <c r="R140" s="63"/>
    </row>
    <row r="141" spans="1:18" x14ac:dyDescent="0.2">
      <c r="A141" s="47">
        <v>15</v>
      </c>
      <c r="B141" s="47">
        <v>7.6</v>
      </c>
      <c r="C141" s="47">
        <v>5</v>
      </c>
      <c r="D141" s="47">
        <v>7.4</v>
      </c>
      <c r="E141" s="47">
        <v>4.8</v>
      </c>
      <c r="F141" s="47">
        <v>0</v>
      </c>
      <c r="G141" s="47">
        <v>7.4</v>
      </c>
      <c r="J141" s="53">
        <v>112</v>
      </c>
      <c r="K141" s="53">
        <v>8.0355534808404521</v>
      </c>
      <c r="L141" s="53">
        <v>-0.13555348084045171</v>
      </c>
      <c r="M141" s="53">
        <v>-0.22603728621834632</v>
      </c>
      <c r="N141" s="63"/>
      <c r="O141" s="53">
        <v>55.75</v>
      </c>
      <c r="P141" s="53">
        <v>7.9</v>
      </c>
      <c r="Q141" s="63"/>
      <c r="R141" s="63"/>
    </row>
    <row r="142" spans="1:18" x14ac:dyDescent="0.2">
      <c r="A142" s="47">
        <v>12</v>
      </c>
      <c r="B142" s="47">
        <v>5.6</v>
      </c>
      <c r="C142" s="47">
        <v>5.6</v>
      </c>
      <c r="D142" s="47">
        <v>9.1</v>
      </c>
      <c r="E142" s="47">
        <v>6.3</v>
      </c>
      <c r="F142" s="47">
        <v>0</v>
      </c>
      <c r="G142" s="47">
        <v>7.9</v>
      </c>
      <c r="J142" s="53">
        <v>113</v>
      </c>
      <c r="K142" s="53">
        <v>7.6293252782281051</v>
      </c>
      <c r="L142" s="53">
        <v>-0.42932527822810496</v>
      </c>
      <c r="M142" s="53">
        <v>-0.71590578267657223</v>
      </c>
      <c r="N142" s="63"/>
      <c r="O142" s="53">
        <v>56.25</v>
      </c>
      <c r="P142" s="53">
        <v>7.9</v>
      </c>
      <c r="Q142" s="63"/>
      <c r="R142" s="63"/>
    </row>
    <row r="143" spans="1:18" x14ac:dyDescent="0.2">
      <c r="A143" s="47">
        <v>3</v>
      </c>
      <c r="B143" s="47">
        <v>9.9</v>
      </c>
      <c r="C143" s="47">
        <v>3.5</v>
      </c>
      <c r="D143" s="47">
        <v>5.4</v>
      </c>
      <c r="E143" s="47">
        <v>5.8</v>
      </c>
      <c r="F143" s="47">
        <v>1</v>
      </c>
      <c r="G143" s="47">
        <v>8</v>
      </c>
      <c r="J143" s="53">
        <v>114</v>
      </c>
      <c r="K143" s="53">
        <v>8.5462286978953461</v>
      </c>
      <c r="L143" s="53">
        <v>-0.84622869789534594</v>
      </c>
      <c r="M143" s="53">
        <v>-1.4110979460386346</v>
      </c>
      <c r="N143" s="63"/>
      <c r="O143" s="53">
        <v>56.75</v>
      </c>
      <c r="P143" s="53">
        <v>7.9</v>
      </c>
      <c r="Q143" s="63"/>
      <c r="R143" s="63"/>
    </row>
    <row r="144" spans="1:18" x14ac:dyDescent="0.2">
      <c r="A144" s="47">
        <v>3</v>
      </c>
      <c r="B144" s="47">
        <v>9.1999999999999993</v>
      </c>
      <c r="C144" s="47">
        <v>5.8</v>
      </c>
      <c r="D144" s="47">
        <v>4.5</v>
      </c>
      <c r="E144" s="47">
        <v>6.9</v>
      </c>
      <c r="F144" s="47">
        <v>1</v>
      </c>
      <c r="G144" s="47">
        <v>8</v>
      </c>
      <c r="J144" s="53">
        <v>115</v>
      </c>
      <c r="K144" s="53">
        <v>8.2440307276120812</v>
      </c>
      <c r="L144" s="53">
        <v>-0.34403072761208087</v>
      </c>
      <c r="M144" s="53">
        <v>-0.5736759510933318</v>
      </c>
      <c r="N144" s="63"/>
      <c r="O144" s="53">
        <v>57.25</v>
      </c>
      <c r="P144" s="53">
        <v>7.9</v>
      </c>
      <c r="Q144" s="63"/>
      <c r="R144" s="63"/>
    </row>
    <row r="145" spans="1:18" x14ac:dyDescent="0.2">
      <c r="A145" s="47">
        <v>7</v>
      </c>
      <c r="B145" s="47">
        <v>9.1</v>
      </c>
      <c r="C145" s="47">
        <v>4.5</v>
      </c>
      <c r="D145" s="47">
        <v>7.3</v>
      </c>
      <c r="E145" s="47">
        <v>5.0999999999999996</v>
      </c>
      <c r="F145" s="47">
        <v>0</v>
      </c>
      <c r="G145" s="47">
        <v>8.4</v>
      </c>
      <c r="J145" s="53">
        <v>116</v>
      </c>
      <c r="K145" s="53">
        <v>7.8230705711751147</v>
      </c>
      <c r="L145" s="53">
        <v>-0.92307057117511437</v>
      </c>
      <c r="M145" s="53">
        <v>-1.5392328223723277</v>
      </c>
      <c r="N145" s="63"/>
      <c r="O145" s="53">
        <v>57.75</v>
      </c>
      <c r="P145" s="53">
        <v>7.9</v>
      </c>
      <c r="Q145" s="63"/>
      <c r="R145" s="63"/>
    </row>
    <row r="146" spans="1:18" x14ac:dyDescent="0.2">
      <c r="A146" s="47">
        <v>7</v>
      </c>
      <c r="B146" s="47">
        <v>9.9</v>
      </c>
      <c r="C146" s="47">
        <v>4.5</v>
      </c>
      <c r="D146" s="47">
        <v>3.8</v>
      </c>
      <c r="E146" s="47">
        <v>5.4</v>
      </c>
      <c r="F146" s="47">
        <v>1</v>
      </c>
      <c r="G146" s="47">
        <v>8.8000000000000007</v>
      </c>
      <c r="J146" s="53">
        <v>117</v>
      </c>
      <c r="K146" s="53">
        <v>8.7781970741347042</v>
      </c>
      <c r="L146" s="53">
        <v>0.72180292586529582</v>
      </c>
      <c r="M146" s="53">
        <v>1.2036162666976333</v>
      </c>
      <c r="N146" s="63"/>
      <c r="O146" s="53">
        <v>58.25</v>
      </c>
      <c r="P146" s="53">
        <v>7.9</v>
      </c>
      <c r="Q146" s="63"/>
      <c r="R146" s="63"/>
    </row>
    <row r="147" spans="1:18" x14ac:dyDescent="0.2">
      <c r="A147" s="47">
        <v>14</v>
      </c>
      <c r="B147" s="47">
        <v>9.9</v>
      </c>
      <c r="C147" s="47">
        <v>4.5</v>
      </c>
      <c r="D147" s="47">
        <v>3.8</v>
      </c>
      <c r="E147" s="47">
        <v>4.0999999999999996</v>
      </c>
      <c r="F147" s="47">
        <v>1</v>
      </c>
      <c r="G147" s="47">
        <v>7.9</v>
      </c>
      <c r="J147" s="53">
        <v>118</v>
      </c>
      <c r="K147" s="53">
        <v>6.9920139317672172</v>
      </c>
      <c r="L147" s="53">
        <v>0.50798606823278281</v>
      </c>
      <c r="M147" s="53">
        <v>0.8470737275659862</v>
      </c>
      <c r="N147" s="63"/>
      <c r="O147" s="53">
        <v>58.75</v>
      </c>
      <c r="P147" s="53">
        <v>7.9</v>
      </c>
      <c r="Q147" s="63"/>
      <c r="R147" s="63"/>
    </row>
    <row r="148" spans="1:18" x14ac:dyDescent="0.2">
      <c r="A148" s="47">
        <v>5</v>
      </c>
      <c r="B148" s="47">
        <v>6.6</v>
      </c>
      <c r="C148" s="47">
        <v>6.6</v>
      </c>
      <c r="D148" s="47">
        <v>8.1999999999999993</v>
      </c>
      <c r="E148" s="47">
        <v>4.7</v>
      </c>
      <c r="F148" s="47">
        <v>0</v>
      </c>
      <c r="G148" s="47">
        <v>6</v>
      </c>
      <c r="J148" s="53">
        <v>119</v>
      </c>
      <c r="K148" s="53">
        <v>7.945027624084104</v>
      </c>
      <c r="L148" s="53">
        <v>5.4972375915895988E-2</v>
      </c>
      <c r="M148" s="53">
        <v>9.1667189894070314E-2</v>
      </c>
      <c r="N148" s="63"/>
      <c r="O148" s="53">
        <v>59.25</v>
      </c>
      <c r="P148" s="53">
        <v>7.9</v>
      </c>
      <c r="Q148" s="63"/>
      <c r="R148" s="63"/>
    </row>
    <row r="149" spans="1:18" x14ac:dyDescent="0.2">
      <c r="A149" s="47">
        <v>15</v>
      </c>
      <c r="B149" s="47">
        <v>9.1</v>
      </c>
      <c r="C149" s="47">
        <v>5.4</v>
      </c>
      <c r="D149" s="47">
        <v>7.3</v>
      </c>
      <c r="E149" s="47">
        <v>4.7</v>
      </c>
      <c r="F149" s="47">
        <v>0</v>
      </c>
      <c r="G149" s="47">
        <v>8.1999999999999993</v>
      </c>
      <c r="J149" s="53">
        <v>120</v>
      </c>
      <c r="K149" s="53">
        <v>6.8990655448382077</v>
      </c>
      <c r="L149" s="53">
        <v>0.20093445516179198</v>
      </c>
      <c r="M149" s="53">
        <v>0.33506095653856244</v>
      </c>
      <c r="N149" s="63"/>
      <c r="O149" s="53">
        <v>59.75</v>
      </c>
      <c r="P149" s="53">
        <v>7.9</v>
      </c>
      <c r="Q149" s="63"/>
      <c r="R149" s="63"/>
    </row>
    <row r="150" spans="1:18" x14ac:dyDescent="0.2">
      <c r="A150" s="47">
        <v>7</v>
      </c>
      <c r="B150" s="47">
        <v>5.0999999999999996</v>
      </c>
      <c r="C150" s="47">
        <v>7.8</v>
      </c>
      <c r="D150" s="47">
        <v>5.9</v>
      </c>
      <c r="E150" s="47">
        <v>6.2</v>
      </c>
      <c r="F150" s="47">
        <v>1</v>
      </c>
      <c r="G150" s="47">
        <v>8.4</v>
      </c>
      <c r="J150" s="53">
        <v>121</v>
      </c>
      <c r="K150" s="53">
        <v>8.2201667696570482</v>
      </c>
      <c r="L150" s="53">
        <v>0.57983323034295253</v>
      </c>
      <c r="M150" s="53">
        <v>0.96687985460293946</v>
      </c>
      <c r="N150" s="63"/>
      <c r="O150" s="53">
        <v>60.25</v>
      </c>
      <c r="P150" s="53">
        <v>7.9</v>
      </c>
      <c r="Q150" s="63"/>
      <c r="R150" s="63"/>
    </row>
    <row r="151" spans="1:18" x14ac:dyDescent="0.2">
      <c r="A151" s="47">
        <v>13</v>
      </c>
      <c r="B151" s="47">
        <v>6</v>
      </c>
      <c r="C151" s="47">
        <v>5.3</v>
      </c>
      <c r="D151" s="47">
        <v>8</v>
      </c>
      <c r="E151" s="47">
        <v>5.8</v>
      </c>
      <c r="F151" s="47">
        <v>0</v>
      </c>
      <c r="G151" s="47">
        <v>7.4</v>
      </c>
      <c r="J151" s="53">
        <v>122</v>
      </c>
      <c r="K151" s="53">
        <v>7.4991120408258984</v>
      </c>
      <c r="L151" s="53">
        <v>0.50088795917410156</v>
      </c>
      <c r="M151" s="53">
        <v>0.83523753347522278</v>
      </c>
      <c r="N151" s="63"/>
      <c r="O151" s="53">
        <v>60.75</v>
      </c>
      <c r="P151" s="53">
        <v>8</v>
      </c>
      <c r="Q151" s="63"/>
      <c r="R151" s="63"/>
    </row>
    <row r="152" spans="1:18" x14ac:dyDescent="0.2">
      <c r="A152" s="47">
        <v>8</v>
      </c>
      <c r="B152" s="47">
        <v>8.9</v>
      </c>
      <c r="C152" s="47">
        <v>6.9</v>
      </c>
      <c r="D152" s="47">
        <v>8.1999999999999993</v>
      </c>
      <c r="E152" s="47">
        <v>5.7</v>
      </c>
      <c r="F152" s="47">
        <v>0</v>
      </c>
      <c r="G152" s="47">
        <v>8</v>
      </c>
      <c r="J152" s="53">
        <v>123</v>
      </c>
      <c r="K152" s="53">
        <v>6.9070102583137443</v>
      </c>
      <c r="L152" s="53">
        <v>0.79298974168625591</v>
      </c>
      <c r="M152" s="53">
        <v>1.3223212572513932</v>
      </c>
      <c r="N152" s="63"/>
      <c r="O152" s="53">
        <v>61.25</v>
      </c>
      <c r="P152" s="53">
        <v>8</v>
      </c>
      <c r="Q152" s="63"/>
      <c r="R152" s="63"/>
    </row>
    <row r="153" spans="1:18" x14ac:dyDescent="0.2">
      <c r="A153" s="47">
        <v>5</v>
      </c>
      <c r="B153" s="47">
        <v>6.2</v>
      </c>
      <c r="C153" s="47">
        <v>5.0999999999999996</v>
      </c>
      <c r="D153" s="47">
        <v>6.9</v>
      </c>
      <c r="E153" s="47">
        <v>5.4</v>
      </c>
      <c r="F153" s="47">
        <v>0</v>
      </c>
      <c r="G153" s="47">
        <v>6.6</v>
      </c>
      <c r="J153" s="53">
        <v>124</v>
      </c>
      <c r="K153" s="53">
        <v>8.2117498210398487</v>
      </c>
      <c r="L153" s="53">
        <v>-1.1749821039849451E-2</v>
      </c>
      <c r="M153" s="53">
        <v>-1.9592987542126086E-2</v>
      </c>
      <c r="N153" s="63"/>
      <c r="O153" s="53">
        <v>61.75</v>
      </c>
      <c r="P153" s="53">
        <v>8</v>
      </c>
      <c r="Q153" s="63"/>
      <c r="R153" s="63"/>
    </row>
    <row r="154" spans="1:18" x14ac:dyDescent="0.2">
      <c r="A154" s="47">
        <v>9</v>
      </c>
      <c r="B154" s="47">
        <v>7.2</v>
      </c>
      <c r="C154" s="47">
        <v>4.7</v>
      </c>
      <c r="D154" s="47">
        <v>10</v>
      </c>
      <c r="E154" s="47">
        <v>3.8</v>
      </c>
      <c r="F154" s="47">
        <v>0</v>
      </c>
      <c r="G154" s="47">
        <v>7.6</v>
      </c>
      <c r="J154" s="53">
        <v>125</v>
      </c>
      <c r="K154" s="53">
        <v>6.7999712590356349</v>
      </c>
      <c r="L154" s="53">
        <v>-0.29997125903563493</v>
      </c>
      <c r="M154" s="53">
        <v>-0.50020618368127745</v>
      </c>
      <c r="N154" s="63"/>
      <c r="O154" s="53">
        <v>62.25</v>
      </c>
      <c r="P154" s="53">
        <v>8</v>
      </c>
      <c r="Q154" s="63"/>
      <c r="R154" s="63"/>
    </row>
    <row r="155" spans="1:18" x14ac:dyDescent="0.2">
      <c r="A155" s="47">
        <v>6</v>
      </c>
      <c r="B155" s="47">
        <v>8.8000000000000007</v>
      </c>
      <c r="C155" s="47">
        <v>4.5</v>
      </c>
      <c r="D155" s="47">
        <v>6.7</v>
      </c>
      <c r="E155" s="47">
        <v>5.4</v>
      </c>
      <c r="F155" s="47">
        <v>0</v>
      </c>
      <c r="G155" s="47">
        <v>7.5</v>
      </c>
      <c r="J155" s="53">
        <v>126</v>
      </c>
      <c r="K155" s="53">
        <v>8.1922998644951264</v>
      </c>
      <c r="L155" s="53">
        <v>-9.2299864495126727E-2</v>
      </c>
      <c r="M155" s="53">
        <v>-0.15391128844087612</v>
      </c>
      <c r="N155" s="63"/>
      <c r="O155" s="53">
        <v>62.75</v>
      </c>
      <c r="P155" s="53">
        <v>8</v>
      </c>
      <c r="Q155" s="63"/>
      <c r="R155" s="63"/>
    </row>
    <row r="156" spans="1:18" x14ac:dyDescent="0.2">
      <c r="A156" s="47">
        <v>3</v>
      </c>
      <c r="B156" s="47">
        <v>6.3</v>
      </c>
      <c r="C156" s="47">
        <v>6.6</v>
      </c>
      <c r="D156" s="47">
        <v>8.4</v>
      </c>
      <c r="E156" s="47">
        <v>5.3</v>
      </c>
      <c r="F156" s="47">
        <v>0</v>
      </c>
      <c r="G156" s="47">
        <v>7.1</v>
      </c>
      <c r="J156" s="53">
        <v>127</v>
      </c>
      <c r="K156" s="53">
        <v>8.164981351983398</v>
      </c>
      <c r="L156" s="53">
        <v>-6.4981351983398383E-2</v>
      </c>
      <c r="M156" s="53">
        <v>-0.10835729459736078</v>
      </c>
      <c r="N156" s="63"/>
      <c r="O156" s="53">
        <v>63.25</v>
      </c>
      <c r="P156" s="53">
        <v>8</v>
      </c>
      <c r="Q156" s="63"/>
      <c r="R156" s="63"/>
    </row>
    <row r="157" spans="1:18" x14ac:dyDescent="0.2">
      <c r="A157" s="47">
        <v>2</v>
      </c>
      <c r="B157" s="47">
        <v>9.6999999999999993</v>
      </c>
      <c r="C157" s="47">
        <v>4.7</v>
      </c>
      <c r="D157" s="47">
        <v>4.8</v>
      </c>
      <c r="E157" s="47">
        <v>5.8</v>
      </c>
      <c r="F157" s="47">
        <v>0</v>
      </c>
      <c r="G157" s="47">
        <v>7.9</v>
      </c>
      <c r="J157" s="53">
        <v>128</v>
      </c>
      <c r="K157" s="53">
        <v>7.0821372663092115</v>
      </c>
      <c r="L157" s="53">
        <v>-0.18213726630921112</v>
      </c>
      <c r="M157" s="53">
        <v>-0.30371638662838729</v>
      </c>
      <c r="N157" s="63"/>
      <c r="O157" s="53">
        <v>63.75</v>
      </c>
      <c r="P157" s="53">
        <v>8</v>
      </c>
      <c r="Q157" s="63"/>
      <c r="R157" s="63"/>
    </row>
    <row r="158" spans="1:18" x14ac:dyDescent="0.2">
      <c r="A158" s="47">
        <v>1</v>
      </c>
      <c r="B158" s="47">
        <v>5</v>
      </c>
      <c r="C158" s="47">
        <v>4.9000000000000004</v>
      </c>
      <c r="D158" s="47">
        <v>8.1999999999999993</v>
      </c>
      <c r="E158" s="47">
        <v>4.4000000000000004</v>
      </c>
      <c r="F158" s="47">
        <v>0</v>
      </c>
      <c r="G158" s="47">
        <v>7.6</v>
      </c>
      <c r="J158" s="53">
        <v>129</v>
      </c>
      <c r="K158" s="53">
        <v>8.962796862571853</v>
      </c>
      <c r="L158" s="53">
        <v>0.33720313742814767</v>
      </c>
      <c r="M158" s="53">
        <v>0.56229085093198838</v>
      </c>
      <c r="N158" s="63"/>
      <c r="O158" s="53">
        <v>64.25</v>
      </c>
      <c r="P158" s="53">
        <v>8</v>
      </c>
      <c r="Q158" s="63"/>
      <c r="R158" s="63"/>
    </row>
    <row r="159" spans="1:18" x14ac:dyDescent="0.2">
      <c r="A159" s="47">
        <v>10</v>
      </c>
      <c r="B159" s="47">
        <v>7.4</v>
      </c>
      <c r="C159" s="47">
        <v>4.8</v>
      </c>
      <c r="D159" s="47">
        <v>7.2</v>
      </c>
      <c r="E159" s="47">
        <v>4.3</v>
      </c>
      <c r="F159" s="47">
        <v>0</v>
      </c>
      <c r="G159" s="47">
        <v>7.1</v>
      </c>
      <c r="J159" s="53">
        <v>130</v>
      </c>
      <c r="K159" s="53">
        <v>6.4352936600351871</v>
      </c>
      <c r="L159" s="53">
        <v>-0.23529366003518692</v>
      </c>
      <c r="M159" s="53">
        <v>-0.3923554013440308</v>
      </c>
      <c r="N159" s="63"/>
      <c r="O159" s="53">
        <v>64.75</v>
      </c>
      <c r="P159" s="53">
        <v>8</v>
      </c>
      <c r="Q159" s="63"/>
      <c r="R159" s="63"/>
    </row>
    <row r="160" spans="1:18" x14ac:dyDescent="0.2">
      <c r="A160" s="47">
        <v>5</v>
      </c>
      <c r="B160" s="47">
        <v>5.5</v>
      </c>
      <c r="C160" s="47">
        <v>4.9000000000000004</v>
      </c>
      <c r="D160" s="47">
        <v>6</v>
      </c>
      <c r="E160" s="47">
        <v>5.7</v>
      </c>
      <c r="F160" s="47">
        <v>0</v>
      </c>
      <c r="G160" s="47">
        <v>7.6</v>
      </c>
      <c r="J160" s="53">
        <v>131</v>
      </c>
      <c r="K160" s="53">
        <v>7.9149481917661317</v>
      </c>
      <c r="L160" s="53">
        <v>8.5051808233868265E-2</v>
      </c>
      <c r="M160" s="53">
        <v>0.1418250553357219</v>
      </c>
      <c r="N160" s="63"/>
      <c r="O160" s="53">
        <v>65.25</v>
      </c>
      <c r="P160" s="53">
        <v>8</v>
      </c>
      <c r="Q160" s="63"/>
      <c r="R160" s="63"/>
    </row>
    <row r="161" spans="1:18" x14ac:dyDescent="0.2">
      <c r="A161" s="47">
        <v>13</v>
      </c>
      <c r="B161" s="47">
        <v>9.1</v>
      </c>
      <c r="C161" s="47">
        <v>4.5999999999999996</v>
      </c>
      <c r="D161" s="47">
        <v>8.3000000000000007</v>
      </c>
      <c r="E161" s="47">
        <v>4.8</v>
      </c>
      <c r="F161" s="47">
        <v>1</v>
      </c>
      <c r="G161" s="47">
        <v>8.1999999999999993</v>
      </c>
      <c r="J161" s="53">
        <v>132</v>
      </c>
      <c r="K161" s="53">
        <v>7.6554451404511514</v>
      </c>
      <c r="L161" s="53">
        <v>-0.55544514045115179</v>
      </c>
      <c r="M161" s="53">
        <v>-0.92621238062135902</v>
      </c>
      <c r="N161" s="63"/>
      <c r="O161" s="53">
        <v>65.75</v>
      </c>
      <c r="P161" s="53">
        <v>8</v>
      </c>
      <c r="Q161" s="63"/>
      <c r="R161" s="63"/>
    </row>
    <row r="162" spans="1:18" x14ac:dyDescent="0.2">
      <c r="A162" s="47">
        <v>5</v>
      </c>
      <c r="B162" s="47">
        <v>6.7</v>
      </c>
      <c r="C162" s="47">
        <v>4.9000000000000004</v>
      </c>
      <c r="D162" s="47">
        <v>9.1999999999999993</v>
      </c>
      <c r="E162" s="47">
        <v>4.9000000000000004</v>
      </c>
      <c r="F162" s="47">
        <v>0</v>
      </c>
      <c r="G162" s="47">
        <v>6.9</v>
      </c>
      <c r="J162" s="53">
        <v>133</v>
      </c>
      <c r="K162" s="53">
        <v>6.3758153299685318</v>
      </c>
      <c r="L162" s="53">
        <v>0.12418467003146816</v>
      </c>
      <c r="M162" s="53">
        <v>0.20707963845556326</v>
      </c>
      <c r="N162" s="63"/>
      <c r="O162" s="53">
        <v>66.25</v>
      </c>
      <c r="P162" s="53">
        <v>8</v>
      </c>
      <c r="Q162" s="63"/>
      <c r="R162" s="63"/>
    </row>
    <row r="163" spans="1:18" x14ac:dyDescent="0.2">
      <c r="A163" s="47">
        <v>11</v>
      </c>
      <c r="B163" s="47">
        <v>6.3</v>
      </c>
      <c r="C163" s="47">
        <v>5.9</v>
      </c>
      <c r="D163" s="47">
        <v>8.8000000000000007</v>
      </c>
      <c r="E163" s="47">
        <v>6.4</v>
      </c>
      <c r="F163" s="47">
        <v>1</v>
      </c>
      <c r="G163" s="47">
        <v>8.1</v>
      </c>
      <c r="J163" s="53">
        <v>134</v>
      </c>
      <c r="K163" s="53">
        <v>7.6772205349073035</v>
      </c>
      <c r="L163" s="53">
        <v>-0.57722053490730385</v>
      </c>
      <c r="M163" s="53">
        <v>-0.96252314917326331</v>
      </c>
      <c r="N163" s="63"/>
      <c r="O163" s="53">
        <v>66.75</v>
      </c>
      <c r="P163" s="53">
        <v>8</v>
      </c>
      <c r="Q163" s="63"/>
      <c r="R163" s="63"/>
    </row>
    <row r="164" spans="1:18" x14ac:dyDescent="0.2">
      <c r="A164" s="47">
        <v>13</v>
      </c>
      <c r="B164" s="47">
        <v>8.3000000000000007</v>
      </c>
      <c r="C164" s="47">
        <v>6.1</v>
      </c>
      <c r="D164" s="47">
        <v>5.3</v>
      </c>
      <c r="E164" s="47">
        <v>4.9000000000000004</v>
      </c>
      <c r="F164" s="47">
        <v>1</v>
      </c>
      <c r="G164" s="47">
        <v>7.6</v>
      </c>
      <c r="J164" s="53">
        <v>135</v>
      </c>
      <c r="K164" s="53">
        <v>8.142509270814811</v>
      </c>
      <c r="L164" s="53">
        <v>5.7490729185188272E-2</v>
      </c>
      <c r="M164" s="53">
        <v>9.5866578468974811E-2</v>
      </c>
      <c r="N164" s="63"/>
      <c r="O164" s="53">
        <v>67.25</v>
      </c>
      <c r="P164" s="53">
        <v>8</v>
      </c>
      <c r="Q164" s="63"/>
      <c r="R164" s="63"/>
    </row>
    <row r="165" spans="1:18" x14ac:dyDescent="0.2">
      <c r="A165" s="47">
        <v>12</v>
      </c>
      <c r="B165" s="47">
        <v>8.1999999999999993</v>
      </c>
      <c r="C165" s="47">
        <v>6</v>
      </c>
      <c r="D165" s="47">
        <v>5.2</v>
      </c>
      <c r="E165" s="47">
        <v>4</v>
      </c>
      <c r="F165" s="47">
        <v>1</v>
      </c>
      <c r="G165" s="47">
        <v>8.4</v>
      </c>
      <c r="J165" s="53">
        <v>136</v>
      </c>
      <c r="K165" s="53">
        <v>7.6313947439847185</v>
      </c>
      <c r="L165" s="53">
        <v>-0.63139474398471851</v>
      </c>
      <c r="M165" s="53">
        <v>-1.0528593849302565</v>
      </c>
      <c r="N165" s="63"/>
      <c r="O165" s="53">
        <v>67.75</v>
      </c>
      <c r="P165" s="53">
        <v>8.1</v>
      </c>
      <c r="Q165" s="63"/>
      <c r="R165" s="63"/>
    </row>
    <row r="166" spans="1:18" x14ac:dyDescent="0.2">
      <c r="A166" s="47">
        <v>11</v>
      </c>
      <c r="B166" s="47">
        <v>8.1999999999999993</v>
      </c>
      <c r="C166" s="47">
        <v>6</v>
      </c>
      <c r="D166" s="47">
        <v>5.2</v>
      </c>
      <c r="E166" s="47">
        <v>4</v>
      </c>
      <c r="F166" s="47">
        <v>0</v>
      </c>
      <c r="G166" s="47">
        <v>7.4</v>
      </c>
      <c r="J166" s="53">
        <v>137</v>
      </c>
      <c r="K166" s="53">
        <v>6.5427972727976496</v>
      </c>
      <c r="L166" s="53">
        <v>0.15720272720235062</v>
      </c>
      <c r="M166" s="53">
        <v>0.26213770109500889</v>
      </c>
      <c r="N166" s="63"/>
      <c r="O166" s="53">
        <v>68.25</v>
      </c>
      <c r="P166" s="53">
        <v>8.1</v>
      </c>
      <c r="Q166" s="63"/>
      <c r="R166" s="63"/>
    </row>
    <row r="167" spans="1:18" x14ac:dyDescent="0.2">
      <c r="A167" s="47">
        <v>10</v>
      </c>
      <c r="B167" s="47">
        <v>9</v>
      </c>
      <c r="C167" s="47">
        <v>5</v>
      </c>
      <c r="D167" s="47">
        <v>6</v>
      </c>
      <c r="E167" s="47">
        <v>4.4000000000000004</v>
      </c>
      <c r="F167" s="47">
        <v>0</v>
      </c>
      <c r="G167" s="47">
        <v>7.9</v>
      </c>
      <c r="J167" s="53">
        <v>138</v>
      </c>
      <c r="K167" s="53">
        <v>8.0207389717669422</v>
      </c>
      <c r="L167" s="53">
        <v>-0.52073897176694217</v>
      </c>
      <c r="M167" s="53">
        <v>-0.86833936890837737</v>
      </c>
      <c r="N167" s="63"/>
      <c r="O167" s="53">
        <v>68.75</v>
      </c>
      <c r="P167" s="53">
        <v>8.1</v>
      </c>
      <c r="Q167" s="63"/>
      <c r="R167" s="63"/>
    </row>
    <row r="168" spans="1:18" x14ac:dyDescent="0.2">
      <c r="A168" s="47">
        <v>1</v>
      </c>
      <c r="B168" s="47">
        <v>7.1</v>
      </c>
      <c r="C168" s="47">
        <v>5.9</v>
      </c>
      <c r="D168" s="47">
        <v>7.8</v>
      </c>
      <c r="E168" s="47">
        <v>3.7</v>
      </c>
      <c r="F168" s="47">
        <v>0</v>
      </c>
      <c r="G168" s="47">
        <v>7.2</v>
      </c>
      <c r="J168" s="53">
        <v>139</v>
      </c>
      <c r="K168" s="53">
        <v>6.9001828025677394</v>
      </c>
      <c r="L168" s="53">
        <v>0.49981719743226094</v>
      </c>
      <c r="M168" s="53">
        <v>0.83345202360257731</v>
      </c>
      <c r="N168" s="63"/>
      <c r="O168" s="53">
        <v>69.25</v>
      </c>
      <c r="P168" s="53">
        <v>8.1</v>
      </c>
      <c r="Q168" s="63"/>
      <c r="R168" s="63"/>
    </row>
    <row r="169" spans="1:18" x14ac:dyDescent="0.2">
      <c r="A169" s="47">
        <v>10</v>
      </c>
      <c r="B169" s="47">
        <v>6.9</v>
      </c>
      <c r="C169" s="47">
        <v>5.4</v>
      </c>
      <c r="D169" s="47">
        <v>8.9</v>
      </c>
      <c r="E169" s="47">
        <v>3.4</v>
      </c>
      <c r="F169" s="47">
        <v>0</v>
      </c>
      <c r="G169" s="47">
        <v>7.6</v>
      </c>
      <c r="J169" s="53">
        <v>140</v>
      </c>
      <c r="K169" s="53">
        <v>7.6313005673247316</v>
      </c>
      <c r="L169" s="53">
        <v>-0.23130056732473125</v>
      </c>
      <c r="M169" s="53">
        <v>-0.38569686454885976</v>
      </c>
      <c r="N169" s="63"/>
      <c r="O169" s="53">
        <v>69.75</v>
      </c>
      <c r="P169" s="53">
        <v>8.1</v>
      </c>
      <c r="Q169" s="63"/>
      <c r="R169" s="63"/>
    </row>
    <row r="170" spans="1:18" x14ac:dyDescent="0.2">
      <c r="A170" s="47">
        <v>12</v>
      </c>
      <c r="B170" s="47">
        <v>8.6</v>
      </c>
      <c r="C170" s="47">
        <v>4</v>
      </c>
      <c r="D170" s="47">
        <v>6.3</v>
      </c>
      <c r="E170" s="47">
        <v>4</v>
      </c>
      <c r="F170" s="47">
        <v>0</v>
      </c>
      <c r="G170" s="47">
        <v>6.7</v>
      </c>
      <c r="J170" s="53">
        <v>141</v>
      </c>
      <c r="K170" s="53">
        <v>7.4165974703146356</v>
      </c>
      <c r="L170" s="53">
        <v>0.48340252968536479</v>
      </c>
      <c r="M170" s="53">
        <v>0.80608034027375652</v>
      </c>
      <c r="N170" s="63"/>
      <c r="O170" s="53">
        <v>70.25</v>
      </c>
      <c r="P170" s="53">
        <v>8.1</v>
      </c>
      <c r="Q170" s="63"/>
      <c r="R170" s="63"/>
    </row>
    <row r="171" spans="1:18" x14ac:dyDescent="0.2">
      <c r="A171" s="47">
        <v>9</v>
      </c>
      <c r="B171" s="47">
        <v>6.7</v>
      </c>
      <c r="C171" s="47">
        <v>6.8</v>
      </c>
      <c r="D171" s="47">
        <v>8.4</v>
      </c>
      <c r="E171" s="47">
        <v>4.3</v>
      </c>
      <c r="F171" s="47">
        <v>1</v>
      </c>
      <c r="G171" s="47">
        <v>7.4</v>
      </c>
      <c r="J171" s="53">
        <v>142</v>
      </c>
      <c r="K171" s="53">
        <v>7.8253087796656109</v>
      </c>
      <c r="L171" s="53">
        <v>0.17469122033438911</v>
      </c>
      <c r="M171" s="53">
        <v>0.29130000296364889</v>
      </c>
      <c r="N171" s="63"/>
      <c r="O171" s="53">
        <v>70.75</v>
      </c>
      <c r="P171" s="53">
        <v>8.1</v>
      </c>
      <c r="Q171" s="63"/>
      <c r="R171" s="63"/>
    </row>
    <row r="172" spans="1:18" x14ac:dyDescent="0.2">
      <c r="A172" s="47">
        <v>8</v>
      </c>
      <c r="B172" s="47">
        <v>7</v>
      </c>
      <c r="C172" s="47">
        <v>4.2</v>
      </c>
      <c r="D172" s="47">
        <v>9</v>
      </c>
      <c r="E172" s="47">
        <v>5.6</v>
      </c>
      <c r="F172" s="47">
        <v>1</v>
      </c>
      <c r="G172" s="47">
        <v>6.2</v>
      </c>
      <c r="J172" s="53">
        <v>143</v>
      </c>
      <c r="K172" s="53">
        <v>8.3101079748599798</v>
      </c>
      <c r="L172" s="53">
        <v>-0.31010797485997976</v>
      </c>
      <c r="M172" s="53">
        <v>-0.51710929617898116</v>
      </c>
      <c r="N172" s="63"/>
      <c r="O172" s="53">
        <v>71.25</v>
      </c>
      <c r="P172" s="53">
        <v>8.1</v>
      </c>
      <c r="Q172" s="63"/>
      <c r="R172" s="63"/>
    </row>
    <row r="173" spans="1:18" x14ac:dyDescent="0.2">
      <c r="A173" s="47">
        <v>1</v>
      </c>
      <c r="B173" s="47">
        <v>9.6999999999999993</v>
      </c>
      <c r="C173" s="47">
        <v>3.3</v>
      </c>
      <c r="D173" s="47">
        <v>5.2</v>
      </c>
      <c r="E173" s="47">
        <v>5.8</v>
      </c>
      <c r="F173" s="47">
        <v>1</v>
      </c>
      <c r="G173" s="47">
        <v>7.5</v>
      </c>
      <c r="J173" s="53">
        <v>144</v>
      </c>
      <c r="K173" s="53">
        <v>7.455996493962898</v>
      </c>
      <c r="L173" s="53">
        <v>0.94400350603710237</v>
      </c>
      <c r="M173" s="53">
        <v>1.5741387780102973</v>
      </c>
      <c r="N173" s="63"/>
      <c r="O173" s="53">
        <v>71.75</v>
      </c>
      <c r="P173" s="53">
        <v>8.1</v>
      </c>
      <c r="Q173" s="63"/>
      <c r="R173" s="63"/>
    </row>
    <row r="174" spans="1:18" x14ac:dyDescent="0.2">
      <c r="A174" s="47">
        <v>4</v>
      </c>
      <c r="B174" s="47">
        <v>9.9</v>
      </c>
      <c r="C174" s="47">
        <v>6.7</v>
      </c>
      <c r="D174" s="47">
        <v>6.8</v>
      </c>
      <c r="E174" s="47">
        <v>5.3</v>
      </c>
      <c r="F174" s="47">
        <v>1</v>
      </c>
      <c r="G174" s="47">
        <v>7.4</v>
      </c>
      <c r="J174" s="53">
        <v>145</v>
      </c>
      <c r="K174" s="53">
        <v>8.1911201199224948</v>
      </c>
      <c r="L174" s="53">
        <v>0.60887988007750593</v>
      </c>
      <c r="M174" s="53">
        <v>1.0153155409388819</v>
      </c>
      <c r="N174" s="63"/>
      <c r="O174" s="53">
        <v>72.25</v>
      </c>
      <c r="P174" s="53">
        <v>8.1</v>
      </c>
      <c r="Q174" s="63"/>
      <c r="R174" s="63"/>
    </row>
    <row r="175" spans="1:18" x14ac:dyDescent="0.2">
      <c r="A175" s="47">
        <v>1</v>
      </c>
      <c r="B175" s="47">
        <v>8.6</v>
      </c>
      <c r="C175" s="47">
        <v>5.7</v>
      </c>
      <c r="D175" s="47">
        <v>6.7</v>
      </c>
      <c r="E175" s="47">
        <v>4.2</v>
      </c>
      <c r="F175" s="47">
        <v>0</v>
      </c>
      <c r="G175" s="47">
        <v>7.9</v>
      </c>
      <c r="J175" s="53">
        <v>146</v>
      </c>
      <c r="K175" s="53">
        <v>8.3022949265707968</v>
      </c>
      <c r="L175" s="53">
        <v>-0.40229492657079646</v>
      </c>
      <c r="M175" s="53">
        <v>-0.67083230100525326</v>
      </c>
      <c r="N175" s="63"/>
      <c r="O175" s="53">
        <v>72.75</v>
      </c>
      <c r="P175" s="53">
        <v>8.1999999999999993</v>
      </c>
      <c r="Q175" s="63"/>
      <c r="R175" s="63"/>
    </row>
    <row r="176" spans="1:18" x14ac:dyDescent="0.2">
      <c r="A176" s="47">
        <v>8</v>
      </c>
      <c r="B176" s="47">
        <v>6.3</v>
      </c>
      <c r="C176" s="47">
        <v>6.6</v>
      </c>
      <c r="D176" s="47">
        <v>8.4</v>
      </c>
      <c r="E176" s="47">
        <v>4.7</v>
      </c>
      <c r="F176" s="47">
        <v>0</v>
      </c>
      <c r="G176" s="47">
        <v>6.5</v>
      </c>
      <c r="J176" s="53">
        <v>147</v>
      </c>
      <c r="K176" s="53">
        <v>7.0541488313312053</v>
      </c>
      <c r="L176" s="53">
        <v>-1.0541488313312053</v>
      </c>
      <c r="M176" s="53">
        <v>-1.7578076167944525</v>
      </c>
      <c r="N176" s="63"/>
      <c r="O176" s="53">
        <v>73.25</v>
      </c>
      <c r="P176" s="53">
        <v>8.1999999999999993</v>
      </c>
      <c r="Q176" s="63"/>
      <c r="R176" s="63"/>
    </row>
    <row r="177" spans="1:18" x14ac:dyDescent="0.2">
      <c r="A177" s="47">
        <v>11</v>
      </c>
      <c r="B177" s="47">
        <v>9.9</v>
      </c>
      <c r="C177" s="47">
        <v>6.7</v>
      </c>
      <c r="D177" s="47">
        <v>6.8</v>
      </c>
      <c r="E177" s="47">
        <v>4.2</v>
      </c>
      <c r="F177" s="47">
        <v>1</v>
      </c>
      <c r="G177" s="47">
        <v>8.6</v>
      </c>
      <c r="J177" s="53">
        <v>148</v>
      </c>
      <c r="K177" s="53">
        <v>7.9443274322514936</v>
      </c>
      <c r="L177" s="53">
        <v>0.25567256774850566</v>
      </c>
      <c r="M177" s="53">
        <v>0.42633750912210017</v>
      </c>
      <c r="N177" s="63"/>
      <c r="O177" s="53">
        <v>73.75</v>
      </c>
      <c r="P177" s="53">
        <v>8.1999999999999993</v>
      </c>
      <c r="Q177" s="63"/>
      <c r="R177" s="63"/>
    </row>
    <row r="178" spans="1:18" x14ac:dyDescent="0.2">
      <c r="A178" s="47">
        <v>7</v>
      </c>
      <c r="B178" s="47">
        <v>9.3000000000000007</v>
      </c>
      <c r="C178" s="47">
        <v>4.5</v>
      </c>
      <c r="D178" s="47">
        <v>6.2</v>
      </c>
      <c r="E178" s="47">
        <v>5.8</v>
      </c>
      <c r="F178" s="47">
        <v>1</v>
      </c>
      <c r="G178" s="47">
        <v>8.6</v>
      </c>
      <c r="J178" s="53">
        <v>149</v>
      </c>
      <c r="K178" s="53">
        <v>7.8469306368125951</v>
      </c>
      <c r="L178" s="53">
        <v>0.55306936318740529</v>
      </c>
      <c r="M178" s="53">
        <v>0.92225073948881908</v>
      </c>
      <c r="N178" s="63"/>
      <c r="O178" s="53">
        <v>74.25</v>
      </c>
      <c r="P178" s="53">
        <v>8.1999999999999993</v>
      </c>
      <c r="Q178" s="63"/>
      <c r="R178" s="63"/>
    </row>
    <row r="179" spans="1:18" x14ac:dyDescent="0.2">
      <c r="A179" s="47">
        <v>12</v>
      </c>
      <c r="B179" s="47">
        <v>9.6999999999999993</v>
      </c>
      <c r="C179" s="47">
        <v>6.1</v>
      </c>
      <c r="D179" s="47">
        <v>6.7</v>
      </c>
      <c r="E179" s="47">
        <v>5.8</v>
      </c>
      <c r="F179" s="47">
        <v>1</v>
      </c>
      <c r="G179" s="47">
        <v>8</v>
      </c>
      <c r="J179" s="53">
        <v>150</v>
      </c>
      <c r="K179" s="53">
        <v>7.4543929967303315</v>
      </c>
      <c r="L179" s="53">
        <v>-5.4392996730331156E-2</v>
      </c>
      <c r="M179" s="53">
        <v>-9.070106716535474E-2</v>
      </c>
      <c r="N179" s="63"/>
      <c r="O179" s="53">
        <v>74.75</v>
      </c>
      <c r="P179" s="53">
        <v>8.1999999999999993</v>
      </c>
      <c r="Q179" s="63"/>
      <c r="R179" s="63"/>
    </row>
    <row r="180" spans="1:18" x14ac:dyDescent="0.2">
      <c r="A180" s="47">
        <v>14</v>
      </c>
      <c r="B180" s="47">
        <v>9.6999999999999993</v>
      </c>
      <c r="C180" s="47">
        <v>3.3</v>
      </c>
      <c r="D180" s="47">
        <v>5.2</v>
      </c>
      <c r="E180" s="47">
        <v>5.3</v>
      </c>
      <c r="F180" s="47">
        <v>0</v>
      </c>
      <c r="G180" s="47">
        <v>8.1</v>
      </c>
      <c r="J180" s="53">
        <v>151</v>
      </c>
      <c r="K180" s="53">
        <v>7.8967361037936055</v>
      </c>
      <c r="L180" s="53">
        <v>0.10326389620639453</v>
      </c>
      <c r="M180" s="53">
        <v>0.17219396151323962</v>
      </c>
      <c r="N180" s="63"/>
      <c r="O180" s="53">
        <v>75.25</v>
      </c>
      <c r="P180" s="53">
        <v>8.1999999999999993</v>
      </c>
      <c r="Q180" s="63"/>
      <c r="R180" s="63"/>
    </row>
    <row r="181" spans="1:18" x14ac:dyDescent="0.2">
      <c r="A181" s="47">
        <v>5</v>
      </c>
      <c r="B181" s="47">
        <v>9.6</v>
      </c>
      <c r="C181" s="47">
        <v>7.8</v>
      </c>
      <c r="D181" s="47">
        <v>4.5</v>
      </c>
      <c r="E181" s="47">
        <v>6.1</v>
      </c>
      <c r="F181" s="47">
        <v>1</v>
      </c>
      <c r="G181" s="47">
        <v>8.1999999999999993</v>
      </c>
      <c r="J181" s="53">
        <v>152</v>
      </c>
      <c r="K181" s="53">
        <v>6.9892780858756209</v>
      </c>
      <c r="L181" s="53">
        <v>-0.38927808587562129</v>
      </c>
      <c r="M181" s="53">
        <v>-0.64912654083125187</v>
      </c>
      <c r="N181" s="63"/>
      <c r="O181" s="53">
        <v>75.75</v>
      </c>
      <c r="P181" s="53">
        <v>8.1999999999999993</v>
      </c>
      <c r="Q181" s="63"/>
      <c r="R181" s="63"/>
    </row>
    <row r="182" spans="1:18" x14ac:dyDescent="0.2">
      <c r="A182" s="47">
        <v>10</v>
      </c>
      <c r="B182" s="47">
        <v>7.6</v>
      </c>
      <c r="C182" s="47">
        <v>4.2</v>
      </c>
      <c r="D182" s="47">
        <v>5.8</v>
      </c>
      <c r="E182" s="47">
        <v>6.3</v>
      </c>
      <c r="F182" s="47">
        <v>1</v>
      </c>
      <c r="G182" s="47">
        <v>7.2</v>
      </c>
      <c r="J182" s="53">
        <v>153</v>
      </c>
      <c r="K182" s="53">
        <v>6.8255924259201519</v>
      </c>
      <c r="L182" s="53">
        <v>0.77440757407984773</v>
      </c>
      <c r="M182" s="53">
        <v>1.2913352382147389</v>
      </c>
      <c r="N182" s="63"/>
      <c r="O182" s="53">
        <v>76.25</v>
      </c>
      <c r="P182" s="53">
        <v>8.1999999999999993</v>
      </c>
      <c r="Q182" s="63"/>
      <c r="R182" s="63"/>
    </row>
    <row r="183" spans="1:18" x14ac:dyDescent="0.2">
      <c r="A183" s="47">
        <v>7</v>
      </c>
      <c r="B183" s="47">
        <v>9.4</v>
      </c>
      <c r="C183" s="47">
        <v>4.7</v>
      </c>
      <c r="D183" s="47">
        <v>7.6</v>
      </c>
      <c r="E183" s="47">
        <v>6.4</v>
      </c>
      <c r="F183" s="47">
        <v>1</v>
      </c>
      <c r="G183" s="47">
        <v>8.4</v>
      </c>
      <c r="J183" s="53">
        <v>154</v>
      </c>
      <c r="K183" s="53">
        <v>7.442672638927081</v>
      </c>
      <c r="L183" s="53">
        <v>5.7327361072919025E-2</v>
      </c>
      <c r="M183" s="53">
        <v>9.5594159903822515E-2</v>
      </c>
      <c r="N183" s="63"/>
      <c r="O183" s="53">
        <v>76.75</v>
      </c>
      <c r="P183" s="53">
        <v>8.1999999999999993</v>
      </c>
      <c r="Q183" s="63"/>
      <c r="R183" s="63"/>
    </row>
    <row r="184" spans="1:18" x14ac:dyDescent="0.2">
      <c r="A184" s="47">
        <v>15</v>
      </c>
      <c r="B184" s="47">
        <v>9.6</v>
      </c>
      <c r="C184" s="47">
        <v>7.8</v>
      </c>
      <c r="D184" s="47">
        <v>4.5</v>
      </c>
      <c r="E184" s="47">
        <v>6.7</v>
      </c>
      <c r="F184" s="47">
        <v>1</v>
      </c>
      <c r="G184" s="47">
        <v>9.4</v>
      </c>
      <c r="J184" s="53">
        <v>155</v>
      </c>
      <c r="K184" s="53">
        <v>7.0062529462225829</v>
      </c>
      <c r="L184" s="53">
        <v>9.3747053777416767E-2</v>
      </c>
      <c r="M184" s="53">
        <v>0.1563244963938179</v>
      </c>
      <c r="N184" s="63"/>
      <c r="O184" s="53">
        <v>77.25</v>
      </c>
      <c r="P184" s="53">
        <v>8.1999999999999993</v>
      </c>
      <c r="Q184" s="63"/>
      <c r="R184" s="63"/>
    </row>
    <row r="185" spans="1:18" x14ac:dyDescent="0.2">
      <c r="A185" s="47">
        <v>14</v>
      </c>
      <c r="B185" s="47">
        <v>9.3000000000000007</v>
      </c>
      <c r="C185" s="47">
        <v>6.3</v>
      </c>
      <c r="D185" s="47">
        <v>7.4</v>
      </c>
      <c r="E185" s="47">
        <v>5.8</v>
      </c>
      <c r="F185" s="47">
        <v>1</v>
      </c>
      <c r="G185" s="47">
        <v>9.4</v>
      </c>
      <c r="J185" s="53">
        <v>156</v>
      </c>
      <c r="K185" s="53">
        <v>7.5999652854401489</v>
      </c>
      <c r="L185" s="53">
        <v>0.30003471455985142</v>
      </c>
      <c r="M185" s="53">
        <v>0.50031199663717152</v>
      </c>
      <c r="N185" s="63"/>
      <c r="O185" s="53">
        <v>77.75</v>
      </c>
      <c r="P185" s="53">
        <v>8.1999999999999993</v>
      </c>
      <c r="Q185" s="63"/>
      <c r="R185" s="63"/>
    </row>
    <row r="186" spans="1:18" x14ac:dyDescent="0.2">
      <c r="A186" s="47">
        <v>4</v>
      </c>
      <c r="B186" s="47">
        <v>9.6999999999999993</v>
      </c>
      <c r="C186" s="47">
        <v>4.7</v>
      </c>
      <c r="D186" s="47">
        <v>4.8</v>
      </c>
      <c r="E186" s="47">
        <v>5.0999999999999996</v>
      </c>
      <c r="F186" s="47">
        <v>0</v>
      </c>
      <c r="G186" s="47">
        <v>7.5</v>
      </c>
      <c r="J186" s="53">
        <v>157</v>
      </c>
      <c r="K186" s="53">
        <v>6.2344708815235972</v>
      </c>
      <c r="L186" s="53">
        <v>1.3655291184764025</v>
      </c>
      <c r="M186" s="53">
        <v>2.2770385111381559</v>
      </c>
      <c r="N186" s="63"/>
      <c r="O186" s="53">
        <v>78.25</v>
      </c>
      <c r="P186" s="53">
        <v>8.4</v>
      </c>
      <c r="Q186" s="63"/>
      <c r="R186" s="63"/>
    </row>
    <row r="187" spans="1:18" x14ac:dyDescent="0.2">
      <c r="A187" s="47">
        <v>1</v>
      </c>
      <c r="B187" s="47">
        <v>9.1</v>
      </c>
      <c r="C187" s="47">
        <v>4.5</v>
      </c>
      <c r="D187" s="47">
        <v>7.3</v>
      </c>
      <c r="E187" s="47">
        <v>6.3</v>
      </c>
      <c r="F187" s="47">
        <v>0</v>
      </c>
      <c r="G187" s="47">
        <v>6.6</v>
      </c>
      <c r="J187" s="53">
        <v>158</v>
      </c>
      <c r="K187" s="53">
        <v>7.1908369178505644</v>
      </c>
      <c r="L187" s="53">
        <v>-9.0836917850564802E-2</v>
      </c>
      <c r="M187" s="53">
        <v>-0.15147180487048942</v>
      </c>
      <c r="N187" s="63"/>
      <c r="O187" s="53">
        <v>78.75</v>
      </c>
      <c r="P187" s="53">
        <v>8.4</v>
      </c>
      <c r="Q187" s="63"/>
      <c r="R187" s="63"/>
    </row>
    <row r="188" spans="1:18" x14ac:dyDescent="0.2">
      <c r="A188" s="47">
        <v>2</v>
      </c>
      <c r="B188" s="47">
        <v>6.5</v>
      </c>
      <c r="C188" s="47">
        <v>3.7</v>
      </c>
      <c r="D188" s="47">
        <v>8.5</v>
      </c>
      <c r="E188" s="47">
        <v>3.3</v>
      </c>
      <c r="F188" s="47">
        <v>0</v>
      </c>
      <c r="G188" s="47">
        <v>4.3</v>
      </c>
      <c r="J188" s="53">
        <v>159</v>
      </c>
      <c r="K188" s="53">
        <v>6.9469670558705534</v>
      </c>
      <c r="L188" s="53">
        <v>0.65303294412944624</v>
      </c>
      <c r="M188" s="53">
        <v>1.0889413800884664</v>
      </c>
      <c r="N188" s="63"/>
      <c r="O188" s="53">
        <v>79.25</v>
      </c>
      <c r="P188" s="53">
        <v>8.4</v>
      </c>
      <c r="Q188" s="63"/>
      <c r="R188" s="63"/>
    </row>
    <row r="189" spans="1:18" x14ac:dyDescent="0.2">
      <c r="A189" s="47">
        <v>2</v>
      </c>
      <c r="B189" s="47">
        <v>6.6</v>
      </c>
      <c r="C189" s="47">
        <v>4.8</v>
      </c>
      <c r="D189" s="47">
        <v>7.2</v>
      </c>
      <c r="E189" s="47">
        <v>4</v>
      </c>
      <c r="F189" s="47">
        <v>1</v>
      </c>
      <c r="G189" s="47">
        <v>6.6</v>
      </c>
      <c r="J189" s="53">
        <v>160</v>
      </c>
      <c r="K189" s="53">
        <v>8.0226141092720304</v>
      </c>
      <c r="L189" s="53">
        <v>0.17738589072796884</v>
      </c>
      <c r="M189" s="53">
        <v>0.2957934027586317</v>
      </c>
      <c r="N189" s="63"/>
      <c r="O189" s="53">
        <v>79.75</v>
      </c>
      <c r="P189" s="53">
        <v>8.4</v>
      </c>
      <c r="Q189" s="63"/>
      <c r="R189" s="63"/>
    </row>
    <row r="190" spans="1:18" x14ac:dyDescent="0.2">
      <c r="A190" s="47">
        <v>13</v>
      </c>
      <c r="B190" s="47">
        <v>5.8</v>
      </c>
      <c r="C190" s="47">
        <v>5.8</v>
      </c>
      <c r="D190" s="47">
        <v>9.3000000000000007</v>
      </c>
      <c r="E190" s="47">
        <v>6.6</v>
      </c>
      <c r="F190" s="47">
        <v>0</v>
      </c>
      <c r="G190" s="47">
        <v>7.4</v>
      </c>
      <c r="J190" s="53">
        <v>161</v>
      </c>
      <c r="K190" s="53">
        <v>6.8197550828517759</v>
      </c>
      <c r="L190" s="53">
        <v>8.0244917148224459E-2</v>
      </c>
      <c r="M190" s="53">
        <v>0.13380949860188227</v>
      </c>
      <c r="N190" s="63"/>
      <c r="O190" s="53">
        <v>80.25</v>
      </c>
      <c r="P190" s="53">
        <v>8.4</v>
      </c>
      <c r="Q190" s="63"/>
      <c r="R190" s="63"/>
    </row>
    <row r="191" spans="1:18" x14ac:dyDescent="0.2">
      <c r="A191" s="47">
        <v>11</v>
      </c>
      <c r="B191" s="47">
        <v>8.6999999999999993</v>
      </c>
      <c r="C191" s="47">
        <v>4.8</v>
      </c>
      <c r="D191" s="47">
        <v>3.8</v>
      </c>
      <c r="E191" s="47">
        <v>5.6</v>
      </c>
      <c r="F191" s="47">
        <v>0</v>
      </c>
      <c r="G191" s="47">
        <v>7.1</v>
      </c>
      <c r="J191" s="53">
        <v>162</v>
      </c>
      <c r="K191" s="53">
        <v>7.9043179389189397</v>
      </c>
      <c r="L191" s="53">
        <v>0.1956820610810599</v>
      </c>
      <c r="M191" s="53">
        <v>0.32630251745756694</v>
      </c>
      <c r="N191" s="63"/>
      <c r="O191" s="53">
        <v>80.75</v>
      </c>
      <c r="P191" s="53">
        <v>8.4</v>
      </c>
      <c r="Q191" s="63"/>
      <c r="R191" s="63"/>
    </row>
    <row r="192" spans="1:18" x14ac:dyDescent="0.2">
      <c r="A192" s="47">
        <v>2</v>
      </c>
      <c r="B192" s="47">
        <v>8.8000000000000007</v>
      </c>
      <c r="C192" s="47">
        <v>4.8</v>
      </c>
      <c r="D192" s="47">
        <v>5.8</v>
      </c>
      <c r="E192" s="47">
        <v>4.2</v>
      </c>
      <c r="F192" s="47">
        <v>1</v>
      </c>
      <c r="G192" s="47">
        <v>6.7</v>
      </c>
      <c r="J192" s="53">
        <v>163</v>
      </c>
      <c r="K192" s="53">
        <v>8.2741823103730709</v>
      </c>
      <c r="L192" s="53">
        <v>-0.6741823103730713</v>
      </c>
      <c r="M192" s="53">
        <v>-1.1242082380201612</v>
      </c>
      <c r="N192" s="63"/>
      <c r="O192" s="53">
        <v>81.25</v>
      </c>
      <c r="P192" s="53">
        <v>8.4</v>
      </c>
      <c r="Q192" s="63"/>
      <c r="R192" s="63"/>
    </row>
    <row r="193" spans="1:18" x14ac:dyDescent="0.2">
      <c r="A193" s="47">
        <v>8</v>
      </c>
      <c r="B193" s="47">
        <v>6.4</v>
      </c>
      <c r="C193" s="47">
        <v>5.7</v>
      </c>
      <c r="D193" s="47">
        <v>8.4</v>
      </c>
      <c r="E193" s="47">
        <v>5.8</v>
      </c>
      <c r="F193" s="47">
        <v>0</v>
      </c>
      <c r="G193" s="47">
        <v>6.7</v>
      </c>
      <c r="J193" s="53">
        <v>164</v>
      </c>
      <c r="K193" s="53">
        <v>7.9979138318656524</v>
      </c>
      <c r="L193" s="53">
        <v>0.40208616813434794</v>
      </c>
      <c r="M193" s="53">
        <v>0.67048419345274013</v>
      </c>
      <c r="N193" s="63"/>
      <c r="O193" s="53">
        <v>81.75</v>
      </c>
      <c r="P193" s="53">
        <v>8.4</v>
      </c>
      <c r="Q193" s="63"/>
      <c r="R193" s="63"/>
    </row>
    <row r="194" spans="1:18" x14ac:dyDescent="0.2">
      <c r="A194" s="47">
        <v>13</v>
      </c>
      <c r="B194" s="47">
        <v>6.7</v>
      </c>
      <c r="C194" s="47">
        <v>4.8</v>
      </c>
      <c r="D194" s="47">
        <v>7.2</v>
      </c>
      <c r="E194" s="47">
        <v>3.2</v>
      </c>
      <c r="F194" s="47">
        <v>0</v>
      </c>
      <c r="G194" s="47">
        <v>7.2</v>
      </c>
      <c r="J194" s="53">
        <v>165</v>
      </c>
      <c r="K194" s="53">
        <v>7.6059806579476383</v>
      </c>
      <c r="L194" s="53">
        <v>-0.20598065794763798</v>
      </c>
      <c r="M194" s="53">
        <v>-0.34347556881076685</v>
      </c>
      <c r="N194" s="63"/>
      <c r="O194" s="53">
        <v>82.25</v>
      </c>
      <c r="P194" s="53">
        <v>8.4</v>
      </c>
      <c r="Q194" s="63"/>
      <c r="R194" s="63"/>
    </row>
    <row r="195" spans="1:18" x14ac:dyDescent="0.2">
      <c r="A195" s="47">
        <v>1</v>
      </c>
      <c r="B195" s="47">
        <v>5.2</v>
      </c>
      <c r="C195" s="47">
        <v>5</v>
      </c>
      <c r="D195" s="47">
        <v>8.4</v>
      </c>
      <c r="E195" s="47">
        <v>4.7</v>
      </c>
      <c r="F195" s="47">
        <v>0</v>
      </c>
      <c r="G195" s="47">
        <v>7.1</v>
      </c>
      <c r="J195" s="53">
        <v>166</v>
      </c>
      <c r="K195" s="53">
        <v>7.5960958952710751</v>
      </c>
      <c r="L195" s="53">
        <v>0.30390410472892526</v>
      </c>
      <c r="M195" s="53">
        <v>0.50676425775001488</v>
      </c>
      <c r="N195" s="63"/>
      <c r="O195" s="53">
        <v>82.75</v>
      </c>
      <c r="P195" s="53">
        <v>8.4</v>
      </c>
      <c r="Q195" s="63"/>
      <c r="R195" s="63"/>
    </row>
    <row r="196" spans="1:18" x14ac:dyDescent="0.2">
      <c r="A196" s="47">
        <v>3</v>
      </c>
      <c r="B196" s="47">
        <v>6.4</v>
      </c>
      <c r="C196" s="47">
        <v>4.5</v>
      </c>
      <c r="D196" s="47">
        <v>8.8000000000000007</v>
      </c>
      <c r="E196" s="47">
        <v>4</v>
      </c>
      <c r="F196" s="47">
        <v>0</v>
      </c>
      <c r="G196" s="47">
        <v>6</v>
      </c>
      <c r="J196" s="53">
        <v>167</v>
      </c>
      <c r="K196" s="53">
        <v>6.6288630333927854</v>
      </c>
      <c r="L196" s="53">
        <v>0.5711369666072148</v>
      </c>
      <c r="M196" s="53">
        <v>0.95237871569541988</v>
      </c>
      <c r="N196" s="63"/>
      <c r="O196" s="53">
        <v>83.25</v>
      </c>
      <c r="P196" s="53">
        <v>8.4</v>
      </c>
      <c r="Q196" s="63"/>
      <c r="R196" s="63"/>
    </row>
    <row r="197" spans="1:18" x14ac:dyDescent="0.2">
      <c r="A197" s="47">
        <v>10</v>
      </c>
      <c r="B197" s="47">
        <v>7.6</v>
      </c>
      <c r="C197" s="47">
        <v>5.4</v>
      </c>
      <c r="D197" s="47">
        <v>4.4000000000000004</v>
      </c>
      <c r="E197" s="47">
        <v>5.2</v>
      </c>
      <c r="F197" s="47">
        <v>0</v>
      </c>
      <c r="G197" s="47">
        <v>8.4</v>
      </c>
      <c r="J197" s="53">
        <v>168</v>
      </c>
      <c r="K197" s="53">
        <v>6.8998556703890328</v>
      </c>
      <c r="L197" s="53">
        <v>0.70014432961096684</v>
      </c>
      <c r="M197" s="53">
        <v>1.1675002607472615</v>
      </c>
      <c r="N197" s="63"/>
      <c r="O197" s="53">
        <v>83.75</v>
      </c>
      <c r="P197" s="53">
        <v>8.5</v>
      </c>
      <c r="Q197" s="63"/>
      <c r="R197" s="63"/>
    </row>
    <row r="198" spans="1:18" x14ac:dyDescent="0.2">
      <c r="A198" s="47">
        <v>8</v>
      </c>
      <c r="B198" s="47">
        <v>5.9</v>
      </c>
      <c r="C198" s="47">
        <v>6.2</v>
      </c>
      <c r="D198" s="47">
        <v>8.4</v>
      </c>
      <c r="E198" s="47">
        <v>6</v>
      </c>
      <c r="F198" s="47">
        <v>1</v>
      </c>
      <c r="G198" s="47">
        <v>8.6</v>
      </c>
      <c r="J198" s="53">
        <v>169</v>
      </c>
      <c r="K198" s="53">
        <v>7.3908378094223792</v>
      </c>
      <c r="L198" s="53">
        <v>-0.69083780942237905</v>
      </c>
      <c r="M198" s="53">
        <v>-1.1519815108448477</v>
      </c>
      <c r="N198" s="63"/>
      <c r="O198" s="53">
        <v>84.25</v>
      </c>
      <c r="P198" s="53">
        <v>8.5</v>
      </c>
      <c r="Q198" s="63"/>
      <c r="R198" s="63"/>
    </row>
    <row r="199" spans="1:18" x14ac:dyDescent="0.2">
      <c r="A199" s="47">
        <v>9</v>
      </c>
      <c r="B199" s="47">
        <v>9.6999999999999993</v>
      </c>
      <c r="C199" s="47">
        <v>6.1</v>
      </c>
      <c r="D199" s="47">
        <v>6.8</v>
      </c>
      <c r="E199" s="47">
        <v>6.3</v>
      </c>
      <c r="F199" s="47">
        <v>1</v>
      </c>
      <c r="G199" s="47">
        <v>7.9</v>
      </c>
      <c r="J199" s="53">
        <v>170</v>
      </c>
      <c r="K199" s="53">
        <v>7.5632615543120227</v>
      </c>
      <c r="L199" s="53">
        <v>-0.16326155431202238</v>
      </c>
      <c r="M199" s="53">
        <v>-0.27224087829890742</v>
      </c>
      <c r="N199" s="63"/>
      <c r="O199" s="53">
        <v>84.75</v>
      </c>
      <c r="P199" s="53">
        <v>8.5</v>
      </c>
      <c r="Q199" s="63"/>
      <c r="R199" s="63"/>
    </row>
    <row r="200" spans="1:18" x14ac:dyDescent="0.2">
      <c r="A200" s="47">
        <v>6</v>
      </c>
      <c r="B200" s="47">
        <v>5.5</v>
      </c>
      <c r="C200" s="47">
        <v>8.1999999999999993</v>
      </c>
      <c r="D200" s="47">
        <v>6.3</v>
      </c>
      <c r="E200" s="47">
        <v>6.6</v>
      </c>
      <c r="F200" s="47">
        <v>1</v>
      </c>
      <c r="G200" s="47">
        <v>7.6</v>
      </c>
      <c r="J200" s="53">
        <v>171</v>
      </c>
      <c r="K200" s="53">
        <v>7.4396642905225558</v>
      </c>
      <c r="L200" s="53">
        <v>-1.2396642905225557</v>
      </c>
      <c r="M200" s="53">
        <v>-2.0671571863309177</v>
      </c>
      <c r="N200" s="63"/>
      <c r="O200" s="53">
        <v>85.25</v>
      </c>
      <c r="P200" s="53">
        <v>8.5</v>
      </c>
      <c r="Q200" s="63"/>
      <c r="R200" s="63"/>
    </row>
    <row r="201" spans="1:18" x14ac:dyDescent="0.2">
      <c r="A201" s="47">
        <v>4</v>
      </c>
      <c r="B201" s="47">
        <v>9.6999999999999993</v>
      </c>
      <c r="C201" s="47">
        <v>6.1</v>
      </c>
      <c r="D201" s="47">
        <v>6.8</v>
      </c>
      <c r="E201" s="47">
        <v>5.9</v>
      </c>
      <c r="F201" s="47">
        <v>1</v>
      </c>
      <c r="G201" s="47">
        <v>8.5</v>
      </c>
      <c r="J201" s="53">
        <v>172</v>
      </c>
      <c r="K201" s="53">
        <v>7.6597848285956367</v>
      </c>
      <c r="L201" s="53">
        <v>-0.1597848285956367</v>
      </c>
      <c r="M201" s="53">
        <v>-0.26644339053994431</v>
      </c>
      <c r="N201" s="63"/>
      <c r="O201" s="53">
        <v>85.75</v>
      </c>
      <c r="P201" s="53">
        <v>8.6</v>
      </c>
      <c r="Q201" s="63"/>
      <c r="R201" s="63"/>
    </row>
    <row r="202" spans="1:18" x14ac:dyDescent="0.2">
      <c r="J202" s="53">
        <v>173</v>
      </c>
      <c r="K202" s="53">
        <v>8.1524420886978284</v>
      </c>
      <c r="L202" s="53">
        <v>-0.75244208869782803</v>
      </c>
      <c r="M202" s="53">
        <v>-1.2547074904399371</v>
      </c>
      <c r="N202" s="63"/>
      <c r="O202" s="53">
        <v>86.25</v>
      </c>
      <c r="P202" s="53">
        <v>8.6</v>
      </c>
      <c r="Q202" s="63"/>
      <c r="R202" s="63"/>
    </row>
    <row r="203" spans="1:18" x14ac:dyDescent="0.2">
      <c r="J203" s="53">
        <v>174</v>
      </c>
      <c r="K203" s="53">
        <v>7.0397468783662234</v>
      </c>
      <c r="L203" s="53">
        <v>0.86025312163377698</v>
      </c>
      <c r="M203" s="53">
        <v>1.4344838647399205</v>
      </c>
      <c r="N203" s="63"/>
      <c r="O203" s="53">
        <v>86.75</v>
      </c>
      <c r="P203" s="53">
        <v>8.6</v>
      </c>
      <c r="Q203" s="63"/>
      <c r="R203" s="63"/>
    </row>
    <row r="204" spans="1:18" x14ac:dyDescent="0.2">
      <c r="J204" s="53">
        <v>175</v>
      </c>
      <c r="K204" s="53">
        <v>7.1563087536438443</v>
      </c>
      <c r="L204" s="53">
        <v>-0.65630875364384433</v>
      </c>
      <c r="M204" s="53">
        <v>-1.0944038373283091</v>
      </c>
      <c r="N204" s="63"/>
      <c r="O204" s="53">
        <v>87.25</v>
      </c>
      <c r="P204" s="53">
        <v>8.6</v>
      </c>
      <c r="Q204" s="63"/>
      <c r="R204" s="63"/>
    </row>
    <row r="205" spans="1:18" x14ac:dyDescent="0.2">
      <c r="J205" s="53">
        <v>176</v>
      </c>
      <c r="K205" s="53">
        <v>8.3066183404511147</v>
      </c>
      <c r="L205" s="53">
        <v>0.29338165954888495</v>
      </c>
      <c r="M205" s="53">
        <v>0.48921793626766857</v>
      </c>
      <c r="N205" s="63"/>
      <c r="O205" s="53">
        <v>87.75</v>
      </c>
      <c r="P205" s="53">
        <v>8.8000000000000007</v>
      </c>
      <c r="Q205" s="63"/>
      <c r="R205" s="63"/>
    </row>
    <row r="206" spans="1:18" x14ac:dyDescent="0.2">
      <c r="J206" s="53">
        <v>177</v>
      </c>
      <c r="K206" s="53">
        <v>8.0384152605166825</v>
      </c>
      <c r="L206" s="53">
        <v>0.56158473948331711</v>
      </c>
      <c r="M206" s="53">
        <v>0.93645024611249217</v>
      </c>
      <c r="N206" s="63"/>
      <c r="O206" s="53">
        <v>88.25</v>
      </c>
      <c r="P206" s="53">
        <v>8.8000000000000007</v>
      </c>
      <c r="Q206" s="63"/>
      <c r="R206" s="63"/>
    </row>
    <row r="207" spans="1:18" x14ac:dyDescent="0.2">
      <c r="J207" s="53">
        <v>178</v>
      </c>
      <c r="K207" s="53">
        <v>8.5903175535501521</v>
      </c>
      <c r="L207" s="53">
        <v>-0.59031755355015214</v>
      </c>
      <c r="M207" s="53">
        <v>-0.98436260717334945</v>
      </c>
      <c r="N207" s="63"/>
      <c r="O207" s="53">
        <v>88.75</v>
      </c>
      <c r="P207" s="53">
        <v>8.8000000000000007</v>
      </c>
      <c r="Q207" s="63"/>
      <c r="R207" s="63"/>
    </row>
    <row r="208" spans="1:18" x14ac:dyDescent="0.2">
      <c r="J208" s="53">
        <v>179</v>
      </c>
      <c r="K208" s="53">
        <v>7.9417164415765713</v>
      </c>
      <c r="L208" s="53">
        <v>0.15828355842342834</v>
      </c>
      <c r="M208" s="53">
        <v>0.26394000196222173</v>
      </c>
      <c r="N208" s="63"/>
      <c r="O208" s="53">
        <v>89.25</v>
      </c>
      <c r="P208" s="53">
        <v>8.8000000000000007</v>
      </c>
      <c r="Q208" s="63"/>
      <c r="R208" s="63"/>
    </row>
    <row r="209" spans="10:18" x14ac:dyDescent="0.2">
      <c r="J209" s="53">
        <v>180</v>
      </c>
      <c r="K209" s="53">
        <v>8.6064239687358999</v>
      </c>
      <c r="L209" s="53">
        <v>-0.40642396873590059</v>
      </c>
      <c r="M209" s="53">
        <v>-0.67771753537839186</v>
      </c>
      <c r="N209" s="63"/>
      <c r="O209" s="53">
        <v>89.75</v>
      </c>
      <c r="P209" s="53">
        <v>8.8000000000000007</v>
      </c>
      <c r="Q209" s="63"/>
      <c r="R209" s="63"/>
    </row>
    <row r="210" spans="10:18" x14ac:dyDescent="0.2">
      <c r="J210" s="53">
        <v>181</v>
      </c>
      <c r="K210" s="53">
        <v>7.9837633242833137</v>
      </c>
      <c r="L210" s="53">
        <v>-0.78376332428331352</v>
      </c>
      <c r="M210" s="53">
        <v>-1.306936079841353</v>
      </c>
      <c r="N210" s="63"/>
      <c r="O210" s="53">
        <v>90.25</v>
      </c>
      <c r="P210" s="53">
        <v>8.8000000000000007</v>
      </c>
      <c r="Q210" s="63"/>
      <c r="R210" s="63"/>
    </row>
    <row r="211" spans="10:18" x14ac:dyDescent="0.2">
      <c r="J211" s="53">
        <v>182</v>
      </c>
      <c r="K211" s="53">
        <v>8.1382726956881211</v>
      </c>
      <c r="L211" s="53">
        <v>0.26172730431187929</v>
      </c>
      <c r="M211" s="53">
        <v>0.43643386528401112</v>
      </c>
      <c r="N211" s="63"/>
      <c r="O211" s="53">
        <v>90.75</v>
      </c>
      <c r="P211" s="53">
        <v>8.9</v>
      </c>
      <c r="Q211" s="63"/>
      <c r="R211" s="63"/>
    </row>
    <row r="212" spans="10:18" x14ac:dyDescent="0.2">
      <c r="J212" s="53">
        <v>183</v>
      </c>
      <c r="K212" s="53">
        <v>9.2935485895232901</v>
      </c>
      <c r="L212" s="53">
        <v>0.10645141047671025</v>
      </c>
      <c r="M212" s="53">
        <v>0.17750918522403797</v>
      </c>
      <c r="N212" s="63"/>
      <c r="O212" s="53">
        <v>91.25</v>
      </c>
      <c r="P212" s="53">
        <v>8.9</v>
      </c>
      <c r="Q212" s="63"/>
      <c r="R212" s="63"/>
    </row>
    <row r="213" spans="10:18" x14ac:dyDescent="0.2">
      <c r="J213" s="53">
        <v>184</v>
      </c>
      <c r="K213" s="53">
        <v>8.6198814068140646</v>
      </c>
      <c r="L213" s="53">
        <v>0.78011859318593579</v>
      </c>
      <c r="M213" s="53">
        <v>1.3008584408081174</v>
      </c>
      <c r="N213" s="63"/>
      <c r="O213" s="53">
        <v>91.75</v>
      </c>
      <c r="P213" s="53">
        <v>8.9</v>
      </c>
      <c r="Q213" s="63"/>
      <c r="R213" s="63"/>
    </row>
    <row r="214" spans="10:18" x14ac:dyDescent="0.2">
      <c r="J214" s="53">
        <v>185</v>
      </c>
      <c r="K214" s="53">
        <v>7.5610842846671886</v>
      </c>
      <c r="L214" s="53">
        <v>-6.1084284667188626E-2</v>
      </c>
      <c r="M214" s="53">
        <v>-0.10185888146252525</v>
      </c>
      <c r="N214" s="63"/>
      <c r="O214" s="53">
        <v>92.25</v>
      </c>
      <c r="P214" s="53">
        <v>8.9</v>
      </c>
      <c r="Q214" s="63"/>
      <c r="R214" s="63"/>
    </row>
    <row r="215" spans="10:18" x14ac:dyDescent="0.2">
      <c r="J215" s="53">
        <v>186</v>
      </c>
      <c r="K215" s="53">
        <v>7.3791329933093452</v>
      </c>
      <c r="L215" s="53">
        <v>-0.7791329933093456</v>
      </c>
      <c r="M215" s="53">
        <v>-1.2992149395123904</v>
      </c>
      <c r="N215" s="63"/>
      <c r="O215" s="53">
        <v>92.75</v>
      </c>
      <c r="P215" s="53">
        <v>9</v>
      </c>
      <c r="Q215" s="63"/>
      <c r="R215" s="63"/>
    </row>
    <row r="216" spans="10:18" x14ac:dyDescent="0.2">
      <c r="J216" s="53">
        <v>187</v>
      </c>
      <c r="K216" s="53">
        <v>6.1394046202222796</v>
      </c>
      <c r="L216" s="53">
        <v>-1.8394046202222798</v>
      </c>
      <c r="M216" s="53">
        <v>-3.0672324018141865</v>
      </c>
      <c r="N216" s="63"/>
      <c r="O216" s="53">
        <v>93.25</v>
      </c>
      <c r="P216" s="53">
        <v>9</v>
      </c>
      <c r="Q216" s="63"/>
      <c r="R216" s="63"/>
    </row>
    <row r="217" spans="10:18" x14ac:dyDescent="0.2">
      <c r="J217" s="53">
        <v>188</v>
      </c>
      <c r="K217" s="53">
        <v>6.870731344430359</v>
      </c>
      <c r="L217" s="53">
        <v>-0.2707313444303594</v>
      </c>
      <c r="M217" s="53">
        <v>-0.45144822552591352</v>
      </c>
      <c r="N217" s="63"/>
      <c r="O217" s="53">
        <v>93.75</v>
      </c>
      <c r="P217" s="53">
        <v>9</v>
      </c>
      <c r="Q217" s="63"/>
      <c r="R217" s="63"/>
    </row>
    <row r="218" spans="10:18" x14ac:dyDescent="0.2">
      <c r="J218" s="53">
        <v>189</v>
      </c>
      <c r="K218" s="53">
        <v>7.5908115604948438</v>
      </c>
      <c r="L218" s="53">
        <v>-0.19081156049484349</v>
      </c>
      <c r="M218" s="53">
        <v>-0.31818089101015012</v>
      </c>
      <c r="N218" s="63"/>
      <c r="O218" s="53">
        <v>94.25</v>
      </c>
      <c r="P218" s="53">
        <v>9</v>
      </c>
      <c r="Q218" s="63"/>
      <c r="R218" s="63"/>
    </row>
    <row r="219" spans="10:18" x14ac:dyDescent="0.2">
      <c r="J219" s="53">
        <v>190</v>
      </c>
      <c r="K219" s="53">
        <v>7.9460185830858974</v>
      </c>
      <c r="L219" s="53">
        <v>-0.84601858308589772</v>
      </c>
      <c r="M219" s="53">
        <v>-1.4107475767155637</v>
      </c>
      <c r="N219" s="63"/>
      <c r="O219" s="53">
        <v>94.75</v>
      </c>
      <c r="P219" s="53">
        <v>9</v>
      </c>
      <c r="Q219" s="63"/>
      <c r="R219" s="63"/>
    </row>
    <row r="220" spans="10:18" x14ac:dyDescent="0.2">
      <c r="J220" s="53">
        <v>191</v>
      </c>
      <c r="K220" s="53">
        <v>7.3888194731834256</v>
      </c>
      <c r="L220" s="53">
        <v>-0.6888194731834254</v>
      </c>
      <c r="M220" s="53">
        <v>-1.1486159075176545</v>
      </c>
      <c r="N220" s="63"/>
      <c r="O220" s="53">
        <v>95.25</v>
      </c>
      <c r="P220" s="53">
        <v>9</v>
      </c>
      <c r="Q220" s="63"/>
      <c r="R220" s="63"/>
    </row>
    <row r="221" spans="10:18" x14ac:dyDescent="0.2">
      <c r="J221" s="53">
        <v>192</v>
      </c>
      <c r="K221" s="53">
        <v>7.2831326419450884</v>
      </c>
      <c r="L221" s="53">
        <v>-0.58313264194508818</v>
      </c>
      <c r="M221" s="53">
        <v>-0.97238166864740405</v>
      </c>
      <c r="N221" s="63"/>
      <c r="O221" s="53">
        <v>95.75</v>
      </c>
      <c r="P221" s="53">
        <v>9.3000000000000007</v>
      </c>
      <c r="Q221" s="63"/>
      <c r="R221" s="63"/>
    </row>
    <row r="222" spans="10:18" x14ac:dyDescent="0.2">
      <c r="J222" s="53">
        <v>193</v>
      </c>
      <c r="K222" s="53">
        <v>6.9946902730037719</v>
      </c>
      <c r="L222" s="53">
        <v>0.20530972699622829</v>
      </c>
      <c r="M222" s="53">
        <v>0.34235678225835775</v>
      </c>
      <c r="N222" s="63"/>
      <c r="O222" s="53">
        <v>96.25</v>
      </c>
      <c r="P222" s="53">
        <v>9.3000000000000007</v>
      </c>
      <c r="Q222" s="63"/>
      <c r="R222" s="63"/>
    </row>
    <row r="223" spans="10:18" x14ac:dyDescent="0.2">
      <c r="J223" s="53">
        <v>194</v>
      </c>
      <c r="K223" s="53">
        <v>6.338668765365381</v>
      </c>
      <c r="L223" s="53">
        <v>0.7613312346346186</v>
      </c>
      <c r="M223" s="53">
        <v>1.2695302630599625</v>
      </c>
      <c r="N223" s="63"/>
      <c r="O223" s="53">
        <v>96.75</v>
      </c>
      <c r="P223" s="53">
        <v>9.3000000000000007</v>
      </c>
      <c r="Q223" s="63"/>
      <c r="R223" s="63"/>
    </row>
    <row r="224" spans="10:18" x14ac:dyDescent="0.2">
      <c r="J224" s="53">
        <v>195</v>
      </c>
      <c r="K224" s="53">
        <v>6.4249782751783258</v>
      </c>
      <c r="L224" s="53">
        <v>-0.42497827517832576</v>
      </c>
      <c r="M224" s="53">
        <v>-0.70865709554244039</v>
      </c>
      <c r="N224" s="63"/>
      <c r="O224" s="53">
        <v>97.25</v>
      </c>
      <c r="P224" s="53">
        <v>9.4</v>
      </c>
      <c r="Q224" s="63"/>
      <c r="R224" s="63"/>
    </row>
    <row r="225" spans="10:18" x14ac:dyDescent="0.2">
      <c r="J225" s="53">
        <v>196</v>
      </c>
      <c r="K225" s="53">
        <v>7.6572931603996039</v>
      </c>
      <c r="L225" s="53">
        <v>0.74270683960039641</v>
      </c>
      <c r="M225" s="53">
        <v>1.2384738292089643</v>
      </c>
      <c r="N225" s="63"/>
      <c r="O225" s="53">
        <v>97.75</v>
      </c>
      <c r="P225" s="53">
        <v>9.4</v>
      </c>
      <c r="Q225" s="63"/>
      <c r="R225" s="63"/>
    </row>
    <row r="226" spans="10:18" x14ac:dyDescent="0.2">
      <c r="J226" s="53">
        <v>197</v>
      </c>
      <c r="K226" s="53">
        <v>7.6425084196545239</v>
      </c>
      <c r="L226" s="53">
        <v>0.95749158034547577</v>
      </c>
      <c r="M226" s="53">
        <v>1.5966303266896309</v>
      </c>
      <c r="N226" s="63"/>
      <c r="O226" s="53">
        <v>98.25</v>
      </c>
      <c r="P226" s="53">
        <v>9.5</v>
      </c>
      <c r="Q226" s="63"/>
      <c r="R226" s="63"/>
    </row>
    <row r="227" spans="10:18" x14ac:dyDescent="0.2">
      <c r="J227" s="53">
        <v>198</v>
      </c>
      <c r="K227" s="53">
        <v>8.5249773095230044</v>
      </c>
      <c r="L227" s="53">
        <v>-0.62497730952300401</v>
      </c>
      <c r="M227" s="53">
        <v>-1.0421582250543446</v>
      </c>
      <c r="N227" s="63"/>
      <c r="O227" s="53">
        <v>98.75</v>
      </c>
      <c r="P227" s="53">
        <v>9.8000000000000007</v>
      </c>
      <c r="Q227" s="63"/>
      <c r="R227" s="63"/>
    </row>
    <row r="228" spans="10:18" x14ac:dyDescent="0.2">
      <c r="J228" s="53">
        <v>199</v>
      </c>
      <c r="K228" s="53">
        <v>7.9849212864262959</v>
      </c>
      <c r="L228" s="53">
        <v>-0.38492128642629631</v>
      </c>
      <c r="M228" s="53">
        <v>-0.64186151806667879</v>
      </c>
      <c r="N228" s="63"/>
      <c r="O228" s="53">
        <v>99.25</v>
      </c>
      <c r="P228" s="53">
        <v>9.9</v>
      </c>
      <c r="Q228" s="63"/>
      <c r="R228" s="63"/>
    </row>
    <row r="229" spans="10:18" x14ac:dyDescent="0.2">
      <c r="J229" s="53">
        <v>200</v>
      </c>
      <c r="K229" s="53">
        <v>8.1599142765768171</v>
      </c>
      <c r="L229" s="53">
        <v>0.34008572342318288</v>
      </c>
      <c r="M229" s="53">
        <v>0.56709760256661212</v>
      </c>
      <c r="N229" s="63"/>
      <c r="O229" s="53">
        <v>99.75</v>
      </c>
      <c r="P229" s="53">
        <v>9.9</v>
      </c>
      <c r="Q229" s="63"/>
      <c r="R229" s="63"/>
    </row>
  </sheetData>
  <mergeCells count="2">
    <mergeCell ref="J3:K3"/>
    <mergeCell ref="O27:P27"/>
  </mergeCells>
  <conditionalFormatting sqref="M29:M229">
    <cfRule type="cellIs" dxfId="20" priority="1" operator="lessThan">
      <formula>-2</formula>
    </cfRule>
    <cfRule type="cellIs" dxfId="19" priority="2" operator="greaterThan">
      <formula>2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D9DDB-10F9-42B0-83B9-104E98647FC0}">
  <dimension ref="A1:P228"/>
  <sheetViews>
    <sheetView zoomScale="19" zoomScaleNormal="19" workbookViewId="0">
      <selection activeCell="N218" sqref="N218"/>
    </sheetView>
  </sheetViews>
  <sheetFormatPr defaultRowHeight="12.75" x14ac:dyDescent="0.2"/>
  <cols>
    <col min="3" max="3" width="13.5703125" bestFit="1" customWidth="1"/>
    <col min="4" max="4" width="14.42578125" bestFit="1" customWidth="1"/>
    <col min="5" max="5" width="8.7109375" bestFit="1" customWidth="1"/>
    <col min="6" max="6" width="10.28515625" bestFit="1" customWidth="1"/>
    <col min="8" max="8" width="18.7109375" bestFit="1" customWidth="1"/>
    <col min="9" max="9" width="20.140625" bestFit="1" customWidth="1"/>
    <col min="10" max="10" width="15.140625" bestFit="1" customWidth="1"/>
    <col min="11" max="11" width="19.28515625" bestFit="1" customWidth="1"/>
    <col min="13" max="13" width="21.140625" bestFit="1" customWidth="1"/>
    <col min="14" max="14" width="10.7109375" bestFit="1" customWidth="1"/>
    <col min="15" max="15" width="12.140625" bestFit="1" customWidth="1"/>
    <col min="16" max="16" width="12.28515625" bestFit="1" customWidth="1"/>
  </cols>
  <sheetData>
    <row r="1" spans="1:16" x14ac:dyDescent="0.2">
      <c r="A1" s="44" t="s">
        <v>263</v>
      </c>
      <c r="B1" s="44" t="s">
        <v>51</v>
      </c>
      <c r="C1" s="44" t="s">
        <v>57</v>
      </c>
      <c r="D1" s="44" t="s">
        <v>269</v>
      </c>
      <c r="E1" s="44" t="s">
        <v>297</v>
      </c>
      <c r="F1" s="44" t="s">
        <v>275</v>
      </c>
      <c r="H1" s="68" t="s">
        <v>309</v>
      </c>
      <c r="I1" s="63"/>
      <c r="J1" s="63"/>
      <c r="K1" s="63"/>
      <c r="L1" s="63"/>
      <c r="M1" s="63"/>
      <c r="N1" s="63"/>
      <c r="O1" s="63"/>
      <c r="P1" s="63"/>
    </row>
    <row r="2" spans="1:16" x14ac:dyDescent="0.2">
      <c r="A2">
        <v>3</v>
      </c>
      <c r="B2">
        <v>8.5</v>
      </c>
      <c r="C2">
        <v>6</v>
      </c>
      <c r="D2">
        <v>5.9</v>
      </c>
      <c r="E2">
        <v>1</v>
      </c>
      <c r="F2">
        <v>8.4</v>
      </c>
      <c r="H2" s="63"/>
      <c r="I2" s="63"/>
      <c r="J2" s="63"/>
      <c r="K2" s="63"/>
      <c r="L2" s="63"/>
      <c r="M2" s="63"/>
      <c r="N2" s="63"/>
      <c r="O2" s="63"/>
      <c r="P2" s="63"/>
    </row>
    <row r="3" spans="1:16" x14ac:dyDescent="0.2">
      <c r="A3">
        <v>13</v>
      </c>
      <c r="B3">
        <v>8.1999999999999993</v>
      </c>
      <c r="C3">
        <v>3.1</v>
      </c>
      <c r="D3">
        <v>7.2</v>
      </c>
      <c r="E3">
        <v>0</v>
      </c>
      <c r="F3">
        <v>7.5</v>
      </c>
      <c r="H3" s="107" t="s">
        <v>310</v>
      </c>
      <c r="I3" s="107"/>
      <c r="J3" s="63"/>
      <c r="K3" s="63"/>
      <c r="L3" s="63"/>
      <c r="M3" s="63"/>
      <c r="N3" s="63"/>
      <c r="O3" s="63"/>
      <c r="P3" s="63"/>
    </row>
    <row r="4" spans="1:16" x14ac:dyDescent="0.2">
      <c r="A4">
        <v>12</v>
      </c>
      <c r="B4">
        <v>9.1999999999999993</v>
      </c>
      <c r="C4">
        <v>5.8</v>
      </c>
      <c r="D4">
        <v>5.6</v>
      </c>
      <c r="E4">
        <v>1</v>
      </c>
      <c r="F4">
        <v>9</v>
      </c>
      <c r="H4" s="53" t="s">
        <v>311</v>
      </c>
      <c r="I4" s="124">
        <v>0.73638341084711123</v>
      </c>
      <c r="J4" s="63"/>
      <c r="K4" s="63"/>
      <c r="L4" s="63"/>
      <c r="M4" s="63"/>
      <c r="N4" s="63"/>
      <c r="O4" s="63"/>
      <c r="P4" s="63"/>
    </row>
    <row r="5" spans="1:16" x14ac:dyDescent="0.2">
      <c r="A5">
        <v>14</v>
      </c>
      <c r="B5">
        <v>6.4</v>
      </c>
      <c r="C5">
        <v>4.5</v>
      </c>
      <c r="D5">
        <v>3.7</v>
      </c>
      <c r="E5">
        <v>0</v>
      </c>
      <c r="F5">
        <v>7.2</v>
      </c>
      <c r="H5" s="53" t="s">
        <v>312</v>
      </c>
      <c r="I5" s="124">
        <v>0.54226052777082545</v>
      </c>
      <c r="J5" s="63"/>
      <c r="K5" s="63"/>
      <c r="L5" s="63"/>
      <c r="M5" s="63"/>
      <c r="N5" s="63"/>
      <c r="O5" s="63"/>
      <c r="P5" s="63"/>
    </row>
    <row r="6" spans="1:16" x14ac:dyDescent="0.2">
      <c r="A6">
        <v>9</v>
      </c>
      <c r="B6">
        <v>9</v>
      </c>
      <c r="C6">
        <v>4.5</v>
      </c>
      <c r="D6">
        <v>6.9</v>
      </c>
      <c r="E6">
        <v>0</v>
      </c>
      <c r="F6">
        <v>9</v>
      </c>
      <c r="H6" s="53" t="s">
        <v>313</v>
      </c>
      <c r="I6" s="124">
        <v>0.53046311869275398</v>
      </c>
      <c r="J6" s="63"/>
      <c r="K6" s="63"/>
      <c r="L6" s="63"/>
      <c r="M6" s="63"/>
      <c r="N6" s="63"/>
      <c r="O6" s="63"/>
      <c r="P6" s="63"/>
    </row>
    <row r="7" spans="1:16" x14ac:dyDescent="0.2">
      <c r="A7">
        <v>8</v>
      </c>
      <c r="B7">
        <v>6.5</v>
      </c>
      <c r="C7">
        <v>3.7</v>
      </c>
      <c r="D7">
        <v>4.0999999999999996</v>
      </c>
      <c r="E7">
        <v>0</v>
      </c>
      <c r="F7">
        <v>6.1</v>
      </c>
      <c r="H7" s="53" t="s">
        <v>314</v>
      </c>
      <c r="I7" s="124">
        <v>0.61206758227679492</v>
      </c>
      <c r="J7" s="63"/>
      <c r="K7" s="63"/>
      <c r="L7" s="63"/>
      <c r="M7" s="63"/>
      <c r="N7" s="63"/>
      <c r="O7" s="63"/>
      <c r="P7" s="63"/>
    </row>
    <row r="8" spans="1:16" x14ac:dyDescent="0.2">
      <c r="A8">
        <v>2</v>
      </c>
      <c r="B8">
        <v>6.9</v>
      </c>
      <c r="C8">
        <v>5.4</v>
      </c>
      <c r="D8">
        <v>2.6</v>
      </c>
      <c r="E8">
        <v>1</v>
      </c>
      <c r="F8">
        <v>7.2</v>
      </c>
      <c r="H8" s="53" t="s">
        <v>315</v>
      </c>
      <c r="I8" s="53">
        <v>200</v>
      </c>
      <c r="J8" s="63"/>
      <c r="K8" s="63"/>
      <c r="L8" s="63"/>
      <c r="M8" s="63"/>
      <c r="N8" s="63"/>
      <c r="O8" s="63"/>
      <c r="P8" s="63"/>
    </row>
    <row r="9" spans="1:16" x14ac:dyDescent="0.2">
      <c r="A9">
        <v>9</v>
      </c>
      <c r="B9">
        <v>6.2</v>
      </c>
      <c r="C9">
        <v>5.0999999999999996</v>
      </c>
      <c r="D9">
        <v>4.8</v>
      </c>
      <c r="E9">
        <v>0</v>
      </c>
      <c r="F9">
        <v>7.7</v>
      </c>
      <c r="H9" s="63"/>
      <c r="I9" s="63"/>
      <c r="J9" s="63"/>
      <c r="K9" s="63"/>
      <c r="L9" s="63"/>
      <c r="M9" s="63"/>
      <c r="N9" s="63"/>
      <c r="O9" s="63"/>
      <c r="P9" s="63"/>
    </row>
    <row r="10" spans="1:16" x14ac:dyDescent="0.2">
      <c r="A10">
        <v>7</v>
      </c>
      <c r="B10">
        <v>5.8</v>
      </c>
      <c r="C10">
        <v>5.8</v>
      </c>
      <c r="D10">
        <v>6.7</v>
      </c>
      <c r="E10">
        <v>1</v>
      </c>
      <c r="F10">
        <v>8.1999999999999993</v>
      </c>
      <c r="H10" s="69" t="s">
        <v>316</v>
      </c>
      <c r="I10" s="63"/>
      <c r="J10" s="63"/>
      <c r="K10" s="63"/>
      <c r="L10" s="63"/>
      <c r="M10" s="63"/>
      <c r="N10" s="63"/>
      <c r="O10" s="63"/>
      <c r="P10" s="63"/>
    </row>
    <row r="11" spans="1:16" x14ac:dyDescent="0.2">
      <c r="A11">
        <v>9</v>
      </c>
      <c r="B11">
        <v>6.4</v>
      </c>
      <c r="C11">
        <v>5.7</v>
      </c>
      <c r="D11">
        <v>6.1</v>
      </c>
      <c r="E11">
        <v>0</v>
      </c>
      <c r="F11">
        <v>6.7</v>
      </c>
      <c r="H11" s="52"/>
      <c r="I11" s="104" t="s">
        <v>321</v>
      </c>
      <c r="J11" s="104" t="s">
        <v>322</v>
      </c>
      <c r="K11" s="104" t="s">
        <v>323</v>
      </c>
      <c r="L11" s="104" t="s">
        <v>324</v>
      </c>
      <c r="M11" s="104" t="s">
        <v>325</v>
      </c>
      <c r="N11" s="63"/>
      <c r="O11" s="63"/>
      <c r="P11" s="63"/>
    </row>
    <row r="12" spans="1:16" x14ac:dyDescent="0.2">
      <c r="A12">
        <v>10</v>
      </c>
      <c r="B12">
        <v>8.6999999999999993</v>
      </c>
      <c r="C12">
        <v>4.5999999999999996</v>
      </c>
      <c r="D12">
        <v>4.8</v>
      </c>
      <c r="E12">
        <v>1</v>
      </c>
      <c r="F12">
        <v>8.4</v>
      </c>
      <c r="H12" s="53" t="s">
        <v>317</v>
      </c>
      <c r="I12" s="53">
        <v>5</v>
      </c>
      <c r="J12" s="53">
        <v>86.097415296812883</v>
      </c>
      <c r="K12" s="53">
        <v>17.219483059362577</v>
      </c>
      <c r="L12" s="53">
        <v>45.964374396303235</v>
      </c>
      <c r="M12" s="53">
        <v>3.5624707225331875E-31</v>
      </c>
      <c r="N12" s="63"/>
      <c r="O12" s="63"/>
      <c r="P12" s="63"/>
    </row>
    <row r="13" spans="1:16" x14ac:dyDescent="0.2">
      <c r="A13">
        <v>4</v>
      </c>
      <c r="B13">
        <v>6.1</v>
      </c>
      <c r="C13">
        <v>6.4</v>
      </c>
      <c r="D13">
        <v>3.9</v>
      </c>
      <c r="E13">
        <v>0</v>
      </c>
      <c r="F13">
        <v>6.6</v>
      </c>
      <c r="H13" s="53" t="s">
        <v>318</v>
      </c>
      <c r="I13" s="53">
        <v>194</v>
      </c>
      <c r="J13" s="53">
        <v>72.677584703187264</v>
      </c>
      <c r="K13" s="53">
        <v>0.37462672527416113</v>
      </c>
      <c r="L13" s="53"/>
      <c r="M13" s="53"/>
      <c r="N13" s="63"/>
      <c r="O13" s="63"/>
      <c r="P13" s="63"/>
    </row>
    <row r="14" spans="1:16" x14ac:dyDescent="0.2">
      <c r="A14">
        <v>13</v>
      </c>
      <c r="B14">
        <v>9.5</v>
      </c>
      <c r="C14">
        <v>6.6</v>
      </c>
      <c r="D14">
        <v>6.9</v>
      </c>
      <c r="E14">
        <v>1</v>
      </c>
      <c r="F14">
        <v>7.9</v>
      </c>
      <c r="H14" s="53" t="s">
        <v>319</v>
      </c>
      <c r="I14" s="53">
        <v>199</v>
      </c>
      <c r="J14" s="53">
        <v>158.77500000000015</v>
      </c>
      <c r="K14" s="53"/>
      <c r="L14" s="53"/>
      <c r="M14" s="53"/>
      <c r="N14" s="63"/>
      <c r="O14" s="63"/>
      <c r="P14" s="63"/>
    </row>
    <row r="15" spans="1:16" x14ac:dyDescent="0.2">
      <c r="A15">
        <v>7</v>
      </c>
      <c r="B15">
        <v>9.1999999999999993</v>
      </c>
      <c r="C15">
        <v>4.8</v>
      </c>
      <c r="D15">
        <v>5.5</v>
      </c>
      <c r="E15">
        <v>0</v>
      </c>
      <c r="F15">
        <v>8.1999999999999993</v>
      </c>
      <c r="H15" s="63"/>
      <c r="I15" s="63"/>
      <c r="J15" s="63"/>
      <c r="K15" s="63"/>
      <c r="L15" s="63"/>
      <c r="M15" s="63"/>
      <c r="N15" s="63"/>
      <c r="O15" s="63"/>
      <c r="P15" s="63"/>
    </row>
    <row r="16" spans="1:16" x14ac:dyDescent="0.2">
      <c r="A16">
        <v>15</v>
      </c>
      <c r="B16">
        <v>6.3</v>
      </c>
      <c r="C16">
        <v>5.9</v>
      </c>
      <c r="D16">
        <v>6.9</v>
      </c>
      <c r="E16">
        <v>1</v>
      </c>
      <c r="F16">
        <v>7.6</v>
      </c>
      <c r="H16" s="52"/>
      <c r="I16" s="104" t="s">
        <v>326</v>
      </c>
      <c r="J16" s="104" t="s">
        <v>314</v>
      </c>
      <c r="K16" s="104" t="s">
        <v>327</v>
      </c>
      <c r="L16" s="104" t="s">
        <v>328</v>
      </c>
      <c r="M16" s="104" t="s">
        <v>329</v>
      </c>
      <c r="N16" s="104" t="s">
        <v>330</v>
      </c>
      <c r="O16" s="104" t="s">
        <v>331</v>
      </c>
      <c r="P16" s="104" t="s">
        <v>332</v>
      </c>
    </row>
    <row r="17" spans="1:16" x14ac:dyDescent="0.2">
      <c r="A17">
        <v>1</v>
      </c>
      <c r="B17">
        <v>8.6999999999999993</v>
      </c>
      <c r="C17">
        <v>3.8</v>
      </c>
      <c r="D17">
        <v>6.8</v>
      </c>
      <c r="E17">
        <v>0</v>
      </c>
      <c r="F17">
        <v>7.1</v>
      </c>
      <c r="H17" s="53" t="s">
        <v>320</v>
      </c>
      <c r="I17" s="53">
        <v>3.5305433925903853</v>
      </c>
      <c r="J17" s="53">
        <v>0.39790697216413806</v>
      </c>
      <c r="K17" s="53">
        <v>8.8727859514208856</v>
      </c>
      <c r="L17" s="53">
        <v>4.7122140543813979E-16</v>
      </c>
      <c r="M17" s="53">
        <v>2.7457643904029916</v>
      </c>
      <c r="N17" s="53">
        <v>4.3153223947777786</v>
      </c>
      <c r="O17" s="53">
        <v>2.7457643904029916</v>
      </c>
      <c r="P17" s="53">
        <v>4.3153223947777786</v>
      </c>
    </row>
    <row r="18" spans="1:16" x14ac:dyDescent="0.2">
      <c r="A18">
        <v>4</v>
      </c>
      <c r="B18">
        <v>5.7</v>
      </c>
      <c r="C18">
        <v>5.0999999999999996</v>
      </c>
      <c r="D18">
        <v>6</v>
      </c>
      <c r="E18">
        <v>1</v>
      </c>
      <c r="F18">
        <v>7.2</v>
      </c>
      <c r="H18" s="53" t="s">
        <v>263</v>
      </c>
      <c r="I18" s="53">
        <v>5.4008734894055423E-2</v>
      </c>
      <c r="J18" s="53">
        <v>1.0924129072835532E-2</v>
      </c>
      <c r="K18" s="53">
        <v>4.9439854229071818</v>
      </c>
      <c r="L18" s="125">
        <v>1.6517438744057501E-6</v>
      </c>
      <c r="M18" s="53">
        <v>3.2463429801965302E-2</v>
      </c>
      <c r="N18" s="53">
        <v>7.5554039986145544E-2</v>
      </c>
      <c r="O18" s="53">
        <v>3.2463429801965302E-2</v>
      </c>
      <c r="P18" s="53">
        <v>7.5554039986145544E-2</v>
      </c>
    </row>
    <row r="19" spans="1:16" x14ac:dyDescent="0.2">
      <c r="A19">
        <v>8</v>
      </c>
      <c r="B19">
        <v>5.9</v>
      </c>
      <c r="C19">
        <v>5.5</v>
      </c>
      <c r="D19">
        <v>7.2</v>
      </c>
      <c r="E19">
        <v>0</v>
      </c>
      <c r="F19">
        <v>8.1999999999999993</v>
      </c>
      <c r="H19" s="53" t="s">
        <v>51</v>
      </c>
      <c r="I19" s="53">
        <v>0.20758198853915963</v>
      </c>
      <c r="J19" s="53">
        <v>3.4988204173489502E-2</v>
      </c>
      <c r="K19" s="53">
        <v>5.9329134902111988</v>
      </c>
      <c r="L19" s="125">
        <v>1.3455702069212223E-8</v>
      </c>
      <c r="M19" s="53">
        <v>0.13857588942443147</v>
      </c>
      <c r="N19" s="53">
        <v>0.27658808765388776</v>
      </c>
      <c r="O19" s="53">
        <v>0.13857588942443147</v>
      </c>
      <c r="P19" s="53">
        <v>0.27658808765388776</v>
      </c>
    </row>
    <row r="20" spans="1:16" x14ac:dyDescent="0.2">
      <c r="A20">
        <v>12</v>
      </c>
      <c r="B20">
        <v>5.6</v>
      </c>
      <c r="C20">
        <v>5.6</v>
      </c>
      <c r="D20">
        <v>6.4</v>
      </c>
      <c r="E20">
        <v>1</v>
      </c>
      <c r="F20">
        <v>7.9</v>
      </c>
      <c r="H20" s="53" t="s">
        <v>57</v>
      </c>
      <c r="I20" s="53">
        <v>0.13002797013528078</v>
      </c>
      <c r="J20" s="53">
        <v>4.3825674620694019E-2</v>
      </c>
      <c r="K20" s="53">
        <v>2.966935963009294</v>
      </c>
      <c r="L20" s="125">
        <v>3.3861515650369998E-3</v>
      </c>
      <c r="M20" s="53">
        <v>4.3592014987377012E-2</v>
      </c>
      <c r="N20" s="53">
        <v>0.21646392528318453</v>
      </c>
      <c r="O20" s="53">
        <v>4.3592014987377012E-2</v>
      </c>
      <c r="P20" s="53">
        <v>0.21646392528318453</v>
      </c>
    </row>
    <row r="21" spans="1:16" x14ac:dyDescent="0.2">
      <c r="A21">
        <v>13</v>
      </c>
      <c r="B21">
        <v>9.1</v>
      </c>
      <c r="C21">
        <v>7.1</v>
      </c>
      <c r="D21">
        <v>6</v>
      </c>
      <c r="E21">
        <v>1</v>
      </c>
      <c r="F21">
        <v>8.8000000000000007</v>
      </c>
      <c r="H21" s="53" t="s">
        <v>269</v>
      </c>
      <c r="I21" s="53">
        <v>0.22181648889321806</v>
      </c>
      <c r="J21" s="53">
        <v>4.046794190302154E-2</v>
      </c>
      <c r="K21" s="53">
        <v>5.4812891010070404</v>
      </c>
      <c r="L21" s="125">
        <v>1.3025813509289684E-7</v>
      </c>
      <c r="M21" s="53">
        <v>0.14200288096746849</v>
      </c>
      <c r="N21" s="53">
        <v>0.30163009681896763</v>
      </c>
      <c r="O21" s="53">
        <v>0.14200288096746849</v>
      </c>
      <c r="P21" s="53">
        <v>0.30163009681896763</v>
      </c>
    </row>
    <row r="22" spans="1:16" x14ac:dyDescent="0.2">
      <c r="A22">
        <v>8</v>
      </c>
      <c r="B22">
        <v>5.2</v>
      </c>
      <c r="C22">
        <v>5</v>
      </c>
      <c r="D22">
        <v>5.2</v>
      </c>
      <c r="E22">
        <v>0</v>
      </c>
      <c r="F22">
        <v>7</v>
      </c>
      <c r="H22" s="53" t="s">
        <v>297</v>
      </c>
      <c r="I22" s="53">
        <v>0.3372882882525946</v>
      </c>
      <c r="J22" s="53">
        <v>0.10414482777600882</v>
      </c>
      <c r="K22" s="53">
        <v>3.2386465603267678</v>
      </c>
      <c r="L22" s="125">
        <v>1.4128619806627338E-3</v>
      </c>
      <c r="M22" s="53">
        <v>0.1318868257436141</v>
      </c>
      <c r="N22" s="53">
        <v>0.54268975076157511</v>
      </c>
      <c r="O22" s="53">
        <v>0.1318868257436141</v>
      </c>
      <c r="P22" s="53">
        <v>0.54268975076157511</v>
      </c>
    </row>
    <row r="23" spans="1:16" x14ac:dyDescent="0.2">
      <c r="A23">
        <v>12</v>
      </c>
      <c r="B23">
        <v>9.6</v>
      </c>
      <c r="C23">
        <v>7.8</v>
      </c>
      <c r="D23">
        <v>7.7</v>
      </c>
      <c r="E23">
        <v>1</v>
      </c>
      <c r="F23">
        <v>9.9</v>
      </c>
      <c r="H23" s="63"/>
      <c r="I23" s="63"/>
      <c r="J23" s="63"/>
      <c r="K23" s="63"/>
      <c r="L23" s="63"/>
      <c r="M23" s="63"/>
      <c r="N23" s="63"/>
      <c r="O23" s="63"/>
      <c r="P23" s="63"/>
    </row>
    <row r="24" spans="1:16" x14ac:dyDescent="0.2">
      <c r="A24">
        <v>3</v>
      </c>
      <c r="B24">
        <v>8.6</v>
      </c>
      <c r="C24">
        <v>4.7</v>
      </c>
      <c r="D24">
        <v>5.0999999999999996</v>
      </c>
      <c r="E24">
        <v>1</v>
      </c>
      <c r="F24">
        <v>8.1</v>
      </c>
      <c r="H24" s="63"/>
      <c r="I24" s="63"/>
      <c r="J24" s="63"/>
      <c r="K24" s="63"/>
      <c r="L24" s="63"/>
      <c r="M24" s="63"/>
      <c r="N24" s="63"/>
      <c r="O24" s="63"/>
      <c r="P24" s="63"/>
    </row>
    <row r="25" spans="1:16" x14ac:dyDescent="0.2">
      <c r="A25">
        <v>10</v>
      </c>
      <c r="B25">
        <v>9.3000000000000007</v>
      </c>
      <c r="C25">
        <v>4.5</v>
      </c>
      <c r="D25">
        <v>7.2</v>
      </c>
      <c r="E25">
        <v>1</v>
      </c>
      <c r="F25">
        <v>8</v>
      </c>
      <c r="H25" s="63"/>
      <c r="I25" s="63"/>
      <c r="J25" s="63"/>
      <c r="K25" s="63"/>
      <c r="L25" s="63"/>
      <c r="M25" s="63"/>
      <c r="N25" s="63"/>
      <c r="O25" s="63"/>
      <c r="P25" s="63"/>
    </row>
    <row r="26" spans="1:16" x14ac:dyDescent="0.2">
      <c r="A26">
        <v>5</v>
      </c>
      <c r="B26">
        <v>6</v>
      </c>
      <c r="C26">
        <v>5.3</v>
      </c>
      <c r="D26">
        <v>4.7</v>
      </c>
      <c r="E26">
        <v>0</v>
      </c>
      <c r="F26">
        <v>5.5</v>
      </c>
      <c r="H26" s="68" t="s">
        <v>334</v>
      </c>
      <c r="I26" s="63"/>
      <c r="J26" s="63"/>
      <c r="K26" s="63"/>
      <c r="L26" s="63"/>
      <c r="M26" s="68" t="s">
        <v>339</v>
      </c>
      <c r="N26" s="63"/>
      <c r="O26" s="63"/>
      <c r="P26" s="63"/>
    </row>
    <row r="27" spans="1:16" x14ac:dyDescent="0.2">
      <c r="A27">
        <v>3</v>
      </c>
      <c r="B27">
        <v>6.4</v>
      </c>
      <c r="C27">
        <v>5.3</v>
      </c>
      <c r="D27">
        <v>6.1</v>
      </c>
      <c r="E27">
        <v>0</v>
      </c>
      <c r="F27">
        <v>7</v>
      </c>
      <c r="H27" s="63"/>
      <c r="I27" s="63"/>
      <c r="J27" s="63"/>
      <c r="K27" s="63"/>
      <c r="L27" s="63"/>
      <c r="M27" s="63"/>
      <c r="N27" s="63"/>
      <c r="O27" s="63"/>
      <c r="P27" s="63"/>
    </row>
    <row r="28" spans="1:16" x14ac:dyDescent="0.2">
      <c r="A28">
        <v>9</v>
      </c>
      <c r="B28">
        <v>8.5</v>
      </c>
      <c r="C28">
        <v>3.7</v>
      </c>
      <c r="D28">
        <v>5.8</v>
      </c>
      <c r="E28">
        <v>1</v>
      </c>
      <c r="F28">
        <v>7</v>
      </c>
      <c r="H28" s="104" t="s">
        <v>335</v>
      </c>
      <c r="I28" s="104" t="s">
        <v>336</v>
      </c>
      <c r="J28" s="104" t="s">
        <v>337</v>
      </c>
      <c r="K28" s="104" t="s">
        <v>338</v>
      </c>
      <c r="L28" s="63"/>
      <c r="M28" s="104" t="s">
        <v>340</v>
      </c>
      <c r="N28" s="104" t="s">
        <v>275</v>
      </c>
      <c r="O28" s="63"/>
      <c r="P28" s="63"/>
    </row>
    <row r="29" spans="1:16" x14ac:dyDescent="0.2">
      <c r="A29">
        <v>4</v>
      </c>
      <c r="B29">
        <v>7</v>
      </c>
      <c r="C29">
        <v>4.2</v>
      </c>
      <c r="D29">
        <v>5.5</v>
      </c>
      <c r="E29">
        <v>0</v>
      </c>
      <c r="F29">
        <v>5.6</v>
      </c>
      <c r="H29" s="53">
        <v>1</v>
      </c>
      <c r="I29" s="53">
        <v>7.883189893389674</v>
      </c>
      <c r="J29" s="53">
        <v>0.51681010661032634</v>
      </c>
      <c r="K29" s="53">
        <v>0.85517952294398591</v>
      </c>
      <c r="L29" s="63"/>
      <c r="M29" s="53">
        <v>0.25</v>
      </c>
      <c r="N29" s="53">
        <v>4.3</v>
      </c>
      <c r="O29" s="63"/>
      <c r="P29" s="63"/>
    </row>
    <row r="30" spans="1:16" x14ac:dyDescent="0.2">
      <c r="A30">
        <v>13</v>
      </c>
      <c r="B30">
        <v>8.5</v>
      </c>
      <c r="C30">
        <v>3.7</v>
      </c>
      <c r="D30">
        <v>6</v>
      </c>
      <c r="E30">
        <v>0</v>
      </c>
      <c r="F30">
        <v>7.2</v>
      </c>
      <c r="H30" s="53">
        <v>2</v>
      </c>
      <c r="I30" s="53">
        <v>7.9349946796847544</v>
      </c>
      <c r="J30" s="53">
        <v>-0.43499467968475436</v>
      </c>
      <c r="K30" s="53">
        <v>-0.71979734509423265</v>
      </c>
      <c r="L30" s="63"/>
      <c r="M30" s="53">
        <v>0.75</v>
      </c>
      <c r="N30" s="53">
        <v>5.5</v>
      </c>
      <c r="O30" s="63"/>
      <c r="P30" s="63"/>
    </row>
    <row r="31" spans="1:16" x14ac:dyDescent="0.2">
      <c r="A31">
        <v>4</v>
      </c>
      <c r="B31">
        <v>7.6</v>
      </c>
      <c r="C31">
        <v>4.5999999999999996</v>
      </c>
      <c r="D31">
        <v>4</v>
      </c>
      <c r="E31">
        <v>0</v>
      </c>
      <c r="F31">
        <v>6.2</v>
      </c>
      <c r="H31" s="53">
        <v>3</v>
      </c>
      <c r="I31" s="53">
        <v>8.4220253587185621</v>
      </c>
      <c r="J31" s="53">
        <v>0.57797464128143794</v>
      </c>
      <c r="K31" s="53">
        <v>0.95639011637491356</v>
      </c>
      <c r="L31" s="63"/>
      <c r="M31" s="53">
        <v>1.25</v>
      </c>
      <c r="N31" s="53">
        <v>5.6</v>
      </c>
      <c r="O31" s="63"/>
      <c r="P31" s="63"/>
    </row>
    <row r="32" spans="1:16" x14ac:dyDescent="0.2">
      <c r="A32">
        <v>13</v>
      </c>
      <c r="B32">
        <v>6.9</v>
      </c>
      <c r="C32">
        <v>4.7</v>
      </c>
      <c r="D32">
        <v>4.3</v>
      </c>
      <c r="E32">
        <v>0</v>
      </c>
      <c r="F32">
        <v>7.1</v>
      </c>
      <c r="H32" s="53">
        <v>4</v>
      </c>
      <c r="I32" s="53">
        <v>7.0210372822714531</v>
      </c>
      <c r="J32" s="53">
        <v>0.1789627177285471</v>
      </c>
      <c r="K32" s="53">
        <v>0.29613440142581016</v>
      </c>
      <c r="L32" s="63"/>
      <c r="M32" s="53">
        <v>1.75</v>
      </c>
      <c r="N32" s="53">
        <v>5.8</v>
      </c>
      <c r="O32" s="63"/>
      <c r="P32" s="63"/>
    </row>
    <row r="33" spans="1:16" x14ac:dyDescent="0.2">
      <c r="A33">
        <v>2</v>
      </c>
      <c r="B33">
        <v>8.1</v>
      </c>
      <c r="C33">
        <v>3.8</v>
      </c>
      <c r="D33">
        <v>4.5</v>
      </c>
      <c r="E33">
        <v>0</v>
      </c>
      <c r="F33">
        <v>6.2</v>
      </c>
      <c r="H33" s="53">
        <v>5</v>
      </c>
      <c r="I33" s="53">
        <v>8.0005195424612889</v>
      </c>
      <c r="J33" s="53">
        <v>0.99948045753871106</v>
      </c>
      <c r="K33" s="53">
        <v>1.6538670779406026</v>
      </c>
      <c r="L33" s="63"/>
      <c r="M33" s="53">
        <v>2.25</v>
      </c>
      <c r="N33" s="53">
        <v>5.8</v>
      </c>
      <c r="O33" s="63"/>
      <c r="P33" s="63"/>
    </row>
    <row r="34" spans="1:16" x14ac:dyDescent="0.2">
      <c r="A34">
        <v>15</v>
      </c>
      <c r="B34">
        <v>6.7</v>
      </c>
      <c r="C34">
        <v>4.9000000000000004</v>
      </c>
      <c r="D34">
        <v>5.3</v>
      </c>
      <c r="E34">
        <v>0</v>
      </c>
      <c r="F34">
        <v>7.6</v>
      </c>
      <c r="H34" s="53">
        <v>6</v>
      </c>
      <c r="I34" s="53">
        <v>6.702447291210099</v>
      </c>
      <c r="J34" s="53">
        <v>-0.60244729121009932</v>
      </c>
      <c r="K34" s="53">
        <v>-0.99688566555918656</v>
      </c>
      <c r="L34" s="63"/>
      <c r="M34" s="53">
        <v>2.75</v>
      </c>
      <c r="N34" s="53">
        <v>6</v>
      </c>
      <c r="O34" s="63"/>
      <c r="P34" s="63"/>
    </row>
    <row r="35" spans="1:16" x14ac:dyDescent="0.2">
      <c r="A35">
        <v>10</v>
      </c>
      <c r="B35">
        <v>8</v>
      </c>
      <c r="C35">
        <v>4.7</v>
      </c>
      <c r="D35">
        <v>5.7</v>
      </c>
      <c r="E35">
        <v>1</v>
      </c>
      <c r="F35">
        <v>9</v>
      </c>
      <c r="H35" s="53">
        <v>7</v>
      </c>
      <c r="I35" s="53">
        <v>6.6870387814041754</v>
      </c>
      <c r="J35" s="53">
        <v>0.51296121859582477</v>
      </c>
      <c r="K35" s="53">
        <v>0.84881066487792645</v>
      </c>
      <c r="L35" s="63"/>
      <c r="M35" s="53">
        <v>3.25</v>
      </c>
      <c r="N35" s="53">
        <v>6</v>
      </c>
      <c r="O35" s="63"/>
      <c r="P35" s="63"/>
    </row>
    <row r="36" spans="1:16" x14ac:dyDescent="0.2">
      <c r="A36">
        <v>6</v>
      </c>
      <c r="B36">
        <v>6.7</v>
      </c>
      <c r="C36">
        <v>6.8</v>
      </c>
      <c r="D36">
        <v>5</v>
      </c>
      <c r="E36">
        <v>0</v>
      </c>
      <c r="F36">
        <v>6.7</v>
      </c>
      <c r="H36" s="53">
        <v>8</v>
      </c>
      <c r="I36" s="53">
        <v>7.0314921299570514</v>
      </c>
      <c r="J36" s="53">
        <v>0.66850787004294876</v>
      </c>
      <c r="K36" s="53">
        <v>1.1061978743745529</v>
      </c>
      <c r="L36" s="63"/>
      <c r="M36" s="53">
        <v>3.75</v>
      </c>
      <c r="N36" s="53">
        <v>6</v>
      </c>
      <c r="O36" s="63"/>
      <c r="P36" s="63"/>
    </row>
    <row r="37" spans="1:16" x14ac:dyDescent="0.2">
      <c r="A37">
        <v>3</v>
      </c>
      <c r="B37">
        <v>8.6999999999999993</v>
      </c>
      <c r="C37">
        <v>2.9</v>
      </c>
      <c r="D37">
        <v>4.3</v>
      </c>
      <c r="E37">
        <v>0</v>
      </c>
      <c r="F37">
        <v>7.1</v>
      </c>
      <c r="H37" s="53">
        <v>9</v>
      </c>
      <c r="I37" s="53">
        <v>7.6902010609976834</v>
      </c>
      <c r="J37" s="53">
        <v>0.50979893900231588</v>
      </c>
      <c r="K37" s="53">
        <v>0.84357795615260833</v>
      </c>
      <c r="L37" s="63"/>
      <c r="M37" s="53">
        <v>4.25</v>
      </c>
      <c r="N37" s="53">
        <v>6.1</v>
      </c>
      <c r="O37" s="63"/>
      <c r="P37" s="63"/>
    </row>
    <row r="38" spans="1:16" x14ac:dyDescent="0.2">
      <c r="A38">
        <v>9</v>
      </c>
      <c r="B38">
        <v>9</v>
      </c>
      <c r="C38">
        <v>4.5</v>
      </c>
      <c r="D38">
        <v>4.5999999999999996</v>
      </c>
      <c r="E38">
        <v>1</v>
      </c>
      <c r="F38">
        <v>7.2</v>
      </c>
      <c r="H38" s="53">
        <v>10</v>
      </c>
      <c r="I38" s="53">
        <v>7.4393867453072353</v>
      </c>
      <c r="J38" s="53">
        <v>-0.73938674530723514</v>
      </c>
      <c r="K38" s="53">
        <v>-1.2234830473230411</v>
      </c>
      <c r="L38" s="63"/>
      <c r="M38" s="53">
        <v>4.75</v>
      </c>
      <c r="N38" s="53">
        <v>6.1</v>
      </c>
      <c r="O38" s="63"/>
      <c r="P38" s="63"/>
    </row>
    <row r="39" spans="1:16" x14ac:dyDescent="0.2">
      <c r="A39">
        <v>10</v>
      </c>
      <c r="B39">
        <v>9.6</v>
      </c>
      <c r="C39">
        <v>5.5</v>
      </c>
      <c r="D39">
        <v>8.1</v>
      </c>
      <c r="E39">
        <v>1</v>
      </c>
      <c r="F39">
        <v>9.9</v>
      </c>
      <c r="H39" s="53">
        <v>11</v>
      </c>
      <c r="I39" s="53">
        <v>7.8767301393839597</v>
      </c>
      <c r="J39" s="53">
        <v>0.52326986061604064</v>
      </c>
      <c r="K39" s="53">
        <v>0.86586865088146947</v>
      </c>
      <c r="L39" s="63"/>
      <c r="M39" s="53">
        <v>5.25</v>
      </c>
      <c r="N39" s="53">
        <v>6.2</v>
      </c>
      <c r="O39" s="63"/>
      <c r="P39" s="63"/>
    </row>
    <row r="40" spans="1:16" x14ac:dyDescent="0.2">
      <c r="A40">
        <v>12</v>
      </c>
      <c r="B40">
        <v>8.1999999999999993</v>
      </c>
      <c r="C40">
        <v>5</v>
      </c>
      <c r="D40">
        <v>6.2</v>
      </c>
      <c r="E40">
        <v>0</v>
      </c>
      <c r="F40">
        <v>7.6</v>
      </c>
      <c r="H40" s="53">
        <v>12</v>
      </c>
      <c r="I40" s="53">
        <v>6.7100917778048279</v>
      </c>
      <c r="J40" s="53">
        <v>-0.11009177780482826</v>
      </c>
      <c r="K40" s="53">
        <v>-0.18217181285538578</v>
      </c>
      <c r="L40" s="63"/>
      <c r="M40" s="53">
        <v>5.75</v>
      </c>
      <c r="N40" s="53">
        <v>6.2</v>
      </c>
      <c r="O40" s="63"/>
      <c r="P40" s="63"/>
    </row>
    <row r="41" spans="1:16" x14ac:dyDescent="0.2">
      <c r="A41">
        <v>9</v>
      </c>
      <c r="B41">
        <v>6.1</v>
      </c>
      <c r="C41">
        <v>6.4</v>
      </c>
      <c r="D41">
        <v>4.8</v>
      </c>
      <c r="E41">
        <v>0</v>
      </c>
      <c r="F41">
        <v>5.8</v>
      </c>
      <c r="H41" s="53">
        <v>13</v>
      </c>
      <c r="I41" s="53">
        <v>8.9306925018437742</v>
      </c>
      <c r="J41" s="53">
        <v>-1.0306925018437738</v>
      </c>
      <c r="K41" s="53">
        <v>-1.7055144834721585</v>
      </c>
      <c r="L41" s="63"/>
      <c r="M41" s="53">
        <v>6.25</v>
      </c>
      <c r="N41" s="53">
        <v>6.2</v>
      </c>
      <c r="O41" s="63"/>
      <c r="P41" s="63"/>
    </row>
    <row r="42" spans="1:16" x14ac:dyDescent="0.2">
      <c r="A42">
        <v>6</v>
      </c>
      <c r="B42">
        <v>8.3000000000000007</v>
      </c>
      <c r="C42">
        <v>5.2</v>
      </c>
      <c r="D42">
        <v>5.5</v>
      </c>
      <c r="E42">
        <v>1</v>
      </c>
      <c r="F42">
        <v>8.4</v>
      </c>
      <c r="H42" s="53">
        <v>14</v>
      </c>
      <c r="I42" s="53">
        <v>7.6624837769710892</v>
      </c>
      <c r="J42" s="53">
        <v>0.53751622302891011</v>
      </c>
      <c r="K42" s="53">
        <v>0.88944248826602157</v>
      </c>
      <c r="L42" s="63"/>
      <c r="M42" s="53">
        <v>6.75</v>
      </c>
      <c r="N42" s="53">
        <v>6.2</v>
      </c>
      <c r="O42" s="63"/>
      <c r="P42" s="63"/>
    </row>
    <row r="43" spans="1:16" x14ac:dyDescent="0.2">
      <c r="A43">
        <v>2</v>
      </c>
      <c r="B43">
        <v>9.4</v>
      </c>
      <c r="C43">
        <v>4.9000000000000004</v>
      </c>
      <c r="D43">
        <v>5.4</v>
      </c>
      <c r="E43">
        <v>1</v>
      </c>
      <c r="F43">
        <v>7.9</v>
      </c>
      <c r="H43" s="53">
        <v>15</v>
      </c>
      <c r="I43" s="53">
        <v>8.283428029211878</v>
      </c>
      <c r="J43" s="53">
        <v>-0.6834280292118784</v>
      </c>
      <c r="K43" s="53">
        <v>-1.1308866612948021</v>
      </c>
      <c r="L43" s="63"/>
      <c r="M43" s="53">
        <v>7.25</v>
      </c>
      <c r="N43" s="53">
        <v>6.2</v>
      </c>
      <c r="O43" s="63"/>
      <c r="P43" s="63"/>
    </row>
    <row r="44" spans="1:16" x14ac:dyDescent="0.2">
      <c r="A44">
        <v>10</v>
      </c>
      <c r="B44">
        <v>9.3000000000000007</v>
      </c>
      <c r="C44">
        <v>6.3</v>
      </c>
      <c r="D44">
        <v>6.8</v>
      </c>
      <c r="E44">
        <v>1</v>
      </c>
      <c r="F44">
        <v>7.6</v>
      </c>
      <c r="H44" s="53">
        <v>16</v>
      </c>
      <c r="I44" s="53">
        <v>7.3929738387630799</v>
      </c>
      <c r="J44" s="53">
        <v>-0.29297383876308025</v>
      </c>
      <c r="K44" s="53">
        <v>-0.48479165647855599</v>
      </c>
      <c r="L44" s="63"/>
      <c r="M44" s="53">
        <v>7.75</v>
      </c>
      <c r="N44" s="53">
        <v>6.5</v>
      </c>
      <c r="O44" s="63"/>
      <c r="P44" s="63"/>
    </row>
    <row r="45" spans="1:16" x14ac:dyDescent="0.2">
      <c r="A45">
        <v>15</v>
      </c>
      <c r="B45">
        <v>5.0999999999999996</v>
      </c>
      <c r="C45">
        <v>7.8</v>
      </c>
      <c r="D45">
        <v>6.9</v>
      </c>
      <c r="E45">
        <v>1</v>
      </c>
      <c r="F45">
        <v>8.4</v>
      </c>
      <c r="H45" s="53">
        <v>17</v>
      </c>
      <c r="I45" s="53">
        <v>7.2611255361416518</v>
      </c>
      <c r="J45" s="53">
        <v>-6.1125536141651615E-2</v>
      </c>
      <c r="K45" s="53">
        <v>-0.10114606151989779</v>
      </c>
      <c r="L45" s="63"/>
      <c r="M45" s="53">
        <v>8.25</v>
      </c>
      <c r="N45" s="53">
        <v>6.5</v>
      </c>
      <c r="O45" s="63"/>
      <c r="P45" s="63"/>
    </row>
    <row r="46" spans="1:16" x14ac:dyDescent="0.2">
      <c r="A46">
        <v>6</v>
      </c>
      <c r="B46">
        <v>8</v>
      </c>
      <c r="C46">
        <v>3</v>
      </c>
      <c r="D46">
        <v>6.5</v>
      </c>
      <c r="E46">
        <v>0</v>
      </c>
      <c r="F46">
        <v>6.5</v>
      </c>
      <c r="H46" s="53">
        <v>18</v>
      </c>
      <c r="I46" s="53">
        <v>7.499579559899086</v>
      </c>
      <c r="J46" s="53">
        <v>0.70042044010091331</v>
      </c>
      <c r="K46" s="53">
        <v>1.1590044586286492</v>
      </c>
      <c r="L46" s="63"/>
      <c r="M46" s="53">
        <v>8.75</v>
      </c>
      <c r="N46" s="53">
        <v>6.5</v>
      </c>
      <c r="O46" s="63"/>
      <c r="P46" s="63"/>
    </row>
    <row r="47" spans="1:16" x14ac:dyDescent="0.2">
      <c r="A47">
        <v>5</v>
      </c>
      <c r="B47">
        <v>5.9</v>
      </c>
      <c r="C47">
        <v>5.5</v>
      </c>
      <c r="D47">
        <v>5.9</v>
      </c>
      <c r="E47">
        <v>1</v>
      </c>
      <c r="F47">
        <v>7.7</v>
      </c>
      <c r="H47" s="53">
        <v>19</v>
      </c>
      <c r="I47" s="53">
        <v>7.8261777970651067</v>
      </c>
      <c r="J47" s="53">
        <v>7.382220293489361E-2</v>
      </c>
      <c r="K47" s="53">
        <v>0.12215557606371899</v>
      </c>
      <c r="L47" s="63"/>
      <c r="M47" s="53">
        <v>9.25</v>
      </c>
      <c r="N47" s="53">
        <v>6.5</v>
      </c>
      <c r="O47" s="63"/>
      <c r="P47" s="63"/>
    </row>
    <row r="48" spans="1:16" x14ac:dyDescent="0.2">
      <c r="A48">
        <v>4</v>
      </c>
      <c r="B48">
        <v>10</v>
      </c>
      <c r="C48">
        <v>4.5</v>
      </c>
      <c r="D48">
        <v>6.3</v>
      </c>
      <c r="E48">
        <v>1</v>
      </c>
      <c r="F48">
        <v>8</v>
      </c>
      <c r="H48" s="53">
        <v>20</v>
      </c>
      <c r="I48" s="53">
        <v>8.7130388514918558</v>
      </c>
      <c r="J48" s="53">
        <v>8.6961148508144959E-2</v>
      </c>
      <c r="K48" s="53">
        <v>0.14389694114850074</v>
      </c>
      <c r="L48" s="63"/>
      <c r="M48" s="53">
        <v>9.75</v>
      </c>
      <c r="N48" s="53">
        <v>6.5</v>
      </c>
      <c r="O48" s="63"/>
      <c r="P48" s="63"/>
    </row>
    <row r="49" spans="1:16" x14ac:dyDescent="0.2">
      <c r="A49">
        <v>8</v>
      </c>
      <c r="B49">
        <v>5.7</v>
      </c>
      <c r="C49">
        <v>6</v>
      </c>
      <c r="D49">
        <v>7.5</v>
      </c>
      <c r="E49">
        <v>1</v>
      </c>
      <c r="F49">
        <v>7.1</v>
      </c>
      <c r="H49" s="53">
        <v>21</v>
      </c>
      <c r="I49" s="53">
        <v>6.8456252050675968</v>
      </c>
      <c r="J49" s="53">
        <v>0.15437479493240325</v>
      </c>
      <c r="K49" s="53">
        <v>0.25544810714084909</v>
      </c>
      <c r="L49" s="63"/>
      <c r="M49" s="53">
        <v>10.25</v>
      </c>
      <c r="N49" s="53">
        <v>6.5</v>
      </c>
      <c r="O49" s="63"/>
      <c r="P49" s="63"/>
    </row>
    <row r="50" spans="1:16" x14ac:dyDescent="0.2">
      <c r="A50">
        <v>13</v>
      </c>
      <c r="B50">
        <v>9.9</v>
      </c>
      <c r="C50">
        <v>6.7</v>
      </c>
      <c r="D50">
        <v>6.1</v>
      </c>
      <c r="E50">
        <v>1</v>
      </c>
      <c r="F50">
        <v>8.5</v>
      </c>
      <c r="H50" s="53">
        <v>22</v>
      </c>
      <c r="I50" s="53">
        <v>9.2309287210805451</v>
      </c>
      <c r="J50" s="53">
        <v>0.66907127891945528</v>
      </c>
      <c r="K50" s="53">
        <v>1.1071301621299017</v>
      </c>
      <c r="L50" s="63"/>
      <c r="M50" s="53">
        <v>10.75</v>
      </c>
      <c r="N50" s="53">
        <v>6.6</v>
      </c>
      <c r="O50" s="63"/>
      <c r="P50" s="63"/>
    </row>
    <row r="51" spans="1:16" x14ac:dyDescent="0.2">
      <c r="A51">
        <v>3</v>
      </c>
      <c r="B51">
        <v>7.9</v>
      </c>
      <c r="C51">
        <v>5.8</v>
      </c>
      <c r="D51">
        <v>5.8</v>
      </c>
      <c r="E51">
        <v>1</v>
      </c>
      <c r="F51">
        <v>7.6</v>
      </c>
      <c r="H51" s="53">
        <v>23</v>
      </c>
      <c r="I51" s="53">
        <v>7.5574585399531502</v>
      </c>
      <c r="J51" s="53">
        <v>0.54254146004684944</v>
      </c>
      <c r="K51" s="53">
        <v>0.89775788252924194</v>
      </c>
      <c r="L51" s="63"/>
      <c r="M51" s="53">
        <v>11.25</v>
      </c>
      <c r="N51" s="53">
        <v>6.6</v>
      </c>
      <c r="O51" s="63"/>
      <c r="P51" s="63"/>
    </row>
    <row r="52" spans="1:16" x14ac:dyDescent="0.2">
      <c r="A52">
        <v>10</v>
      </c>
      <c r="B52">
        <v>6.7</v>
      </c>
      <c r="C52">
        <v>4.8</v>
      </c>
      <c r="D52">
        <v>4.2</v>
      </c>
      <c r="E52">
        <v>1</v>
      </c>
      <c r="F52">
        <v>7.2</v>
      </c>
      <c r="H52" s="53">
        <v>24</v>
      </c>
      <c r="I52" s="53">
        <v>8.5206361088376514</v>
      </c>
      <c r="J52" s="53">
        <v>-0.52063610883765143</v>
      </c>
      <c r="K52" s="53">
        <v>-0.86151051128515155</v>
      </c>
      <c r="L52" s="63"/>
      <c r="M52" s="53">
        <v>11.75</v>
      </c>
      <c r="N52" s="53">
        <v>6.6</v>
      </c>
      <c r="O52" s="63"/>
      <c r="P52" s="63"/>
    </row>
    <row r="53" spans="1:16" x14ac:dyDescent="0.2">
      <c r="A53">
        <v>7</v>
      </c>
      <c r="B53">
        <v>8.1999999999999993</v>
      </c>
      <c r="C53">
        <v>3.1</v>
      </c>
      <c r="D53">
        <v>7.4</v>
      </c>
      <c r="E53">
        <v>1</v>
      </c>
      <c r="F53">
        <v>8.1999999999999993</v>
      </c>
      <c r="H53" s="53">
        <v>25</v>
      </c>
      <c r="I53" s="53">
        <v>6.7777647378107329</v>
      </c>
      <c r="J53" s="53">
        <v>-1.2777647378107329</v>
      </c>
      <c r="K53" s="53">
        <v>-2.1143515286157841</v>
      </c>
      <c r="L53" s="63"/>
      <c r="M53" s="53">
        <v>12.25</v>
      </c>
      <c r="N53" s="53">
        <v>6.6</v>
      </c>
      <c r="O53" s="63"/>
      <c r="P53" s="63"/>
    </row>
    <row r="54" spans="1:16" x14ac:dyDescent="0.2">
      <c r="A54">
        <v>8</v>
      </c>
      <c r="B54">
        <v>9.4</v>
      </c>
      <c r="C54">
        <v>4.5999999999999996</v>
      </c>
      <c r="D54">
        <v>6.1</v>
      </c>
      <c r="E54">
        <v>1</v>
      </c>
      <c r="F54">
        <v>9</v>
      </c>
      <c r="H54" s="53">
        <v>26</v>
      </c>
      <c r="I54" s="53">
        <v>7.0633231478887915</v>
      </c>
      <c r="J54" s="53">
        <v>-6.3323147888791453E-2</v>
      </c>
      <c r="K54" s="53">
        <v>-0.10478250852721642</v>
      </c>
      <c r="L54" s="63"/>
      <c r="M54" s="53">
        <v>12.75</v>
      </c>
      <c r="N54" s="53">
        <v>6.7</v>
      </c>
      <c r="O54" s="63"/>
      <c r="P54" s="63"/>
    </row>
    <row r="55" spans="1:16" x14ac:dyDescent="0.2">
      <c r="A55">
        <v>11</v>
      </c>
      <c r="B55">
        <v>6.9</v>
      </c>
      <c r="C55">
        <v>4.7</v>
      </c>
      <c r="D55">
        <v>4.4000000000000004</v>
      </c>
      <c r="E55">
        <v>1</v>
      </c>
      <c r="F55">
        <v>7.2</v>
      </c>
      <c r="H55" s="53">
        <v>27</v>
      </c>
      <c r="I55" s="53">
        <v>7.8859963225535381</v>
      </c>
      <c r="J55" s="53">
        <v>-0.88599632255353811</v>
      </c>
      <c r="K55" s="53">
        <v>-1.4660818408157681</v>
      </c>
      <c r="L55" s="63"/>
      <c r="M55" s="53">
        <v>13.25</v>
      </c>
      <c r="N55" s="53">
        <v>6.7</v>
      </c>
      <c r="O55" s="63"/>
      <c r="P55" s="63"/>
    </row>
    <row r="56" spans="1:16" x14ac:dyDescent="0.2">
      <c r="A56">
        <v>14</v>
      </c>
      <c r="B56">
        <v>8</v>
      </c>
      <c r="C56">
        <v>4.7</v>
      </c>
      <c r="D56">
        <v>5.8</v>
      </c>
      <c r="E56">
        <v>1</v>
      </c>
      <c r="F56">
        <v>8.1</v>
      </c>
      <c r="H56" s="53">
        <v>28</v>
      </c>
      <c r="I56" s="53">
        <v>6.9657604154216033</v>
      </c>
      <c r="J56" s="53">
        <v>-1.3657604154216036</v>
      </c>
      <c r="K56" s="53">
        <v>-2.2599603327739759</v>
      </c>
      <c r="L56" s="63"/>
      <c r="M56" s="53">
        <v>13.75</v>
      </c>
      <c r="N56" s="53">
        <v>6.7</v>
      </c>
      <c r="O56" s="63"/>
      <c r="P56" s="63"/>
    </row>
    <row r="57" spans="1:16" x14ac:dyDescent="0.2">
      <c r="A57">
        <v>11</v>
      </c>
      <c r="B57">
        <v>9.3000000000000007</v>
      </c>
      <c r="C57">
        <v>5.5</v>
      </c>
      <c r="D57">
        <v>5.7</v>
      </c>
      <c r="E57">
        <v>1</v>
      </c>
      <c r="F57">
        <v>8.9</v>
      </c>
      <c r="H57" s="53">
        <v>29</v>
      </c>
      <c r="I57" s="53">
        <v>7.8091062716558097</v>
      </c>
      <c r="J57" s="53">
        <v>-0.60910627165580955</v>
      </c>
      <c r="K57" s="53">
        <v>-1.0079044588219692</v>
      </c>
      <c r="L57" s="63"/>
      <c r="M57" s="53">
        <v>14.25</v>
      </c>
      <c r="N57" s="53">
        <v>6.7</v>
      </c>
      <c r="O57" s="63"/>
      <c r="P57" s="63"/>
    </row>
    <row r="58" spans="1:16" x14ac:dyDescent="0.2">
      <c r="A58">
        <v>14</v>
      </c>
      <c r="B58">
        <v>7.4</v>
      </c>
      <c r="C58">
        <v>6.9</v>
      </c>
      <c r="D58">
        <v>7.7</v>
      </c>
      <c r="E58">
        <v>1</v>
      </c>
      <c r="F58">
        <v>8.8000000000000007</v>
      </c>
      <c r="H58" s="53">
        <v>30</v>
      </c>
      <c r="I58" s="53">
        <v>6.8095960632593844</v>
      </c>
      <c r="J58" s="53">
        <v>-0.6095960632593842</v>
      </c>
      <c r="K58" s="53">
        <v>-1.0087149301044178</v>
      </c>
      <c r="L58" s="63"/>
      <c r="M58" s="53">
        <v>14.75</v>
      </c>
      <c r="N58" s="53">
        <v>6.7</v>
      </c>
      <c r="O58" s="63"/>
      <c r="P58" s="63"/>
    </row>
    <row r="59" spans="1:16" x14ac:dyDescent="0.2">
      <c r="A59">
        <v>1</v>
      </c>
      <c r="B59">
        <v>7.6</v>
      </c>
      <c r="C59">
        <v>5.4</v>
      </c>
      <c r="D59">
        <v>5.8</v>
      </c>
      <c r="E59">
        <v>1</v>
      </c>
      <c r="F59">
        <v>7.5</v>
      </c>
      <c r="H59" s="53">
        <v>31</v>
      </c>
      <c r="I59" s="53">
        <v>7.2299150290099643</v>
      </c>
      <c r="J59" s="53">
        <v>-0.12991502900996466</v>
      </c>
      <c r="K59" s="53">
        <v>-0.21497387746669075</v>
      </c>
      <c r="L59" s="63"/>
      <c r="M59" s="53">
        <v>15.25</v>
      </c>
      <c r="N59" s="53">
        <v>6.7</v>
      </c>
      <c r="O59" s="63"/>
      <c r="P59" s="63"/>
    </row>
    <row r="60" spans="1:16" x14ac:dyDescent="0.2">
      <c r="A60">
        <v>1</v>
      </c>
      <c r="B60">
        <v>10</v>
      </c>
      <c r="C60">
        <v>4.5</v>
      </c>
      <c r="D60">
        <v>3.7</v>
      </c>
      <c r="E60">
        <v>0</v>
      </c>
      <c r="F60">
        <v>7</v>
      </c>
      <c r="H60" s="53">
        <v>32</v>
      </c>
      <c r="I60" s="53">
        <v>6.8122554560792379</v>
      </c>
      <c r="J60" s="53">
        <v>-0.6122554560792377</v>
      </c>
      <c r="K60" s="53">
        <v>-1.0131154986186821</v>
      </c>
      <c r="L60" s="63"/>
      <c r="M60" s="53">
        <v>15.75</v>
      </c>
      <c r="N60" s="53">
        <v>6.9</v>
      </c>
      <c r="O60" s="63"/>
      <c r="P60" s="63"/>
    </row>
    <row r="61" spans="1:16" x14ac:dyDescent="0.2">
      <c r="A61">
        <v>6</v>
      </c>
      <c r="B61">
        <v>9.9</v>
      </c>
      <c r="C61">
        <v>3.5</v>
      </c>
      <c r="D61">
        <v>6.9</v>
      </c>
      <c r="E61">
        <v>1</v>
      </c>
      <c r="F61">
        <v>8.5</v>
      </c>
      <c r="H61" s="53">
        <v>33</v>
      </c>
      <c r="I61" s="53">
        <v>7.544238184010517</v>
      </c>
      <c r="J61" s="53">
        <v>5.5761815989482599E-2</v>
      </c>
      <c r="K61" s="53">
        <v>9.2270570150307582E-2</v>
      </c>
      <c r="L61" s="63"/>
      <c r="M61" s="53">
        <v>16.25</v>
      </c>
      <c r="N61" s="53">
        <v>6.9</v>
      </c>
      <c r="O61" s="63"/>
      <c r="P61" s="63"/>
    </row>
    <row r="62" spans="1:16" x14ac:dyDescent="0.2">
      <c r="A62">
        <v>5</v>
      </c>
      <c r="B62">
        <v>8.6999999999999993</v>
      </c>
      <c r="C62">
        <v>3.8</v>
      </c>
      <c r="D62">
        <v>6.1</v>
      </c>
      <c r="E62">
        <v>0</v>
      </c>
      <c r="F62">
        <v>7.2</v>
      </c>
      <c r="H62" s="53">
        <v>34</v>
      </c>
      <c r="I62" s="53">
        <v>7.944060384423973</v>
      </c>
      <c r="J62" s="53">
        <v>1.055939615576027</v>
      </c>
      <c r="K62" s="53">
        <v>1.7472915586514182</v>
      </c>
      <c r="L62" s="63"/>
      <c r="M62" s="53">
        <v>16.75</v>
      </c>
      <c r="N62" s="53">
        <v>6.9</v>
      </c>
      <c r="O62" s="63"/>
      <c r="P62" s="63"/>
    </row>
    <row r="63" spans="1:16" x14ac:dyDescent="0.2">
      <c r="A63">
        <v>13</v>
      </c>
      <c r="B63">
        <v>8.4</v>
      </c>
      <c r="C63">
        <v>5.9</v>
      </c>
      <c r="D63">
        <v>5</v>
      </c>
      <c r="E63">
        <v>1</v>
      </c>
      <c r="F63">
        <v>8.8000000000000007</v>
      </c>
      <c r="H63" s="53">
        <v>35</v>
      </c>
      <c r="I63" s="53">
        <v>7.2386677665530872</v>
      </c>
      <c r="J63" s="53">
        <v>-0.53866776655308701</v>
      </c>
      <c r="K63" s="53">
        <v>-0.89134797817238931</v>
      </c>
      <c r="L63" s="63"/>
      <c r="M63" s="53">
        <v>17.25</v>
      </c>
      <c r="N63" s="53">
        <v>7</v>
      </c>
      <c r="O63" s="63"/>
      <c r="P63" s="63"/>
    </row>
    <row r="64" spans="1:16" x14ac:dyDescent="0.2">
      <c r="A64">
        <v>2</v>
      </c>
      <c r="B64">
        <v>8.8000000000000007</v>
      </c>
      <c r="C64">
        <v>4.8</v>
      </c>
      <c r="D64">
        <v>5.0999999999999996</v>
      </c>
      <c r="E64">
        <v>0</v>
      </c>
      <c r="F64">
        <v>8</v>
      </c>
      <c r="H64" s="53">
        <v>36</v>
      </c>
      <c r="I64" s="53">
        <v>6.8294249131963927</v>
      </c>
      <c r="J64" s="53">
        <v>0.27057508680360698</v>
      </c>
      <c r="K64" s="53">
        <v>0.44772784180032293</v>
      </c>
      <c r="L64" s="63"/>
      <c r="M64" s="53">
        <v>17.75</v>
      </c>
      <c r="N64" s="53">
        <v>7</v>
      </c>
      <c r="O64" s="63"/>
      <c r="P64" s="63"/>
    </row>
    <row r="65" spans="1:16" x14ac:dyDescent="0.2">
      <c r="A65">
        <v>11</v>
      </c>
      <c r="B65">
        <v>7.7</v>
      </c>
      <c r="C65">
        <v>3.4</v>
      </c>
      <c r="D65">
        <v>4.5</v>
      </c>
      <c r="E65">
        <v>0</v>
      </c>
      <c r="F65">
        <v>8.1</v>
      </c>
      <c r="H65" s="53">
        <v>37</v>
      </c>
      <c r="I65" s="53">
        <v>7.8276299062594816</v>
      </c>
      <c r="J65" s="53">
        <v>-0.62762990625948145</v>
      </c>
      <c r="K65" s="53">
        <v>-1.0385560130407046</v>
      </c>
      <c r="L65" s="63"/>
      <c r="M65" s="53">
        <v>18.25</v>
      </c>
      <c r="N65" s="53">
        <v>7</v>
      </c>
      <c r="O65" s="63"/>
      <c r="P65" s="63"/>
    </row>
    <row r="66" spans="1:16" x14ac:dyDescent="0.2">
      <c r="A66">
        <v>7</v>
      </c>
      <c r="B66">
        <v>6.6</v>
      </c>
      <c r="C66">
        <v>4.8</v>
      </c>
      <c r="D66">
        <v>4.0999999999999996</v>
      </c>
      <c r="E66">
        <v>0</v>
      </c>
      <c r="F66">
        <v>7.1</v>
      </c>
      <c r="H66" s="53">
        <v>38</v>
      </c>
      <c r="I66" s="53">
        <v>8.9125735155385772</v>
      </c>
      <c r="J66" s="53">
        <v>0.98742648446142312</v>
      </c>
      <c r="K66" s="53">
        <v>1.633921045899114</v>
      </c>
      <c r="L66" s="63"/>
      <c r="M66" s="53">
        <v>18.75</v>
      </c>
      <c r="N66" s="53">
        <v>7</v>
      </c>
      <c r="O66" s="63"/>
      <c r="P66" s="63"/>
    </row>
    <row r="67" spans="1:16" x14ac:dyDescent="0.2">
      <c r="A67">
        <v>12</v>
      </c>
      <c r="B67">
        <v>5.7</v>
      </c>
      <c r="C67">
        <v>6</v>
      </c>
      <c r="D67">
        <v>6.7</v>
      </c>
      <c r="E67">
        <v>0</v>
      </c>
      <c r="F67">
        <v>9</v>
      </c>
      <c r="H67" s="53">
        <v>39</v>
      </c>
      <c r="I67" s="53">
        <v>7.9062225991545159</v>
      </c>
      <c r="J67" s="53">
        <v>-0.30622259915451622</v>
      </c>
      <c r="K67" s="53">
        <v>-0.50671473508369291</v>
      </c>
      <c r="L67" s="63"/>
      <c r="M67" s="53">
        <v>19.25</v>
      </c>
      <c r="N67" s="53">
        <v>7</v>
      </c>
      <c r="O67" s="63"/>
      <c r="P67" s="63"/>
    </row>
    <row r="68" spans="1:16" x14ac:dyDescent="0.2">
      <c r="A68">
        <v>5</v>
      </c>
      <c r="B68">
        <v>5.7</v>
      </c>
      <c r="C68">
        <v>5.0999999999999996</v>
      </c>
      <c r="D68">
        <v>5.5</v>
      </c>
      <c r="E68">
        <v>0</v>
      </c>
      <c r="F68">
        <v>6.2</v>
      </c>
      <c r="H68" s="53">
        <v>40</v>
      </c>
      <c r="I68" s="53">
        <v>7.1797702922790005</v>
      </c>
      <c r="J68" s="53">
        <v>-1.3797702922790007</v>
      </c>
      <c r="K68" s="53">
        <v>-2.283142851177097</v>
      </c>
      <c r="L68" s="63"/>
      <c r="M68" s="53">
        <v>19.75</v>
      </c>
      <c r="N68" s="53">
        <v>7</v>
      </c>
      <c r="O68" s="63"/>
      <c r="P68" s="63"/>
    </row>
    <row r="69" spans="1:16" x14ac:dyDescent="0.2">
      <c r="A69">
        <v>7</v>
      </c>
      <c r="B69">
        <v>5.5</v>
      </c>
      <c r="C69">
        <v>4.9000000000000004</v>
      </c>
      <c r="D69">
        <v>5.4</v>
      </c>
      <c r="E69">
        <v>0</v>
      </c>
      <c r="F69">
        <v>8.1999999999999993</v>
      </c>
      <c r="H69" s="53">
        <v>41</v>
      </c>
      <c r="I69" s="53">
        <v>7.8109507286984963</v>
      </c>
      <c r="J69" s="53">
        <v>0.58904927130150408</v>
      </c>
      <c r="K69" s="53">
        <v>0.97471560323402073</v>
      </c>
      <c r="L69" s="63"/>
      <c r="M69" s="53">
        <v>20.25</v>
      </c>
      <c r="N69" s="53">
        <v>7</v>
      </c>
      <c r="O69" s="63"/>
      <c r="P69" s="63"/>
    </row>
    <row r="70" spans="1:16" x14ac:dyDescent="0.2">
      <c r="A70">
        <v>5</v>
      </c>
      <c r="B70">
        <v>7.5</v>
      </c>
      <c r="C70">
        <v>4.5</v>
      </c>
      <c r="D70">
        <v>3.5</v>
      </c>
      <c r="E70">
        <v>0</v>
      </c>
      <c r="F70">
        <v>5.8</v>
      </c>
      <c r="H70" s="53">
        <v>42</v>
      </c>
      <c r="I70" s="53">
        <v>7.7620659365854454</v>
      </c>
      <c r="J70" s="53">
        <v>0.13793406341455494</v>
      </c>
      <c r="K70" s="53">
        <v>0.22824318843579613</v>
      </c>
      <c r="L70" s="63"/>
      <c r="M70" s="53">
        <v>20.75</v>
      </c>
      <c r="N70" s="53">
        <v>7.1</v>
      </c>
      <c r="O70" s="63"/>
      <c r="P70" s="63"/>
    </row>
    <row r="71" spans="1:16" x14ac:dyDescent="0.2">
      <c r="A71">
        <v>9</v>
      </c>
      <c r="B71">
        <v>6.4</v>
      </c>
      <c r="C71">
        <v>5.3</v>
      </c>
      <c r="D71">
        <v>5.3</v>
      </c>
      <c r="E71">
        <v>0</v>
      </c>
      <c r="F71">
        <v>8</v>
      </c>
      <c r="H71" s="53">
        <v>43</v>
      </c>
      <c r="I71" s="53">
        <v>8.6659598595238698</v>
      </c>
      <c r="J71" s="53">
        <v>-1.0659598595238702</v>
      </c>
      <c r="K71" s="53">
        <v>-1.7638723246416621</v>
      </c>
      <c r="L71" s="63"/>
      <c r="M71" s="53">
        <v>21.25</v>
      </c>
      <c r="N71" s="53">
        <v>7.1</v>
      </c>
      <c r="O71" s="63"/>
      <c r="P71" s="63"/>
    </row>
    <row r="72" spans="1:16" x14ac:dyDescent="0.2">
      <c r="A72">
        <v>13</v>
      </c>
      <c r="B72">
        <v>9.1</v>
      </c>
      <c r="C72">
        <v>7.1</v>
      </c>
      <c r="D72">
        <v>5.9</v>
      </c>
      <c r="E72">
        <v>1</v>
      </c>
      <c r="F72">
        <v>7.7</v>
      </c>
      <c r="H72" s="53">
        <v>44</v>
      </c>
      <c r="I72" s="53">
        <v>8.2813827862219203</v>
      </c>
      <c r="J72" s="53">
        <v>0.1186172137780801</v>
      </c>
      <c r="K72" s="53">
        <v>0.19627908006096353</v>
      </c>
      <c r="L72" s="63"/>
      <c r="M72" s="53">
        <v>21.75</v>
      </c>
      <c r="N72" s="53">
        <v>7.1</v>
      </c>
      <c r="O72" s="63"/>
      <c r="P72" s="63"/>
    </row>
    <row r="73" spans="1:16" x14ac:dyDescent="0.2">
      <c r="A73">
        <v>8</v>
      </c>
      <c r="B73">
        <v>6.7</v>
      </c>
      <c r="C73">
        <v>4.5</v>
      </c>
      <c r="D73">
        <v>3.7</v>
      </c>
      <c r="E73">
        <v>0</v>
      </c>
      <c r="F73">
        <v>7</v>
      </c>
      <c r="H73" s="53">
        <v>45</v>
      </c>
      <c r="I73" s="53">
        <v>7.3471427984797542</v>
      </c>
      <c r="J73" s="53">
        <v>-0.84714279847975416</v>
      </c>
      <c r="K73" s="53">
        <v>-1.401789874081526</v>
      </c>
      <c r="L73" s="63"/>
      <c r="M73" s="53">
        <v>22.25</v>
      </c>
      <c r="N73" s="53">
        <v>7.1</v>
      </c>
      <c r="O73" s="63"/>
      <c r="P73" s="63"/>
    </row>
    <row r="74" spans="1:16" x14ac:dyDescent="0.2">
      <c r="A74">
        <v>13</v>
      </c>
      <c r="B74">
        <v>6.5</v>
      </c>
      <c r="C74">
        <v>6</v>
      </c>
      <c r="D74">
        <v>6.6</v>
      </c>
      <c r="E74">
        <v>0</v>
      </c>
      <c r="F74">
        <v>7.9</v>
      </c>
      <c r="H74" s="53">
        <v>46</v>
      </c>
      <c r="I74" s="53">
        <v>7.3864802079083303</v>
      </c>
      <c r="J74" s="53">
        <v>0.31351979209166991</v>
      </c>
      <c r="K74" s="53">
        <v>0.51878959564660876</v>
      </c>
      <c r="L74" s="63"/>
      <c r="M74" s="53">
        <v>22.75</v>
      </c>
      <c r="N74" s="53">
        <v>7.1</v>
      </c>
      <c r="O74" s="63"/>
      <c r="P74" s="63"/>
    </row>
    <row r="75" spans="1:16" x14ac:dyDescent="0.2">
      <c r="A75">
        <v>14</v>
      </c>
      <c r="B75">
        <v>9.9</v>
      </c>
      <c r="C75">
        <v>6.7</v>
      </c>
      <c r="D75">
        <v>7.6</v>
      </c>
      <c r="E75">
        <v>1</v>
      </c>
      <c r="F75">
        <v>9.8000000000000007</v>
      </c>
      <c r="H75" s="53">
        <v>47</v>
      </c>
      <c r="I75" s="53">
        <v>8.1422562514468346</v>
      </c>
      <c r="J75" s="53">
        <v>-0.14225625144683463</v>
      </c>
      <c r="K75" s="53">
        <v>-0.23539522871566262</v>
      </c>
      <c r="L75" s="63"/>
      <c r="M75" s="53">
        <v>23.25</v>
      </c>
      <c r="N75" s="53">
        <v>7.1</v>
      </c>
      <c r="O75" s="63"/>
      <c r="P75" s="63"/>
    </row>
    <row r="76" spans="1:16" x14ac:dyDescent="0.2">
      <c r="A76">
        <v>10</v>
      </c>
      <c r="B76">
        <v>8.5</v>
      </c>
      <c r="C76">
        <v>6</v>
      </c>
      <c r="D76">
        <v>5.5</v>
      </c>
      <c r="E76">
        <v>1</v>
      </c>
      <c r="F76">
        <v>8.4</v>
      </c>
      <c r="H76" s="53">
        <v>48</v>
      </c>
      <c r="I76" s="53">
        <v>7.9269103821794538</v>
      </c>
      <c r="J76" s="53">
        <v>-0.82691038217945412</v>
      </c>
      <c r="K76" s="53">
        <v>-1.3683107530303182</v>
      </c>
      <c r="L76" s="63"/>
      <c r="M76" s="53">
        <v>23.75</v>
      </c>
      <c r="N76" s="53">
        <v>7.1</v>
      </c>
      <c r="O76" s="63"/>
      <c r="P76" s="63"/>
    </row>
    <row r="77" spans="1:16" x14ac:dyDescent="0.2">
      <c r="A77">
        <v>7</v>
      </c>
      <c r="B77">
        <v>9.9</v>
      </c>
      <c r="C77">
        <v>4.8</v>
      </c>
      <c r="D77">
        <v>5</v>
      </c>
      <c r="E77">
        <v>0</v>
      </c>
      <c r="F77">
        <v>8.9</v>
      </c>
      <c r="H77" s="53">
        <v>49</v>
      </c>
      <c r="I77" s="53">
        <v>8.8492749031583919</v>
      </c>
      <c r="J77" s="53">
        <v>-0.34927490315839194</v>
      </c>
      <c r="K77" s="53">
        <v>-0.57795453540639474</v>
      </c>
      <c r="L77" s="63"/>
      <c r="M77" s="53">
        <v>24.25</v>
      </c>
      <c r="N77" s="53">
        <v>7.1</v>
      </c>
      <c r="O77" s="63"/>
      <c r="P77" s="63"/>
    </row>
    <row r="78" spans="1:16" x14ac:dyDescent="0.2">
      <c r="A78">
        <v>3</v>
      </c>
      <c r="B78">
        <v>7.6</v>
      </c>
      <c r="C78">
        <v>5</v>
      </c>
      <c r="D78">
        <v>4.5999999999999996</v>
      </c>
      <c r="E78">
        <v>0</v>
      </c>
      <c r="F78">
        <v>7.5</v>
      </c>
      <c r="H78" s="53">
        <v>50</v>
      </c>
      <c r="I78" s="53">
        <v>7.7104534573498</v>
      </c>
      <c r="J78" s="53">
        <v>-0.11045345734980039</v>
      </c>
      <c r="K78" s="53">
        <v>-0.18277029368378231</v>
      </c>
      <c r="L78" s="63"/>
      <c r="M78" s="53">
        <v>24.75</v>
      </c>
      <c r="N78" s="53">
        <v>7.1</v>
      </c>
      <c r="O78" s="63"/>
      <c r="P78" s="63"/>
    </row>
    <row r="79" spans="1:16" x14ac:dyDescent="0.2">
      <c r="A79">
        <v>5</v>
      </c>
      <c r="B79">
        <v>9.4</v>
      </c>
      <c r="C79">
        <v>4.9000000000000004</v>
      </c>
      <c r="D79">
        <v>6.2</v>
      </c>
      <c r="E79">
        <v>1</v>
      </c>
      <c r="F79">
        <v>8</v>
      </c>
      <c r="H79" s="53">
        <v>51</v>
      </c>
      <c r="I79" s="53">
        <v>7.3544818629967672</v>
      </c>
      <c r="J79" s="53">
        <v>-0.15448186299676703</v>
      </c>
      <c r="K79" s="53">
        <v>-0.25562527553410225</v>
      </c>
      <c r="L79" s="63"/>
      <c r="M79" s="53">
        <v>25.25</v>
      </c>
      <c r="N79" s="53">
        <v>7.1</v>
      </c>
      <c r="O79" s="63"/>
      <c r="P79" s="63"/>
    </row>
    <row r="80" spans="1:16" x14ac:dyDescent="0.2">
      <c r="A80">
        <v>10</v>
      </c>
      <c r="B80">
        <v>9.3000000000000007</v>
      </c>
      <c r="C80">
        <v>5.9</v>
      </c>
      <c r="D80">
        <v>7.6</v>
      </c>
      <c r="E80">
        <v>1</v>
      </c>
      <c r="F80">
        <v>8.1</v>
      </c>
      <c r="H80" s="53">
        <v>52</v>
      </c>
      <c r="I80" s="53">
        <v>7.9925938563516601</v>
      </c>
      <c r="J80" s="53">
        <v>0.2074061436483392</v>
      </c>
      <c r="K80" s="53">
        <v>0.34320049997508029</v>
      </c>
      <c r="L80" s="63"/>
      <c r="M80" s="53">
        <v>25.75</v>
      </c>
      <c r="N80" s="53">
        <v>7.1</v>
      </c>
      <c r="O80" s="63"/>
      <c r="P80" s="63"/>
    </row>
    <row r="81" spans="1:16" x14ac:dyDescent="0.2">
      <c r="A81">
        <v>10</v>
      </c>
      <c r="B81">
        <v>7.1</v>
      </c>
      <c r="C81">
        <v>5.9</v>
      </c>
      <c r="D81">
        <v>4.0999999999999996</v>
      </c>
      <c r="E81">
        <v>0</v>
      </c>
      <c r="F81">
        <v>7.6</v>
      </c>
      <c r="H81" s="53">
        <v>53</v>
      </c>
      <c r="I81" s="53">
        <v>8.2023814971344464</v>
      </c>
      <c r="J81" s="53">
        <v>0.79761850286555358</v>
      </c>
      <c r="K81" s="53">
        <v>1.3198406959292837</v>
      </c>
      <c r="L81" s="63"/>
      <c r="M81" s="53">
        <v>26.25</v>
      </c>
      <c r="N81" s="53">
        <v>7.1</v>
      </c>
      <c r="O81" s="63"/>
      <c r="P81" s="63"/>
    </row>
    <row r="82" spans="1:16" x14ac:dyDescent="0.2">
      <c r="A82">
        <v>8</v>
      </c>
      <c r="B82">
        <v>9.9</v>
      </c>
      <c r="C82">
        <v>4.8</v>
      </c>
      <c r="D82">
        <v>4.8</v>
      </c>
      <c r="E82">
        <v>1</v>
      </c>
      <c r="F82">
        <v>8.8000000000000007</v>
      </c>
      <c r="H82" s="53">
        <v>54</v>
      </c>
      <c r="I82" s="53">
        <v>7.4813674963637702</v>
      </c>
      <c r="J82" s="53">
        <v>-0.28136749636377001</v>
      </c>
      <c r="K82" s="53">
        <v>-0.46558633090691331</v>
      </c>
      <c r="L82" s="63"/>
      <c r="M82" s="53">
        <v>26.75</v>
      </c>
      <c r="N82" s="53">
        <v>7.1</v>
      </c>
      <c r="O82" s="63"/>
      <c r="P82" s="63"/>
    </row>
    <row r="83" spans="1:16" x14ac:dyDescent="0.2">
      <c r="A83">
        <v>2</v>
      </c>
      <c r="B83">
        <v>8.6999999999999993</v>
      </c>
      <c r="C83">
        <v>4.5999999999999996</v>
      </c>
      <c r="D83">
        <v>4.9000000000000004</v>
      </c>
      <c r="E83">
        <v>1</v>
      </c>
      <c r="F83">
        <v>8</v>
      </c>
      <c r="H83" s="53">
        <v>55</v>
      </c>
      <c r="I83" s="53">
        <v>8.1822769728895164</v>
      </c>
      <c r="J83" s="53">
        <v>-8.2276972889516742E-2</v>
      </c>
      <c r="K83" s="53">
        <v>-0.13614591031592319</v>
      </c>
      <c r="L83" s="63"/>
      <c r="M83" s="53">
        <v>27.25</v>
      </c>
      <c r="N83" s="53">
        <v>7.1</v>
      </c>
      <c r="O83" s="63"/>
      <c r="P83" s="63"/>
    </row>
    <row r="84" spans="1:16" x14ac:dyDescent="0.2">
      <c r="A84">
        <v>6</v>
      </c>
      <c r="B84">
        <v>8.6</v>
      </c>
      <c r="C84">
        <v>4</v>
      </c>
      <c r="D84">
        <v>3.9</v>
      </c>
      <c r="E84">
        <v>0</v>
      </c>
      <c r="F84">
        <v>8.5</v>
      </c>
      <c r="H84" s="53">
        <v>56</v>
      </c>
      <c r="I84" s="53">
        <v>8.3719480805271616</v>
      </c>
      <c r="J84" s="53">
        <v>0.5280519194728388</v>
      </c>
      <c r="K84" s="53">
        <v>0.873781651729439</v>
      </c>
      <c r="L84" s="63"/>
      <c r="M84" s="53">
        <v>27.75</v>
      </c>
      <c r="N84" s="53">
        <v>7.2</v>
      </c>
      <c r="O84" s="63"/>
      <c r="P84" s="63"/>
    </row>
    <row r="85" spans="1:16" x14ac:dyDescent="0.2">
      <c r="A85">
        <v>5</v>
      </c>
      <c r="B85">
        <v>6.4</v>
      </c>
      <c r="C85">
        <v>5</v>
      </c>
      <c r="D85">
        <v>3.6</v>
      </c>
      <c r="E85">
        <v>0</v>
      </c>
      <c r="F85">
        <v>6.5</v>
      </c>
      <c r="H85" s="53">
        <v>57</v>
      </c>
      <c r="I85" s="53">
        <v>8.7652406429607534</v>
      </c>
      <c r="J85" s="53">
        <v>3.4759357039247263E-2</v>
      </c>
      <c r="K85" s="53">
        <v>5.7517238905461475E-2</v>
      </c>
      <c r="L85" s="63"/>
      <c r="M85" s="53">
        <v>28.25</v>
      </c>
      <c r="N85" s="53">
        <v>7.2</v>
      </c>
      <c r="O85" s="63"/>
      <c r="P85" s="63"/>
    </row>
    <row r="86" spans="1:16" x14ac:dyDescent="0.2">
      <c r="A86">
        <v>4</v>
      </c>
      <c r="B86">
        <v>7.7</v>
      </c>
      <c r="C86">
        <v>4.3</v>
      </c>
      <c r="D86">
        <v>6.6</v>
      </c>
      <c r="E86">
        <v>1</v>
      </c>
      <c r="F86">
        <v>7.7</v>
      </c>
      <c r="H86" s="53">
        <v>58</v>
      </c>
      <c r="I86" s="53">
        <v>7.4881502029458282</v>
      </c>
      <c r="J86" s="53">
        <v>1.1849797054171773E-2</v>
      </c>
      <c r="K86" s="53">
        <v>1.9608176508456823E-2</v>
      </c>
      <c r="L86" s="63"/>
      <c r="M86" s="53">
        <v>28.75</v>
      </c>
      <c r="N86" s="53">
        <v>7.2</v>
      </c>
      <c r="O86" s="63"/>
      <c r="P86" s="63"/>
    </row>
    <row r="87" spans="1:16" x14ac:dyDescent="0.2">
      <c r="A87">
        <v>13</v>
      </c>
      <c r="B87">
        <v>7.5</v>
      </c>
      <c r="C87">
        <v>4.5</v>
      </c>
      <c r="D87">
        <v>4.5</v>
      </c>
      <c r="E87">
        <v>0</v>
      </c>
      <c r="F87">
        <v>7.2</v>
      </c>
      <c r="H87" s="53">
        <v>59</v>
      </c>
      <c r="I87" s="53">
        <v>7.0662188873897067</v>
      </c>
      <c r="J87" s="53">
        <v>-6.6218887389706715E-2</v>
      </c>
      <c r="K87" s="53">
        <v>-0.10957416622370561</v>
      </c>
      <c r="L87" s="63"/>
      <c r="M87" s="53">
        <v>29.25</v>
      </c>
      <c r="N87" s="53">
        <v>7.2</v>
      </c>
      <c r="O87" s="63"/>
      <c r="P87" s="63"/>
    </row>
    <row r="88" spans="1:16" x14ac:dyDescent="0.2">
      <c r="A88">
        <v>4</v>
      </c>
      <c r="B88">
        <v>5</v>
      </c>
      <c r="C88">
        <v>4.9000000000000004</v>
      </c>
      <c r="D88">
        <v>3</v>
      </c>
      <c r="E88">
        <v>0</v>
      </c>
      <c r="F88">
        <v>6</v>
      </c>
      <c r="H88" s="53">
        <v>60</v>
      </c>
      <c r="I88" s="53">
        <v>8.2325774455816791</v>
      </c>
      <c r="J88" s="53">
        <v>0.26742255441832086</v>
      </c>
      <c r="K88" s="53">
        <v>0.44251126204146923</v>
      </c>
      <c r="L88" s="63"/>
      <c r="M88" s="53">
        <v>29.75</v>
      </c>
      <c r="N88" s="53">
        <v>7.2</v>
      </c>
      <c r="O88" s="63"/>
      <c r="P88" s="63"/>
    </row>
    <row r="89" spans="1:16" x14ac:dyDescent="0.2">
      <c r="A89">
        <v>11</v>
      </c>
      <c r="B89">
        <v>7.7</v>
      </c>
      <c r="C89">
        <v>4.3</v>
      </c>
      <c r="D89">
        <v>6.7</v>
      </c>
      <c r="E89">
        <v>1</v>
      </c>
      <c r="F89">
        <v>8.1999999999999993</v>
      </c>
      <c r="H89" s="53">
        <v>61</v>
      </c>
      <c r="I89" s="53">
        <v>7.4537372361140486</v>
      </c>
      <c r="J89" s="53">
        <v>-0.25373723611404841</v>
      </c>
      <c r="K89" s="53">
        <v>-0.41986579936748042</v>
      </c>
      <c r="L89" s="63"/>
      <c r="M89" s="53">
        <v>30.25</v>
      </c>
      <c r="N89" s="53">
        <v>7.2</v>
      </c>
      <c r="O89" s="63"/>
      <c r="P89" s="63"/>
    </row>
    <row r="90" spans="1:16" x14ac:dyDescent="0.2">
      <c r="A90">
        <v>8</v>
      </c>
      <c r="B90">
        <v>9.1</v>
      </c>
      <c r="C90">
        <v>4.5999999999999996</v>
      </c>
      <c r="D90">
        <v>5.4</v>
      </c>
      <c r="E90">
        <v>0</v>
      </c>
      <c r="F90">
        <v>7.4</v>
      </c>
      <c r="H90" s="53">
        <v>62</v>
      </c>
      <c r="I90" s="53">
        <v>8.1898814064588894</v>
      </c>
      <c r="J90" s="53">
        <v>0.61011859354111131</v>
      </c>
      <c r="K90" s="53">
        <v>1.0095795749543068</v>
      </c>
      <c r="L90" s="63"/>
      <c r="M90" s="53">
        <v>30.75</v>
      </c>
      <c r="N90" s="53">
        <v>7.2</v>
      </c>
      <c r="O90" s="63"/>
      <c r="P90" s="63"/>
    </row>
    <row r="91" spans="1:16" x14ac:dyDescent="0.2">
      <c r="A91">
        <v>14</v>
      </c>
      <c r="B91">
        <v>5.5</v>
      </c>
      <c r="C91">
        <v>8.1999999999999993</v>
      </c>
      <c r="D91">
        <v>7</v>
      </c>
      <c r="E91">
        <v>1</v>
      </c>
      <c r="F91">
        <v>9.3000000000000007</v>
      </c>
      <c r="H91" s="53">
        <v>63</v>
      </c>
      <c r="I91" s="53">
        <v>7.2206807115278613</v>
      </c>
      <c r="J91" s="53">
        <v>0.77931928847213872</v>
      </c>
      <c r="K91" s="53">
        <v>1.2895604958421565</v>
      </c>
      <c r="L91" s="63"/>
      <c r="M91" s="53">
        <v>31.25</v>
      </c>
      <c r="N91" s="53">
        <v>7.2</v>
      </c>
      <c r="O91" s="63"/>
      <c r="P91" s="63"/>
    </row>
    <row r="92" spans="1:16" x14ac:dyDescent="0.2">
      <c r="A92">
        <v>15</v>
      </c>
      <c r="B92">
        <v>9.1</v>
      </c>
      <c r="C92">
        <v>5.4</v>
      </c>
      <c r="D92">
        <v>4.0999999999999996</v>
      </c>
      <c r="E92">
        <v>1</v>
      </c>
      <c r="F92">
        <v>7.9</v>
      </c>
      <c r="H92" s="53">
        <v>64</v>
      </c>
      <c r="I92" s="53">
        <v>7.1632900866559606</v>
      </c>
      <c r="J92" s="53">
        <v>0.93670991334403908</v>
      </c>
      <c r="K92" s="53">
        <v>1.5499989775440897</v>
      </c>
      <c r="L92" s="63"/>
      <c r="M92" s="53">
        <v>31.75</v>
      </c>
      <c r="N92" s="53">
        <v>7.2</v>
      </c>
      <c r="O92" s="63"/>
      <c r="P92" s="63"/>
    </row>
    <row r="93" spans="1:16" x14ac:dyDescent="0.2">
      <c r="A93">
        <v>7</v>
      </c>
      <c r="B93">
        <v>7.1</v>
      </c>
      <c r="C93">
        <v>4.5</v>
      </c>
      <c r="D93">
        <v>2.6</v>
      </c>
      <c r="E93">
        <v>0</v>
      </c>
      <c r="F93">
        <v>6.5</v>
      </c>
      <c r="H93" s="53">
        <v>65</v>
      </c>
      <c r="I93" s="53">
        <v>6.8122275223187687</v>
      </c>
      <c r="J93" s="53">
        <v>0.28777247768123093</v>
      </c>
      <c r="K93" s="53">
        <v>0.47618482501039905</v>
      </c>
      <c r="L93" s="63"/>
      <c r="M93" s="53">
        <v>32.25</v>
      </c>
      <c r="N93" s="53">
        <v>7.2</v>
      </c>
      <c r="O93" s="63"/>
      <c r="P93" s="63"/>
    </row>
    <row r="94" spans="1:16" x14ac:dyDescent="0.2">
      <c r="A94">
        <v>14</v>
      </c>
      <c r="B94">
        <v>9.1999999999999993</v>
      </c>
      <c r="C94">
        <v>4.8</v>
      </c>
      <c r="D94">
        <v>5.3</v>
      </c>
      <c r="E94">
        <v>1</v>
      </c>
      <c r="F94">
        <v>8.6</v>
      </c>
      <c r="H94" s="53">
        <v>66</v>
      </c>
      <c r="I94" s="53">
        <v>7.6282038423885066</v>
      </c>
      <c r="J94" s="53">
        <v>1.3717961576114934</v>
      </c>
      <c r="K94" s="53">
        <v>2.2699478370053021</v>
      </c>
      <c r="L94" s="63"/>
      <c r="M94" s="53">
        <v>32.75</v>
      </c>
      <c r="N94" s="53">
        <v>7.2</v>
      </c>
      <c r="O94" s="63"/>
      <c r="P94" s="63"/>
    </row>
    <row r="95" spans="1:16" x14ac:dyDescent="0.2">
      <c r="A95">
        <v>11</v>
      </c>
      <c r="B95">
        <v>9.3000000000000007</v>
      </c>
      <c r="C95">
        <v>5.9</v>
      </c>
      <c r="D95">
        <v>7</v>
      </c>
      <c r="E95">
        <v>1</v>
      </c>
      <c r="F95">
        <v>8.9</v>
      </c>
      <c r="H95" s="53">
        <v>67</v>
      </c>
      <c r="I95" s="53">
        <v>6.8669377383365031</v>
      </c>
      <c r="J95" s="53">
        <v>-0.66693773833650294</v>
      </c>
      <c r="K95" s="53">
        <v>-1.1035997353937106</v>
      </c>
      <c r="L95" s="63"/>
      <c r="M95" s="53">
        <v>33.25</v>
      </c>
      <c r="N95" s="53">
        <v>7.2</v>
      </c>
      <c r="O95" s="63"/>
      <c r="P95" s="63"/>
    </row>
    <row r="96" spans="1:16" x14ac:dyDescent="0.2">
      <c r="A96">
        <v>8</v>
      </c>
      <c r="B96">
        <v>9.3000000000000007</v>
      </c>
      <c r="C96">
        <v>5.5</v>
      </c>
      <c r="D96">
        <v>4.5999999999999996</v>
      </c>
      <c r="E96">
        <v>1</v>
      </c>
      <c r="F96">
        <v>8.4</v>
      </c>
      <c r="H96" s="53">
        <v>68</v>
      </c>
      <c r="I96" s="53">
        <v>6.8852515675004051</v>
      </c>
      <c r="J96" s="53">
        <v>1.3147484324995942</v>
      </c>
      <c r="K96" s="53">
        <v>2.1755494385950751</v>
      </c>
      <c r="L96" s="63"/>
      <c r="M96" s="53">
        <v>33.75</v>
      </c>
      <c r="N96" s="53">
        <v>7.2</v>
      </c>
      <c r="O96" s="63"/>
      <c r="P96" s="63"/>
    </row>
    <row r="97" spans="1:16" x14ac:dyDescent="0.2">
      <c r="A97">
        <v>12</v>
      </c>
      <c r="B97">
        <v>8.6</v>
      </c>
      <c r="C97">
        <v>5.7</v>
      </c>
      <c r="D97">
        <v>5.3</v>
      </c>
      <c r="E97">
        <v>1</v>
      </c>
      <c r="F97">
        <v>8.1</v>
      </c>
      <c r="H97" s="53">
        <v>69</v>
      </c>
      <c r="I97" s="53">
        <v>6.7189355578393855</v>
      </c>
      <c r="J97" s="53">
        <v>-0.91893555783938563</v>
      </c>
      <c r="K97" s="53">
        <v>-1.5205872755152683</v>
      </c>
      <c r="L97" s="63"/>
      <c r="M97" s="53">
        <v>34.25</v>
      </c>
      <c r="N97" s="53">
        <v>7.2</v>
      </c>
      <c r="O97" s="63"/>
      <c r="P97" s="63"/>
    </row>
    <row r="98" spans="1:16" x14ac:dyDescent="0.2">
      <c r="A98">
        <v>10</v>
      </c>
      <c r="B98">
        <v>7.4</v>
      </c>
      <c r="C98">
        <v>4.8</v>
      </c>
      <c r="D98">
        <v>5</v>
      </c>
      <c r="E98">
        <v>0</v>
      </c>
      <c r="F98">
        <v>7.2</v>
      </c>
      <c r="H98" s="53">
        <v>70</v>
      </c>
      <c r="I98" s="53">
        <v>7.2099223661385494</v>
      </c>
      <c r="J98" s="53">
        <v>0.79007763386145058</v>
      </c>
      <c r="K98" s="53">
        <v>1.3073626180530431</v>
      </c>
      <c r="L98" s="63"/>
      <c r="M98" s="53">
        <v>34.75</v>
      </c>
      <c r="N98" s="53">
        <v>7.4</v>
      </c>
      <c r="O98" s="63"/>
      <c r="P98" s="63"/>
    </row>
    <row r="99" spans="1:16" x14ac:dyDescent="0.2">
      <c r="A99">
        <v>11</v>
      </c>
      <c r="B99">
        <v>8.6999999999999993</v>
      </c>
      <c r="C99">
        <v>2.9</v>
      </c>
      <c r="D99">
        <v>3.2</v>
      </c>
      <c r="E99">
        <v>1</v>
      </c>
      <c r="F99">
        <v>7.7</v>
      </c>
      <c r="H99" s="53">
        <v>71</v>
      </c>
      <c r="I99" s="53">
        <v>8.6908572026025332</v>
      </c>
      <c r="J99" s="53">
        <v>-0.99085720260253307</v>
      </c>
      <c r="K99" s="53">
        <v>-1.6395979470776001</v>
      </c>
      <c r="L99" s="63"/>
      <c r="M99" s="53">
        <v>35.25</v>
      </c>
      <c r="N99" s="53">
        <v>7.4</v>
      </c>
      <c r="O99" s="63"/>
      <c r="P99" s="63"/>
    </row>
    <row r="100" spans="1:16" x14ac:dyDescent="0.2">
      <c r="A100">
        <v>1</v>
      </c>
      <c r="B100">
        <v>7.8</v>
      </c>
      <c r="C100">
        <v>7.1</v>
      </c>
      <c r="D100">
        <v>5.3</v>
      </c>
      <c r="E100">
        <v>1</v>
      </c>
      <c r="F100">
        <v>7.4</v>
      </c>
      <c r="H100" s="53">
        <v>72</v>
      </c>
      <c r="I100" s="53">
        <v>6.7592594694688684</v>
      </c>
      <c r="J100" s="53">
        <v>0.24074053053113165</v>
      </c>
      <c r="K100" s="53">
        <v>0.39835980260371645</v>
      </c>
      <c r="L100" s="63"/>
      <c r="M100" s="53">
        <v>35.75</v>
      </c>
      <c r="N100" s="53">
        <v>7.4</v>
      </c>
      <c r="O100" s="63"/>
      <c r="P100" s="63"/>
    </row>
    <row r="101" spans="1:16" x14ac:dyDescent="0.2">
      <c r="A101">
        <v>6</v>
      </c>
      <c r="B101">
        <v>7.9</v>
      </c>
      <c r="C101">
        <v>4.8</v>
      </c>
      <c r="D101">
        <v>5.0999999999999996</v>
      </c>
      <c r="E101">
        <v>1</v>
      </c>
      <c r="F101">
        <v>7</v>
      </c>
      <c r="H101" s="53">
        <v>73</v>
      </c>
      <c r="I101" s="53">
        <v>7.8260965192245671</v>
      </c>
      <c r="J101" s="53">
        <v>7.3903480775433295E-2</v>
      </c>
      <c r="K101" s="53">
        <v>0.12229006868298012</v>
      </c>
      <c r="L101" s="63"/>
      <c r="M101" s="53">
        <v>36.25</v>
      </c>
      <c r="N101" s="53">
        <v>7.4</v>
      </c>
      <c r="O101" s="63"/>
      <c r="P101" s="63"/>
    </row>
    <row r="102" spans="1:16" x14ac:dyDescent="0.2">
      <c r="A102">
        <v>8</v>
      </c>
      <c r="B102">
        <v>7.6</v>
      </c>
      <c r="C102">
        <v>4.5999999999999996</v>
      </c>
      <c r="D102">
        <v>4.9000000000000004</v>
      </c>
      <c r="E102">
        <v>0</v>
      </c>
      <c r="F102">
        <v>6.1</v>
      </c>
      <c r="H102" s="53">
        <v>74</v>
      </c>
      <c r="I102" s="53">
        <v>9.2360083713922734</v>
      </c>
      <c r="J102" s="53">
        <v>0.56399162860772734</v>
      </c>
      <c r="K102" s="53">
        <v>0.93325205085592822</v>
      </c>
      <c r="L102" s="63"/>
      <c r="M102" s="53">
        <v>36.75</v>
      </c>
      <c r="N102" s="53">
        <v>7.4</v>
      </c>
      <c r="O102" s="63"/>
      <c r="P102" s="63"/>
    </row>
    <row r="103" spans="1:16" x14ac:dyDescent="0.2">
      <c r="A103">
        <v>14</v>
      </c>
      <c r="B103">
        <v>9.1999999999999993</v>
      </c>
      <c r="C103">
        <v>6.2</v>
      </c>
      <c r="D103">
        <v>5.2</v>
      </c>
      <c r="E103">
        <v>1</v>
      </c>
      <c r="F103">
        <v>7.1</v>
      </c>
      <c r="H103" s="53">
        <v>75</v>
      </c>
      <c r="I103" s="53">
        <v>8.1725244420907757</v>
      </c>
      <c r="J103" s="53">
        <v>0.22747555790922469</v>
      </c>
      <c r="K103" s="53">
        <v>0.37640989718667567</v>
      </c>
      <c r="L103" s="63"/>
      <c r="M103" s="53">
        <v>37.25</v>
      </c>
      <c r="N103" s="53">
        <v>7.4</v>
      </c>
      <c r="O103" s="63"/>
      <c r="P103" s="63"/>
    </row>
    <row r="104" spans="1:16" x14ac:dyDescent="0.2">
      <c r="A104">
        <v>14</v>
      </c>
      <c r="B104">
        <v>7.7</v>
      </c>
      <c r="C104">
        <v>7</v>
      </c>
      <c r="D104">
        <v>4.7</v>
      </c>
      <c r="E104">
        <v>1</v>
      </c>
      <c r="F104">
        <v>7.6</v>
      </c>
      <c r="H104" s="53">
        <v>76</v>
      </c>
      <c r="I104" s="53">
        <v>7.6968829245018924</v>
      </c>
      <c r="J104" s="53">
        <v>1.203117075498108</v>
      </c>
      <c r="K104" s="53">
        <v>1.9908300428149512</v>
      </c>
      <c r="L104" s="63"/>
      <c r="M104" s="53">
        <v>37.75</v>
      </c>
      <c r="N104" s="53">
        <v>7.4</v>
      </c>
      <c r="O104" s="63"/>
      <c r="P104" s="63"/>
    </row>
    <row r="105" spans="1:16" x14ac:dyDescent="0.2">
      <c r="A105">
        <v>12</v>
      </c>
      <c r="B105">
        <v>9.5</v>
      </c>
      <c r="C105">
        <v>6.6</v>
      </c>
      <c r="D105">
        <v>5.5</v>
      </c>
      <c r="E105">
        <v>1</v>
      </c>
      <c r="F105">
        <v>9</v>
      </c>
      <c r="H105" s="53">
        <v>77</v>
      </c>
      <c r="I105" s="53">
        <v>6.9406884097553716</v>
      </c>
      <c r="J105" s="53">
        <v>0.5593115902446284</v>
      </c>
      <c r="K105" s="53">
        <v>0.92550786605086555</v>
      </c>
      <c r="L105" s="63"/>
      <c r="M105" s="53">
        <v>38.25</v>
      </c>
      <c r="N105" s="53">
        <v>7.4</v>
      </c>
      <c r="O105" s="63"/>
      <c r="P105" s="63"/>
    </row>
    <row r="106" spans="1:16" x14ac:dyDescent="0.2">
      <c r="A106">
        <v>15</v>
      </c>
      <c r="B106">
        <v>6.5</v>
      </c>
      <c r="C106">
        <v>6</v>
      </c>
      <c r="D106">
        <v>6.8</v>
      </c>
      <c r="E106">
        <v>1</v>
      </c>
      <c r="F106">
        <v>8.9</v>
      </c>
      <c r="H106" s="53">
        <v>78</v>
      </c>
      <c r="I106" s="53">
        <v>8.1015453323821855</v>
      </c>
      <c r="J106" s="53">
        <v>-0.10154533238218555</v>
      </c>
      <c r="K106" s="53">
        <v>-0.16802978075129385</v>
      </c>
      <c r="L106" s="63"/>
      <c r="M106" s="53">
        <v>38.75</v>
      </c>
      <c r="N106" s="53">
        <v>7.4</v>
      </c>
      <c r="O106" s="63"/>
      <c r="P106" s="63"/>
    </row>
    <row r="107" spans="1:16" x14ac:dyDescent="0.2">
      <c r="A107">
        <v>13</v>
      </c>
      <c r="B107">
        <v>8.3000000000000007</v>
      </c>
      <c r="C107">
        <v>5.2</v>
      </c>
      <c r="D107">
        <v>5.9</v>
      </c>
      <c r="E107">
        <v>1</v>
      </c>
      <c r="F107">
        <v>7.5</v>
      </c>
      <c r="H107" s="53">
        <v>79</v>
      </c>
      <c r="I107" s="53">
        <v>8.7914018625843315</v>
      </c>
      <c r="J107" s="53">
        <v>-0.69140186258433189</v>
      </c>
      <c r="K107" s="53">
        <v>-1.144081176905603</v>
      </c>
      <c r="L107" s="63"/>
      <c r="M107" s="53">
        <v>39.25</v>
      </c>
      <c r="N107" s="53">
        <v>7.5</v>
      </c>
      <c r="O107" s="63"/>
      <c r="P107" s="63"/>
    </row>
    <row r="108" spans="1:16" x14ac:dyDescent="0.2">
      <c r="A108">
        <v>15</v>
      </c>
      <c r="B108">
        <v>9.6</v>
      </c>
      <c r="C108">
        <v>5.5</v>
      </c>
      <c r="D108">
        <v>6.5</v>
      </c>
      <c r="E108">
        <v>1</v>
      </c>
      <c r="F108">
        <v>9.3000000000000007</v>
      </c>
      <c r="H108" s="53">
        <v>80</v>
      </c>
      <c r="I108" s="53">
        <v>7.2210754884193236</v>
      </c>
      <c r="J108" s="53">
        <v>0.37892451158067608</v>
      </c>
      <c r="K108" s="53">
        <v>0.62701653644261501</v>
      </c>
      <c r="L108" s="63"/>
      <c r="M108" s="53">
        <v>39.75</v>
      </c>
      <c r="N108" s="53">
        <v>7.5</v>
      </c>
      <c r="O108" s="63"/>
      <c r="P108" s="63"/>
    </row>
    <row r="109" spans="1:16" x14ac:dyDescent="0.2">
      <c r="A109">
        <v>1</v>
      </c>
      <c r="B109">
        <v>5.9</v>
      </c>
      <c r="C109">
        <v>6.2</v>
      </c>
      <c r="D109">
        <v>8.6999999999999993</v>
      </c>
      <c r="E109">
        <v>1</v>
      </c>
      <c r="F109">
        <v>8</v>
      </c>
      <c r="H109" s="53">
        <v>81</v>
      </c>
      <c r="I109" s="53">
        <v>8.043816649869898</v>
      </c>
      <c r="J109" s="53">
        <v>0.75618335013010274</v>
      </c>
      <c r="K109" s="53">
        <v>1.2512768391157567</v>
      </c>
      <c r="L109" s="63"/>
      <c r="M109" s="53">
        <v>40.25</v>
      </c>
      <c r="N109" s="53">
        <v>7.5</v>
      </c>
      <c r="O109" s="63"/>
      <c r="P109" s="63"/>
    </row>
    <row r="110" spans="1:16" x14ac:dyDescent="0.2">
      <c r="A110">
        <v>7</v>
      </c>
      <c r="B110">
        <v>8.6999999999999993</v>
      </c>
      <c r="C110">
        <v>4.8</v>
      </c>
      <c r="D110">
        <v>5.5</v>
      </c>
      <c r="E110">
        <v>1</v>
      </c>
      <c r="F110">
        <v>7.6</v>
      </c>
      <c r="H110" s="53">
        <v>82</v>
      </c>
      <c r="I110" s="53">
        <v>7.4668419091208387</v>
      </c>
      <c r="J110" s="53">
        <v>0.53315809087916133</v>
      </c>
      <c r="K110" s="53">
        <v>0.88223097029243991</v>
      </c>
      <c r="L110" s="63"/>
      <c r="M110" s="53">
        <v>40.75</v>
      </c>
      <c r="N110" s="53">
        <v>7.5</v>
      </c>
      <c r="O110" s="63"/>
      <c r="P110" s="63"/>
    </row>
    <row r="111" spans="1:16" x14ac:dyDescent="0.2">
      <c r="A111">
        <v>2</v>
      </c>
      <c r="B111">
        <v>6.7</v>
      </c>
      <c r="C111">
        <v>4.5</v>
      </c>
      <c r="D111">
        <v>5.5</v>
      </c>
      <c r="E111">
        <v>0</v>
      </c>
      <c r="F111">
        <v>7.1</v>
      </c>
      <c r="H111" s="53">
        <v>83</v>
      </c>
      <c r="I111" s="53">
        <v>7.0249970906161634</v>
      </c>
      <c r="J111" s="53">
        <v>1.4750029093838366</v>
      </c>
      <c r="K111" s="53">
        <v>2.4407268129122475</v>
      </c>
      <c r="L111" s="63"/>
      <c r="M111" s="53">
        <v>41.25</v>
      </c>
      <c r="N111" s="53">
        <v>7.5</v>
      </c>
      <c r="O111" s="63"/>
      <c r="P111" s="63"/>
    </row>
    <row r="112" spans="1:16" x14ac:dyDescent="0.2">
      <c r="A112">
        <v>7</v>
      </c>
      <c r="B112">
        <v>9.6999999999999993</v>
      </c>
      <c r="C112">
        <v>6.1</v>
      </c>
      <c r="D112">
        <v>7.1</v>
      </c>
      <c r="E112">
        <v>1</v>
      </c>
      <c r="F112">
        <v>8.1</v>
      </c>
      <c r="H112" s="53">
        <v>84</v>
      </c>
      <c r="I112" s="53">
        <v>6.5777910044032737</v>
      </c>
      <c r="J112" s="53">
        <v>-7.7791004403273689E-2</v>
      </c>
      <c r="K112" s="53">
        <v>-0.1287228581330454</v>
      </c>
      <c r="L112" s="63"/>
      <c r="M112" s="53">
        <v>41.75</v>
      </c>
      <c r="N112" s="53">
        <v>7.5</v>
      </c>
      <c r="O112" s="63"/>
      <c r="P112" s="63"/>
    </row>
    <row r="113" spans="1:16" x14ac:dyDescent="0.2">
      <c r="A113">
        <v>12</v>
      </c>
      <c r="B113">
        <v>8.8000000000000007</v>
      </c>
      <c r="C113">
        <v>4.5</v>
      </c>
      <c r="D113">
        <v>6.6</v>
      </c>
      <c r="E113">
        <v>0</v>
      </c>
      <c r="F113">
        <v>7.9</v>
      </c>
      <c r="H113" s="53">
        <v>85</v>
      </c>
      <c r="I113" s="53">
        <v>7.7053570304476766</v>
      </c>
      <c r="J113" s="53">
        <v>-5.3570304476764363E-3</v>
      </c>
      <c r="K113" s="53">
        <v>-8.8644217364243112E-3</v>
      </c>
      <c r="L113" s="63"/>
      <c r="M113" s="53">
        <v>42.25</v>
      </c>
      <c r="N113" s="53">
        <v>7.5</v>
      </c>
      <c r="O113" s="63"/>
      <c r="P113" s="63"/>
    </row>
    <row r="114" spans="1:16" x14ac:dyDescent="0.2">
      <c r="A114">
        <v>7</v>
      </c>
      <c r="B114">
        <v>8.1999999999999993</v>
      </c>
      <c r="C114">
        <v>5</v>
      </c>
      <c r="D114">
        <v>5.2</v>
      </c>
      <c r="E114">
        <v>1</v>
      </c>
      <c r="F114">
        <v>7.2</v>
      </c>
      <c r="H114" s="53">
        <v>86</v>
      </c>
      <c r="I114" s="53">
        <v>7.3728219258850478</v>
      </c>
      <c r="J114" s="53">
        <v>-0.17282192588504763</v>
      </c>
      <c r="K114" s="53">
        <v>-0.28597306871955602</v>
      </c>
      <c r="L114" s="63"/>
      <c r="M114" s="53">
        <v>42.75</v>
      </c>
      <c r="N114" s="53">
        <v>7.5</v>
      </c>
      <c r="O114" s="63"/>
      <c r="P114" s="63"/>
    </row>
    <row r="115" spans="1:16" x14ac:dyDescent="0.2">
      <c r="A115">
        <v>14</v>
      </c>
      <c r="B115">
        <v>8.9</v>
      </c>
      <c r="C115">
        <v>6.9</v>
      </c>
      <c r="D115">
        <v>5.6</v>
      </c>
      <c r="E115">
        <v>1</v>
      </c>
      <c r="F115">
        <v>7.7</v>
      </c>
      <c r="H115" s="53">
        <v>87</v>
      </c>
      <c r="I115" s="53">
        <v>6.087074795204936</v>
      </c>
      <c r="J115" s="53">
        <v>-8.7074795204935995E-2</v>
      </c>
      <c r="K115" s="53">
        <v>-0.14408499538099895</v>
      </c>
      <c r="L115" s="63"/>
      <c r="M115" s="53">
        <v>43.25</v>
      </c>
      <c r="N115" s="53">
        <v>7.5</v>
      </c>
      <c r="O115" s="63"/>
      <c r="P115" s="63"/>
    </row>
    <row r="116" spans="1:16" x14ac:dyDescent="0.2">
      <c r="A116">
        <v>14</v>
      </c>
      <c r="B116">
        <v>8.4</v>
      </c>
      <c r="C116">
        <v>5.9</v>
      </c>
      <c r="D116">
        <v>4.9000000000000004</v>
      </c>
      <c r="E116">
        <v>1</v>
      </c>
      <c r="F116">
        <v>7.9</v>
      </c>
      <c r="H116" s="53">
        <v>88</v>
      </c>
      <c r="I116" s="53">
        <v>8.1055998235953872</v>
      </c>
      <c r="J116" s="53">
        <v>9.4400176404612068E-2</v>
      </c>
      <c r="K116" s="53">
        <v>0.15620649981675733</v>
      </c>
      <c r="L116" s="63"/>
      <c r="M116" s="53">
        <v>43.75</v>
      </c>
      <c r="N116" s="53">
        <v>7.6</v>
      </c>
      <c r="O116" s="63"/>
      <c r="P116" s="63"/>
    </row>
    <row r="117" spans="1:16" x14ac:dyDescent="0.2">
      <c r="A117">
        <v>11</v>
      </c>
      <c r="B117">
        <v>7.7</v>
      </c>
      <c r="C117">
        <v>7</v>
      </c>
      <c r="D117">
        <v>5.4</v>
      </c>
      <c r="E117">
        <v>0</v>
      </c>
      <c r="F117">
        <v>6.9</v>
      </c>
      <c r="H117" s="53">
        <v>89</v>
      </c>
      <c r="I117" s="53">
        <v>7.6475470700948502</v>
      </c>
      <c r="J117" s="53">
        <v>-0.24754707009484989</v>
      </c>
      <c r="K117" s="53">
        <v>-0.40962276589051766</v>
      </c>
      <c r="L117" s="63"/>
      <c r="M117" s="53">
        <v>44.25</v>
      </c>
      <c r="N117" s="53">
        <v>7.6</v>
      </c>
      <c r="O117" s="63"/>
      <c r="P117" s="63"/>
    </row>
    <row r="118" spans="1:16" x14ac:dyDescent="0.2">
      <c r="A118">
        <v>10</v>
      </c>
      <c r="B118">
        <v>9.1999999999999993</v>
      </c>
      <c r="C118">
        <v>6.2</v>
      </c>
      <c r="D118">
        <v>7.7</v>
      </c>
      <c r="E118">
        <v>1</v>
      </c>
      <c r="F118">
        <v>9.5</v>
      </c>
      <c r="H118" s="53">
        <v>90</v>
      </c>
      <c r="I118" s="53">
        <v>8.384599683686961</v>
      </c>
      <c r="J118" s="53">
        <v>0.91540031631303975</v>
      </c>
      <c r="K118" s="53">
        <v>1.5147374166922252</v>
      </c>
      <c r="L118" s="63"/>
      <c r="M118" s="53">
        <v>44.75</v>
      </c>
      <c r="N118" s="53">
        <v>7.6</v>
      </c>
      <c r="O118" s="63"/>
      <c r="P118" s="63"/>
    </row>
    <row r="119" spans="1:16" x14ac:dyDescent="0.2">
      <c r="A119">
        <v>5</v>
      </c>
      <c r="B119">
        <v>7.3</v>
      </c>
      <c r="C119">
        <v>6.1</v>
      </c>
      <c r="D119">
        <v>4.0999999999999996</v>
      </c>
      <c r="E119">
        <v>0</v>
      </c>
      <c r="F119">
        <v>7.5</v>
      </c>
      <c r="H119" s="53">
        <v>91</v>
      </c>
      <c r="I119" s="53">
        <v>8.178557443152874</v>
      </c>
      <c r="J119" s="53">
        <v>-0.27855744315287367</v>
      </c>
      <c r="K119" s="53">
        <v>-0.46093646060909138</v>
      </c>
      <c r="L119" s="63"/>
      <c r="M119" s="53">
        <v>45.25</v>
      </c>
      <c r="N119" s="53">
        <v>7.6</v>
      </c>
      <c r="O119" s="63"/>
      <c r="P119" s="63"/>
    </row>
    <row r="120" spans="1:16" x14ac:dyDescent="0.2">
      <c r="A120">
        <v>11</v>
      </c>
      <c r="B120">
        <v>9</v>
      </c>
      <c r="C120">
        <v>5</v>
      </c>
      <c r="D120">
        <v>4.2</v>
      </c>
      <c r="E120">
        <v>1</v>
      </c>
      <c r="F120">
        <v>8</v>
      </c>
      <c r="H120" s="53">
        <v>92</v>
      </c>
      <c r="I120" s="53">
        <v>6.5442853922079376</v>
      </c>
      <c r="J120" s="53">
        <v>-4.4285392207937591E-2</v>
      </c>
      <c r="K120" s="53">
        <v>-7.3280224394541016E-2</v>
      </c>
      <c r="L120" s="63"/>
      <c r="M120" s="53">
        <v>45.75</v>
      </c>
      <c r="N120" s="53">
        <v>7.6</v>
      </c>
      <c r="O120" s="63"/>
      <c r="P120" s="63"/>
    </row>
    <row r="121" spans="1:16" x14ac:dyDescent="0.2">
      <c r="A121">
        <v>6</v>
      </c>
      <c r="B121">
        <v>8.1</v>
      </c>
      <c r="C121">
        <v>3.8</v>
      </c>
      <c r="D121">
        <v>3.9</v>
      </c>
      <c r="E121">
        <v>0</v>
      </c>
      <c r="F121">
        <v>7.1</v>
      </c>
      <c r="H121" s="53">
        <v>93</v>
      </c>
      <c r="I121" s="53">
        <v>8.3334699117034265</v>
      </c>
      <c r="J121" s="53">
        <v>0.2665300882965731</v>
      </c>
      <c r="K121" s="53">
        <v>0.44103447445067356</v>
      </c>
      <c r="L121" s="63"/>
      <c r="M121" s="53">
        <v>46.25</v>
      </c>
      <c r="N121" s="53">
        <v>7.6</v>
      </c>
      <c r="O121" s="63"/>
      <c r="P121" s="63"/>
    </row>
    <row r="122" spans="1:16" x14ac:dyDescent="0.2">
      <c r="A122">
        <v>9</v>
      </c>
      <c r="B122">
        <v>7.4</v>
      </c>
      <c r="C122">
        <v>6.9</v>
      </c>
      <c r="D122">
        <v>7</v>
      </c>
      <c r="E122">
        <v>1</v>
      </c>
      <c r="F122">
        <v>8.8000000000000007</v>
      </c>
      <c r="H122" s="53">
        <v>94</v>
      </c>
      <c r="I122" s="53">
        <v>8.7123207041424564</v>
      </c>
      <c r="J122" s="53">
        <v>0.18767929585754395</v>
      </c>
      <c r="K122" s="53">
        <v>0.31055795667504987</v>
      </c>
      <c r="L122" s="63"/>
      <c r="M122" s="53">
        <v>46.75</v>
      </c>
      <c r="N122" s="53">
        <v>7.6</v>
      </c>
      <c r="O122" s="63"/>
      <c r="P122" s="63"/>
    </row>
    <row r="123" spans="1:16" x14ac:dyDescent="0.2">
      <c r="A123">
        <v>9</v>
      </c>
      <c r="B123">
        <v>7.9</v>
      </c>
      <c r="C123">
        <v>4.8</v>
      </c>
      <c r="D123">
        <v>6.2</v>
      </c>
      <c r="E123">
        <v>0</v>
      </c>
      <c r="F123">
        <v>8</v>
      </c>
      <c r="H123" s="53">
        <v>95</v>
      </c>
      <c r="I123" s="53">
        <v>7.9659237380624557</v>
      </c>
      <c r="J123" s="53">
        <v>0.43407626193754467</v>
      </c>
      <c r="K123" s="53">
        <v>0.71827761465383266</v>
      </c>
      <c r="L123" s="63"/>
      <c r="M123" s="53">
        <v>47.25</v>
      </c>
      <c r="N123" s="53">
        <v>7.6</v>
      </c>
      <c r="O123" s="63"/>
      <c r="P123" s="63"/>
    </row>
    <row r="124" spans="1:16" x14ac:dyDescent="0.2">
      <c r="A124">
        <v>10</v>
      </c>
      <c r="B124">
        <v>7.7</v>
      </c>
      <c r="C124">
        <v>3.4</v>
      </c>
      <c r="D124">
        <v>3.4</v>
      </c>
      <c r="E124">
        <v>0</v>
      </c>
      <c r="F124">
        <v>7.7</v>
      </c>
      <c r="H124" s="53">
        <v>96</v>
      </c>
      <c r="I124" s="53">
        <v>8.2179284219135731</v>
      </c>
      <c r="J124" s="53">
        <v>-0.11792842191357344</v>
      </c>
      <c r="K124" s="53">
        <v>-0.19513931771776957</v>
      </c>
      <c r="L124" s="63"/>
      <c r="M124" s="53">
        <v>47.75</v>
      </c>
      <c r="N124" s="53">
        <v>7.6</v>
      </c>
      <c r="O124" s="63"/>
      <c r="P124" s="63"/>
    </row>
    <row r="125" spans="1:16" x14ac:dyDescent="0.2">
      <c r="A125">
        <v>5</v>
      </c>
      <c r="B125">
        <v>9.4</v>
      </c>
      <c r="C125">
        <v>4.5999999999999996</v>
      </c>
      <c r="D125">
        <v>7</v>
      </c>
      <c r="E125">
        <v>1</v>
      </c>
      <c r="F125">
        <v>8.1999999999999993</v>
      </c>
      <c r="H125" s="53">
        <v>97</v>
      </c>
      <c r="I125" s="53">
        <v>7.3399541578361589</v>
      </c>
      <c r="J125" s="53">
        <v>-0.13995415783615872</v>
      </c>
      <c r="K125" s="53">
        <v>-0.23158589277085567</v>
      </c>
      <c r="L125" s="63"/>
      <c r="M125" s="53">
        <v>48.25</v>
      </c>
      <c r="N125" s="53">
        <v>7.6</v>
      </c>
      <c r="O125" s="63"/>
      <c r="P125" s="63"/>
    </row>
    <row r="126" spans="1:16" x14ac:dyDescent="0.2">
      <c r="A126">
        <v>7</v>
      </c>
      <c r="B126">
        <v>7.2</v>
      </c>
      <c r="C126">
        <v>4.7</v>
      </c>
      <c r="D126">
        <v>4.2</v>
      </c>
      <c r="E126">
        <v>0</v>
      </c>
      <c r="F126">
        <v>6.5</v>
      </c>
      <c r="H126" s="53">
        <v>98</v>
      </c>
      <c r="I126" s="53">
        <v>7.3547849428188901</v>
      </c>
      <c r="J126" s="53">
        <v>0.34521505718111012</v>
      </c>
      <c r="K126" s="53">
        <v>0.57123659955012929</v>
      </c>
      <c r="L126" s="63"/>
      <c r="M126" s="53">
        <v>48.75</v>
      </c>
      <c r="N126" s="53">
        <v>7.6</v>
      </c>
      <c r="O126" s="63"/>
      <c r="P126" s="63"/>
    </row>
    <row r="127" spans="1:16" x14ac:dyDescent="0.2">
      <c r="A127">
        <v>15</v>
      </c>
      <c r="B127">
        <v>8.3000000000000007</v>
      </c>
      <c r="C127">
        <v>6.1</v>
      </c>
      <c r="D127">
        <v>4</v>
      </c>
      <c r="E127">
        <v>1</v>
      </c>
      <c r="F127">
        <v>8.1</v>
      </c>
      <c r="H127" s="53">
        <v>99</v>
      </c>
      <c r="I127" s="53">
        <v>7.6398059054370293</v>
      </c>
      <c r="J127" s="53">
        <v>-0.23980590543702895</v>
      </c>
      <c r="K127" s="53">
        <v>-0.39681325343239987</v>
      </c>
      <c r="L127" s="63"/>
      <c r="M127" s="53">
        <v>49.25</v>
      </c>
      <c r="N127" s="53">
        <v>7.6</v>
      </c>
      <c r="O127" s="63"/>
      <c r="P127" s="63"/>
    </row>
    <row r="128" spans="1:16" x14ac:dyDescent="0.2">
      <c r="A128">
        <v>12</v>
      </c>
      <c r="B128">
        <v>7.9</v>
      </c>
      <c r="C128">
        <v>5.8</v>
      </c>
      <c r="D128">
        <v>6.6</v>
      </c>
      <c r="E128">
        <v>0</v>
      </c>
      <c r="F128">
        <v>8.1</v>
      </c>
      <c r="H128" s="53">
        <v>100</v>
      </c>
      <c r="I128" s="53">
        <v>7.5871801496714335</v>
      </c>
      <c r="J128" s="53">
        <v>-0.5871801496714335</v>
      </c>
      <c r="K128" s="53">
        <v>-0.97162271761997598</v>
      </c>
      <c r="L128" s="63"/>
      <c r="M128" s="53">
        <v>49.75</v>
      </c>
      <c r="N128" s="53">
        <v>7.6</v>
      </c>
      <c r="O128" s="63"/>
      <c r="P128" s="63"/>
    </row>
    <row r="129" spans="1:16" x14ac:dyDescent="0.2">
      <c r="A129">
        <v>7</v>
      </c>
      <c r="B129">
        <v>7.3</v>
      </c>
      <c r="C129">
        <v>6.1</v>
      </c>
      <c r="D129">
        <v>4</v>
      </c>
      <c r="E129">
        <v>0</v>
      </c>
      <c r="F129">
        <v>6.9</v>
      </c>
      <c r="H129" s="53">
        <v>101</v>
      </c>
      <c r="I129" s="53">
        <v>7.2252658428395025</v>
      </c>
      <c r="J129" s="53">
        <v>-1.1252658428395028</v>
      </c>
      <c r="K129" s="53">
        <v>-1.8620075233749707</v>
      </c>
      <c r="L129" s="63"/>
      <c r="M129" s="53">
        <v>50.25</v>
      </c>
      <c r="N129" s="53">
        <v>7.6</v>
      </c>
      <c r="O129" s="63"/>
      <c r="P129" s="63"/>
    </row>
    <row r="130" spans="1:16" x14ac:dyDescent="0.2">
      <c r="A130">
        <v>11</v>
      </c>
      <c r="B130">
        <v>9.6</v>
      </c>
      <c r="C130">
        <v>7.8</v>
      </c>
      <c r="D130">
        <v>6.2</v>
      </c>
      <c r="E130">
        <v>1</v>
      </c>
      <c r="F130">
        <v>9.3000000000000007</v>
      </c>
      <c r="H130" s="53">
        <v>102</v>
      </c>
      <c r="I130" s="53">
        <v>8.4933274210034977</v>
      </c>
      <c r="J130" s="53">
        <v>-1.393327421003498</v>
      </c>
      <c r="K130" s="53">
        <v>-2.3055761951206732</v>
      </c>
      <c r="L130" s="63"/>
      <c r="M130" s="53">
        <v>50.75</v>
      </c>
      <c r="N130" s="53">
        <v>7.7</v>
      </c>
      <c r="O130" s="63"/>
      <c r="P130" s="63"/>
    </row>
    <row r="131" spans="1:16" x14ac:dyDescent="0.2">
      <c r="A131">
        <v>4</v>
      </c>
      <c r="B131">
        <v>8.3000000000000007</v>
      </c>
      <c r="C131">
        <v>2.5</v>
      </c>
      <c r="D131">
        <v>2.6</v>
      </c>
      <c r="E131">
        <v>0</v>
      </c>
      <c r="F131">
        <v>6.2</v>
      </c>
      <c r="H131" s="53">
        <v>103</v>
      </c>
      <c r="I131" s="53">
        <v>8.175068569856375</v>
      </c>
      <c r="J131" s="53">
        <v>-0.57506856985637533</v>
      </c>
      <c r="K131" s="53">
        <v>-0.95158136216686162</v>
      </c>
      <c r="L131" s="63"/>
      <c r="M131" s="53">
        <v>51.25</v>
      </c>
      <c r="N131" s="53">
        <v>7.7</v>
      </c>
      <c r="O131" s="63"/>
      <c r="P131" s="63"/>
    </row>
    <row r="132" spans="1:16" x14ac:dyDescent="0.2">
      <c r="A132">
        <v>9</v>
      </c>
      <c r="B132">
        <v>8.6</v>
      </c>
      <c r="C132">
        <v>4.7</v>
      </c>
      <c r="D132">
        <v>6.1</v>
      </c>
      <c r="E132">
        <v>0</v>
      </c>
      <c r="F132">
        <v>8</v>
      </c>
      <c r="H132" s="53">
        <v>104</v>
      </c>
      <c r="I132" s="53">
        <v>8.5661406824992135</v>
      </c>
      <c r="J132" s="53">
        <v>0.43385931750078655</v>
      </c>
      <c r="K132" s="53">
        <v>0.7179186308848251</v>
      </c>
      <c r="L132" s="63"/>
      <c r="M132" s="53">
        <v>51.75</v>
      </c>
      <c r="N132" s="53">
        <v>7.7</v>
      </c>
      <c r="O132" s="63"/>
      <c r="P132" s="63"/>
    </row>
    <row r="133" spans="1:16" x14ac:dyDescent="0.2">
      <c r="A133">
        <v>9</v>
      </c>
      <c r="B133">
        <v>8</v>
      </c>
      <c r="C133">
        <v>3</v>
      </c>
      <c r="D133">
        <v>6.9</v>
      </c>
      <c r="E133">
        <v>0</v>
      </c>
      <c r="F133">
        <v>7.1</v>
      </c>
      <c r="H133" s="53">
        <v>105</v>
      </c>
      <c r="I133" s="53">
        <v>8.3157655750439154</v>
      </c>
      <c r="J133" s="53">
        <v>0.58423442495608491</v>
      </c>
      <c r="K133" s="53">
        <v>0.96674834805062171</v>
      </c>
      <c r="L133" s="63"/>
      <c r="M133" s="53">
        <v>52.25</v>
      </c>
      <c r="N133" s="53">
        <v>7.7</v>
      </c>
      <c r="O133" s="63"/>
      <c r="P133" s="63"/>
    </row>
    <row r="134" spans="1:16" x14ac:dyDescent="0.2">
      <c r="A134">
        <v>2</v>
      </c>
      <c r="B134">
        <v>6.4</v>
      </c>
      <c r="C134">
        <v>5</v>
      </c>
      <c r="D134">
        <v>3.6</v>
      </c>
      <c r="E134">
        <v>0</v>
      </c>
      <c r="F134">
        <v>6.5</v>
      </c>
      <c r="H134" s="53">
        <v>106</v>
      </c>
      <c r="I134" s="53">
        <v>8.2777384685141726</v>
      </c>
      <c r="J134" s="53">
        <v>-0.77773846851417261</v>
      </c>
      <c r="K134" s="53">
        <v>-1.2869446707253054</v>
      </c>
      <c r="L134" s="63"/>
      <c r="M134" s="53">
        <v>52.75</v>
      </c>
      <c r="N134" s="53">
        <v>7.7</v>
      </c>
      <c r="O134" s="63"/>
      <c r="P134" s="63"/>
    </row>
    <row r="135" spans="1:16" x14ac:dyDescent="0.2">
      <c r="A135">
        <v>10</v>
      </c>
      <c r="B135">
        <v>6.6</v>
      </c>
      <c r="C135">
        <v>6.6</v>
      </c>
      <c r="D135">
        <v>6.3</v>
      </c>
      <c r="E135">
        <v>0</v>
      </c>
      <c r="F135">
        <v>7.1</v>
      </c>
      <c r="H135" s="53">
        <v>107</v>
      </c>
      <c r="I135" s="53">
        <v>8.827710807779706</v>
      </c>
      <c r="J135" s="53">
        <v>0.47228919222029475</v>
      </c>
      <c r="K135" s="53">
        <v>0.7815095736877411</v>
      </c>
      <c r="L135" s="63"/>
      <c r="M135" s="53">
        <v>53.25</v>
      </c>
      <c r="N135" s="53">
        <v>7.7</v>
      </c>
      <c r="O135" s="63"/>
      <c r="P135" s="63"/>
    </row>
    <row r="136" spans="1:16" x14ac:dyDescent="0.2">
      <c r="A136">
        <v>14</v>
      </c>
      <c r="B136">
        <v>7.6</v>
      </c>
      <c r="C136">
        <v>4.2</v>
      </c>
      <c r="D136">
        <v>6</v>
      </c>
      <c r="E136">
        <v>1</v>
      </c>
      <c r="F136">
        <v>8.1999999999999993</v>
      </c>
      <c r="H136" s="53">
        <v>108</v>
      </c>
      <c r="I136" s="53">
        <v>7.882551016327815</v>
      </c>
      <c r="J136" s="53">
        <v>0.11744898367218504</v>
      </c>
      <c r="K136" s="53">
        <v>0.19434597842098067</v>
      </c>
      <c r="L136" s="63"/>
      <c r="M136" s="53">
        <v>53.75</v>
      </c>
      <c r="N136" s="53">
        <v>7.7</v>
      </c>
      <c r="O136" s="63"/>
      <c r="P136" s="63"/>
    </row>
    <row r="137" spans="1:16" x14ac:dyDescent="0.2">
      <c r="A137">
        <v>1</v>
      </c>
      <c r="B137">
        <v>9.4</v>
      </c>
      <c r="C137">
        <v>4.7</v>
      </c>
      <c r="D137">
        <v>5.6</v>
      </c>
      <c r="E137">
        <v>1</v>
      </c>
      <c r="F137">
        <v>7</v>
      </c>
      <c r="H137" s="53">
        <v>109</v>
      </c>
      <c r="I137" s="53">
        <v>7.8959810709541038</v>
      </c>
      <c r="J137" s="53">
        <v>-0.2959810709541042</v>
      </c>
      <c r="K137" s="53">
        <v>-0.48976780411500448</v>
      </c>
      <c r="L137" s="63"/>
      <c r="M137" s="53">
        <v>54.25</v>
      </c>
      <c r="N137" s="53">
        <v>7.9</v>
      </c>
      <c r="O137" s="63"/>
      <c r="P137" s="63"/>
    </row>
    <row r="138" spans="1:16" x14ac:dyDescent="0.2">
      <c r="A138">
        <v>4</v>
      </c>
      <c r="B138">
        <v>8.3000000000000007</v>
      </c>
      <c r="C138">
        <v>2.5</v>
      </c>
      <c r="D138">
        <v>3.1</v>
      </c>
      <c r="E138">
        <v>0</v>
      </c>
      <c r="F138">
        <v>6.7</v>
      </c>
      <c r="H138" s="53">
        <v>110</v>
      </c>
      <c r="I138" s="53">
        <v>6.8344767401123283</v>
      </c>
      <c r="J138" s="53">
        <v>0.26552325988767134</v>
      </c>
      <c r="K138" s="53">
        <v>0.43936844852084345</v>
      </c>
      <c r="L138" s="63"/>
      <c r="M138" s="53">
        <v>54.75</v>
      </c>
      <c r="N138" s="53">
        <v>7.9</v>
      </c>
      <c r="O138" s="63"/>
      <c r="P138" s="63"/>
    </row>
    <row r="139" spans="1:16" x14ac:dyDescent="0.2">
      <c r="A139">
        <v>13</v>
      </c>
      <c r="B139">
        <v>7.8</v>
      </c>
      <c r="C139">
        <v>7.1</v>
      </c>
      <c r="D139">
        <v>5.7</v>
      </c>
      <c r="E139">
        <v>0</v>
      </c>
      <c r="F139">
        <v>7.5</v>
      </c>
      <c r="H139" s="53">
        <v>111</v>
      </c>
      <c r="I139" s="53">
        <v>8.627505802898277</v>
      </c>
      <c r="J139" s="53">
        <v>-0.52750580289827731</v>
      </c>
      <c r="K139" s="53">
        <v>-0.87287797800918521</v>
      </c>
      <c r="L139" s="63"/>
      <c r="M139" s="53">
        <v>55.25</v>
      </c>
      <c r="N139" s="53">
        <v>7.9</v>
      </c>
      <c r="O139" s="63"/>
      <c r="P139" s="63"/>
    </row>
    <row r="140" spans="1:16" x14ac:dyDescent="0.2">
      <c r="A140">
        <v>13</v>
      </c>
      <c r="B140">
        <v>7.1</v>
      </c>
      <c r="C140">
        <v>4.5</v>
      </c>
      <c r="D140">
        <v>3.3</v>
      </c>
      <c r="E140">
        <v>0</v>
      </c>
      <c r="F140">
        <v>7.4</v>
      </c>
      <c r="H140" s="53">
        <v>112</v>
      </c>
      <c r="I140" s="53">
        <v>8.0544844027676579</v>
      </c>
      <c r="J140" s="53">
        <v>-0.15448440276765751</v>
      </c>
      <c r="K140" s="53">
        <v>-0.25562947816100667</v>
      </c>
      <c r="L140" s="63"/>
      <c r="M140" s="53">
        <v>55.75</v>
      </c>
      <c r="N140" s="53">
        <v>7.9</v>
      </c>
      <c r="O140" s="63"/>
      <c r="P140" s="63"/>
    </row>
    <row r="141" spans="1:16" x14ac:dyDescent="0.2">
      <c r="A141">
        <v>15</v>
      </c>
      <c r="B141">
        <v>7.6</v>
      </c>
      <c r="C141">
        <v>5</v>
      </c>
      <c r="D141">
        <v>4.8</v>
      </c>
      <c r="E141">
        <v>0</v>
      </c>
      <c r="F141">
        <v>7.4</v>
      </c>
      <c r="H141" s="53">
        <v>113</v>
      </c>
      <c r="I141" s="53">
        <v>7.7516507240436141</v>
      </c>
      <c r="J141" s="53">
        <v>-0.55165072404361393</v>
      </c>
      <c r="K141" s="53">
        <v>-0.9128312255995189</v>
      </c>
      <c r="L141" s="63"/>
      <c r="M141" s="53">
        <v>56.25</v>
      </c>
      <c r="N141" s="53">
        <v>7.9</v>
      </c>
      <c r="O141" s="63"/>
      <c r="P141" s="63"/>
    </row>
    <row r="142" spans="1:16" x14ac:dyDescent="0.2">
      <c r="A142">
        <v>12</v>
      </c>
      <c r="B142">
        <v>5.6</v>
      </c>
      <c r="C142">
        <v>5.6</v>
      </c>
      <c r="D142">
        <v>6.3</v>
      </c>
      <c r="E142">
        <v>0</v>
      </c>
      <c r="F142">
        <v>7.9</v>
      </c>
      <c r="H142" s="53">
        <v>114</v>
      </c>
      <c r="I142" s="53">
        <v>8.6107989990937348</v>
      </c>
      <c r="J142" s="53">
        <v>-0.91079899909373463</v>
      </c>
      <c r="K142" s="53">
        <v>-1.507123493871853</v>
      </c>
      <c r="L142" s="63"/>
      <c r="M142" s="53">
        <v>56.75</v>
      </c>
      <c r="N142" s="53">
        <v>7.9</v>
      </c>
      <c r="O142" s="63"/>
      <c r="P142" s="63"/>
    </row>
    <row r="143" spans="1:16" x14ac:dyDescent="0.2">
      <c r="A143">
        <v>3</v>
      </c>
      <c r="B143">
        <v>9.9</v>
      </c>
      <c r="C143">
        <v>3.5</v>
      </c>
      <c r="D143">
        <v>5.8</v>
      </c>
      <c r="E143">
        <v>1</v>
      </c>
      <c r="F143">
        <v>8</v>
      </c>
      <c r="H143" s="53">
        <v>115</v>
      </c>
      <c r="I143" s="53">
        <v>8.2217084924636215</v>
      </c>
      <c r="J143" s="53">
        <v>-0.3217084924636211</v>
      </c>
      <c r="K143" s="53">
        <v>-0.53233965743535105</v>
      </c>
      <c r="L143" s="63"/>
      <c r="M143" s="53">
        <v>57.25</v>
      </c>
      <c r="N143" s="53">
        <v>7.9</v>
      </c>
      <c r="O143" s="63"/>
      <c r="P143" s="63"/>
    </row>
    <row r="144" spans="1:16" x14ac:dyDescent="0.2">
      <c r="A144">
        <v>3</v>
      </c>
      <c r="B144">
        <v>9.1999999999999993</v>
      </c>
      <c r="C144">
        <v>5.8</v>
      </c>
      <c r="D144">
        <v>6.9</v>
      </c>
      <c r="E144">
        <v>1</v>
      </c>
      <c r="F144">
        <v>8</v>
      </c>
      <c r="H144" s="53">
        <v>116</v>
      </c>
      <c r="I144" s="53">
        <v>7.8310256191468675</v>
      </c>
      <c r="J144" s="53">
        <v>-0.9310256191468671</v>
      </c>
      <c r="K144" s="53">
        <v>-1.5405930237176564</v>
      </c>
      <c r="L144" s="63"/>
      <c r="M144" s="53">
        <v>57.75</v>
      </c>
      <c r="N144" s="53">
        <v>7.9</v>
      </c>
      <c r="O144" s="63"/>
      <c r="P144" s="63"/>
    </row>
    <row r="145" spans="1:16" x14ac:dyDescent="0.2">
      <c r="A145">
        <v>7</v>
      </c>
      <c r="B145">
        <v>9.1</v>
      </c>
      <c r="C145">
        <v>4.5</v>
      </c>
      <c r="D145">
        <v>5.0999999999999996</v>
      </c>
      <c r="E145">
        <v>0</v>
      </c>
      <c r="F145">
        <v>8.4</v>
      </c>
      <c r="H145" s="53">
        <v>117</v>
      </c>
      <c r="I145" s="53">
        <v>8.8318337036603207</v>
      </c>
      <c r="J145" s="53">
        <v>0.66816629633967928</v>
      </c>
      <c r="K145" s="53">
        <v>1.1056326632208313</v>
      </c>
      <c r="L145" s="63"/>
      <c r="M145" s="53">
        <v>58.25</v>
      </c>
      <c r="N145" s="53">
        <v>7.9</v>
      </c>
      <c r="O145" s="63"/>
      <c r="P145" s="63"/>
    </row>
    <row r="146" spans="1:16" x14ac:dyDescent="0.2">
      <c r="A146">
        <v>7</v>
      </c>
      <c r="B146">
        <v>9.9</v>
      </c>
      <c r="C146">
        <v>4.5</v>
      </c>
      <c r="D146">
        <v>5.4</v>
      </c>
      <c r="E146">
        <v>1</v>
      </c>
      <c r="F146">
        <v>8.8000000000000007</v>
      </c>
      <c r="H146" s="53">
        <v>118</v>
      </c>
      <c r="I146" s="53">
        <v>7.0185538056839345</v>
      </c>
      <c r="J146" s="53">
        <v>0.4814461943160655</v>
      </c>
      <c r="K146" s="53">
        <v>0.79666191026881106</v>
      </c>
      <c r="L146" s="63"/>
      <c r="M146" s="53">
        <v>58.75</v>
      </c>
      <c r="N146" s="53">
        <v>7.9</v>
      </c>
      <c r="O146" s="63"/>
      <c r="P146" s="63"/>
    </row>
    <row r="147" spans="1:16" x14ac:dyDescent="0.2">
      <c r="A147">
        <v>14</v>
      </c>
      <c r="B147">
        <v>9.9</v>
      </c>
      <c r="C147">
        <v>4.5</v>
      </c>
      <c r="D147">
        <v>4.0999999999999996</v>
      </c>
      <c r="E147">
        <v>1</v>
      </c>
      <c r="F147">
        <v>7.9</v>
      </c>
      <c r="H147" s="53">
        <v>119</v>
      </c>
      <c r="I147" s="53">
        <v>7.9119347655579455</v>
      </c>
      <c r="J147" s="53">
        <v>8.8065234442054496E-2</v>
      </c>
      <c r="K147" s="53">
        <v>0.1457239017093975</v>
      </c>
      <c r="L147" s="63"/>
      <c r="M147" s="53">
        <v>59.25</v>
      </c>
      <c r="N147" s="53">
        <v>7.9</v>
      </c>
      <c r="O147" s="63"/>
      <c r="P147" s="63"/>
    </row>
    <row r="148" spans="1:16" x14ac:dyDescent="0.2">
      <c r="A148">
        <v>5</v>
      </c>
      <c r="B148">
        <v>6.6</v>
      </c>
      <c r="C148">
        <v>6.6</v>
      </c>
      <c r="D148">
        <v>4.7</v>
      </c>
      <c r="E148">
        <v>0</v>
      </c>
      <c r="F148">
        <v>6</v>
      </c>
      <c r="H148" s="53">
        <v>120</v>
      </c>
      <c r="I148" s="53">
        <v>6.8952005023195282</v>
      </c>
      <c r="J148" s="53">
        <v>0.20479949768047145</v>
      </c>
      <c r="K148" s="53">
        <v>0.33888721308929232</v>
      </c>
      <c r="L148" s="63"/>
      <c r="M148" s="53">
        <v>59.75</v>
      </c>
      <c r="N148" s="53">
        <v>7.9</v>
      </c>
      <c r="O148" s="63"/>
      <c r="P148" s="63"/>
    </row>
    <row r="149" spans="1:16" x14ac:dyDescent="0.2">
      <c r="A149">
        <v>15</v>
      </c>
      <c r="B149">
        <v>9.1</v>
      </c>
      <c r="C149">
        <v>5.4</v>
      </c>
      <c r="D149">
        <v>4.7</v>
      </c>
      <c r="E149">
        <v>0</v>
      </c>
      <c r="F149">
        <v>8.1999999999999993</v>
      </c>
      <c r="H149" s="53">
        <v>121</v>
      </c>
      <c r="I149" s="53">
        <v>8.3399254262652232</v>
      </c>
      <c r="J149" s="53">
        <v>0.46007457373477756</v>
      </c>
      <c r="K149" s="53">
        <v>0.76129771738736995</v>
      </c>
      <c r="L149" s="63"/>
      <c r="M149" s="53">
        <v>60.25</v>
      </c>
      <c r="N149" s="53">
        <v>7.9</v>
      </c>
      <c r="O149" s="63"/>
      <c r="P149" s="63"/>
    </row>
    <row r="150" spans="1:16" x14ac:dyDescent="0.2">
      <c r="A150">
        <v>7</v>
      </c>
      <c r="B150">
        <v>5.0999999999999996</v>
      </c>
      <c r="C150">
        <v>7.8</v>
      </c>
      <c r="D150">
        <v>6.2</v>
      </c>
      <c r="E150">
        <v>1</v>
      </c>
      <c r="F150">
        <v>8.4</v>
      </c>
      <c r="H150" s="53">
        <v>122</v>
      </c>
      <c r="I150" s="53">
        <v>7.6559162038835442</v>
      </c>
      <c r="J150" s="53">
        <v>0.34408379611645579</v>
      </c>
      <c r="K150" s="53">
        <v>0.56936467157267268</v>
      </c>
      <c r="L150" s="63"/>
      <c r="M150" s="53">
        <v>60.75</v>
      </c>
      <c r="N150" s="53">
        <v>8</v>
      </c>
      <c r="O150" s="63"/>
      <c r="P150" s="63"/>
    </row>
    <row r="151" spans="1:16" x14ac:dyDescent="0.2">
      <c r="A151">
        <v>13</v>
      </c>
      <c r="B151">
        <v>6</v>
      </c>
      <c r="C151">
        <v>5.3</v>
      </c>
      <c r="D151">
        <v>5.8</v>
      </c>
      <c r="E151">
        <v>0</v>
      </c>
      <c r="F151">
        <v>7.4</v>
      </c>
      <c r="H151" s="53">
        <v>123</v>
      </c>
      <c r="I151" s="53">
        <v>6.8652832139793647</v>
      </c>
      <c r="J151" s="53">
        <v>0.83471678602063548</v>
      </c>
      <c r="K151" s="53">
        <v>1.3812282185121671</v>
      </c>
      <c r="L151" s="63"/>
      <c r="M151" s="53">
        <v>61.25</v>
      </c>
      <c r="N151" s="53">
        <v>8</v>
      </c>
      <c r="O151" s="63"/>
      <c r="P151" s="63"/>
    </row>
    <row r="152" spans="1:16" x14ac:dyDescent="0.2">
      <c r="A152">
        <v>8</v>
      </c>
      <c r="B152">
        <v>8.9</v>
      </c>
      <c r="C152">
        <v>6.9</v>
      </c>
      <c r="D152">
        <v>5.7</v>
      </c>
      <c r="E152">
        <v>0</v>
      </c>
      <c r="F152">
        <v>8</v>
      </c>
      <c r="H152" s="53">
        <v>124</v>
      </c>
      <c r="I152" s="53">
        <v>8.2399901324561746</v>
      </c>
      <c r="J152" s="53">
        <v>-3.9990132456175331E-2</v>
      </c>
      <c r="K152" s="53">
        <v>-6.6172743061552783E-2</v>
      </c>
      <c r="L152" s="63"/>
      <c r="M152" s="53">
        <v>61.75</v>
      </c>
      <c r="N152" s="53">
        <v>8</v>
      </c>
      <c r="O152" s="63"/>
      <c r="P152" s="63"/>
    </row>
    <row r="153" spans="1:16" x14ac:dyDescent="0.2">
      <c r="A153">
        <v>5</v>
      </c>
      <c r="B153">
        <v>6.2</v>
      </c>
      <c r="C153">
        <v>5.0999999999999996</v>
      </c>
      <c r="D153">
        <v>5.4</v>
      </c>
      <c r="E153">
        <v>0</v>
      </c>
      <c r="F153">
        <v>6.6</v>
      </c>
      <c r="H153" s="53">
        <v>125</v>
      </c>
      <c r="I153" s="53">
        <v>6.945955567318058</v>
      </c>
      <c r="J153" s="53">
        <v>-0.44595556731805797</v>
      </c>
      <c r="K153" s="53">
        <v>-0.73793461938008331</v>
      </c>
      <c r="L153" s="63"/>
      <c r="M153" s="53">
        <v>62.25</v>
      </c>
      <c r="N153" s="53">
        <v>8</v>
      </c>
      <c r="O153" s="63"/>
      <c r="P153" s="63"/>
    </row>
    <row r="154" spans="1:16" x14ac:dyDescent="0.2">
      <c r="A154">
        <v>9</v>
      </c>
      <c r="B154">
        <v>7.2</v>
      </c>
      <c r="C154">
        <v>4.7</v>
      </c>
      <c r="D154">
        <v>3.8</v>
      </c>
      <c r="E154">
        <v>0</v>
      </c>
      <c r="F154">
        <v>7.6</v>
      </c>
      <c r="H154" s="53">
        <v>126</v>
      </c>
      <c r="I154" s="53">
        <v>8.0813297825269217</v>
      </c>
      <c r="J154" s="53">
        <v>1.8670217473077955E-2</v>
      </c>
      <c r="K154" s="53">
        <v>3.0894108818049677E-2</v>
      </c>
      <c r="L154" s="63"/>
      <c r="M154" s="53">
        <v>62.75</v>
      </c>
      <c r="N154" s="53">
        <v>8</v>
      </c>
      <c r="O154" s="63"/>
      <c r="P154" s="63"/>
    </row>
    <row r="155" spans="1:16" x14ac:dyDescent="0.2">
      <c r="A155">
        <v>6</v>
      </c>
      <c r="B155">
        <v>8.8000000000000007</v>
      </c>
      <c r="C155">
        <v>4.5</v>
      </c>
      <c r="D155">
        <v>5.4</v>
      </c>
      <c r="E155">
        <v>0</v>
      </c>
      <c r="F155">
        <v>7.5</v>
      </c>
      <c r="H155" s="53">
        <v>127</v>
      </c>
      <c r="I155" s="53">
        <v>8.0366969742582786</v>
      </c>
      <c r="J155" s="53">
        <v>6.3303025741721086E-2</v>
      </c>
      <c r="K155" s="53">
        <v>0.10474921187161286</v>
      </c>
      <c r="L155" s="63"/>
      <c r="M155" s="53">
        <v>63.25</v>
      </c>
      <c r="N155" s="53">
        <v>8</v>
      </c>
      <c r="O155" s="63"/>
      <c r="P155" s="63"/>
    </row>
    <row r="156" spans="1:16" x14ac:dyDescent="0.2">
      <c r="A156">
        <v>3</v>
      </c>
      <c r="B156">
        <v>6.3</v>
      </c>
      <c r="C156">
        <v>6.6</v>
      </c>
      <c r="D156">
        <v>5.3</v>
      </c>
      <c r="E156">
        <v>0</v>
      </c>
      <c r="F156">
        <v>7.1</v>
      </c>
      <c r="H156" s="53">
        <v>128</v>
      </c>
      <c r="I156" s="53">
        <v>7.1043896265827238</v>
      </c>
      <c r="J156" s="53">
        <v>-0.20438962658272342</v>
      </c>
      <c r="K156" s="53">
        <v>-0.33820898840800723</v>
      </c>
      <c r="L156" s="63"/>
      <c r="M156" s="53">
        <v>63.75</v>
      </c>
      <c r="N156" s="53">
        <v>8</v>
      </c>
      <c r="O156" s="63"/>
      <c r="P156" s="63"/>
    </row>
    <row r="157" spans="1:16" x14ac:dyDescent="0.2">
      <c r="A157">
        <v>2</v>
      </c>
      <c r="B157">
        <v>9.6999999999999993</v>
      </c>
      <c r="C157">
        <v>4.7</v>
      </c>
      <c r="D157">
        <v>5.8</v>
      </c>
      <c r="E157">
        <v>0</v>
      </c>
      <c r="F157">
        <v>7.9</v>
      </c>
      <c r="H157" s="53">
        <v>129</v>
      </c>
      <c r="I157" s="53">
        <v>8.8441952528466636</v>
      </c>
      <c r="J157" s="53">
        <v>0.45580474715333708</v>
      </c>
      <c r="K157" s="53">
        <v>0.75423232100238202</v>
      </c>
      <c r="L157" s="63"/>
      <c r="M157" s="53">
        <v>64.25</v>
      </c>
      <c r="N157" s="53">
        <v>8</v>
      </c>
      <c r="O157" s="63"/>
      <c r="P157" s="63"/>
    </row>
    <row r="158" spans="1:16" x14ac:dyDescent="0.2">
      <c r="A158">
        <v>1</v>
      </c>
      <c r="B158">
        <v>5</v>
      </c>
      <c r="C158">
        <v>4.9000000000000004</v>
      </c>
      <c r="D158">
        <v>4.4000000000000004</v>
      </c>
      <c r="E158">
        <v>0</v>
      </c>
      <c r="F158">
        <v>7.6</v>
      </c>
      <c r="H158" s="53">
        <v>130</v>
      </c>
      <c r="I158" s="53">
        <v>6.3713016335022008</v>
      </c>
      <c r="J158" s="53">
        <v>-0.17130163350220062</v>
      </c>
      <c r="K158" s="53">
        <v>-0.28345740020210813</v>
      </c>
      <c r="L158" s="63"/>
      <c r="M158" s="53">
        <v>64.75</v>
      </c>
      <c r="N158" s="53">
        <v>8</v>
      </c>
      <c r="O158" s="63"/>
      <c r="P158" s="63"/>
    </row>
    <row r="159" spans="1:16" x14ac:dyDescent="0.2">
      <c r="A159">
        <v>10</v>
      </c>
      <c r="B159">
        <v>7.4</v>
      </c>
      <c r="C159">
        <v>4.8</v>
      </c>
      <c r="D159">
        <v>4.3</v>
      </c>
      <c r="E159">
        <v>0</v>
      </c>
      <c r="F159">
        <v>7.1</v>
      </c>
      <c r="H159" s="53">
        <v>131</v>
      </c>
      <c r="I159" s="53">
        <v>7.7660391499581056</v>
      </c>
      <c r="J159" s="53">
        <v>0.23396085004189437</v>
      </c>
      <c r="K159" s="53">
        <v>0.3871412837467117</v>
      </c>
      <c r="L159" s="63"/>
      <c r="M159" s="53">
        <v>65.25</v>
      </c>
      <c r="N159" s="53">
        <v>8</v>
      </c>
      <c r="O159" s="63"/>
      <c r="P159" s="63"/>
    </row>
    <row r="160" spans="1:16" x14ac:dyDescent="0.2">
      <c r="A160">
        <v>5</v>
      </c>
      <c r="B160">
        <v>5.5</v>
      </c>
      <c r="C160">
        <v>4.9000000000000004</v>
      </c>
      <c r="D160">
        <v>5.7</v>
      </c>
      <c r="E160">
        <v>0</v>
      </c>
      <c r="F160">
        <v>7.6</v>
      </c>
      <c r="H160" s="53">
        <v>132</v>
      </c>
      <c r="I160" s="53">
        <v>7.5978955987192078</v>
      </c>
      <c r="J160" s="53">
        <v>-0.49789559871920819</v>
      </c>
      <c r="K160" s="53">
        <v>-0.8238811802294097</v>
      </c>
      <c r="L160" s="63"/>
      <c r="M160" s="53">
        <v>65.75</v>
      </c>
      <c r="N160" s="53">
        <v>8</v>
      </c>
      <c r="O160" s="63"/>
      <c r="P160" s="63"/>
    </row>
    <row r="161" spans="1:16" x14ac:dyDescent="0.2">
      <c r="A161">
        <v>13</v>
      </c>
      <c r="B161">
        <v>9.1</v>
      </c>
      <c r="C161">
        <v>4.5999999999999996</v>
      </c>
      <c r="D161">
        <v>4.8</v>
      </c>
      <c r="E161">
        <v>1</v>
      </c>
      <c r="F161">
        <v>8.1999999999999993</v>
      </c>
      <c r="H161" s="53">
        <v>133</v>
      </c>
      <c r="I161" s="53">
        <v>6.4157647997211074</v>
      </c>
      <c r="J161" s="53">
        <v>8.4235200278892641E-2</v>
      </c>
      <c r="K161" s="53">
        <v>0.13938624161603261</v>
      </c>
      <c r="L161" s="63"/>
      <c r="M161" s="53">
        <v>66.25</v>
      </c>
      <c r="N161" s="53">
        <v>8</v>
      </c>
      <c r="O161" s="63"/>
      <c r="P161" s="63"/>
    </row>
    <row r="162" spans="1:16" x14ac:dyDescent="0.2">
      <c r="A162">
        <v>5</v>
      </c>
      <c r="B162">
        <v>6.7</v>
      </c>
      <c r="C162">
        <v>4.9000000000000004</v>
      </c>
      <c r="D162">
        <v>4.9000000000000004</v>
      </c>
      <c r="E162">
        <v>0</v>
      </c>
      <c r="F162">
        <v>6.9</v>
      </c>
      <c r="H162" s="53">
        <v>134</v>
      </c>
      <c r="I162" s="53">
        <v>7.696300348809519</v>
      </c>
      <c r="J162" s="53">
        <v>-0.59630034880951932</v>
      </c>
      <c r="K162" s="53">
        <v>-0.98671415536142693</v>
      </c>
      <c r="L162" s="63"/>
      <c r="M162" s="53">
        <v>66.75</v>
      </c>
      <c r="N162" s="53">
        <v>8</v>
      </c>
      <c r="O162" s="63"/>
      <c r="P162" s="63"/>
    </row>
    <row r="163" spans="1:16" x14ac:dyDescent="0.2">
      <c r="A163">
        <v>11</v>
      </c>
      <c r="B163">
        <v>6.3</v>
      </c>
      <c r="C163">
        <v>5.9</v>
      </c>
      <c r="D163">
        <v>6.4</v>
      </c>
      <c r="E163">
        <v>1</v>
      </c>
      <c r="F163">
        <v>8.1</v>
      </c>
      <c r="H163" s="53">
        <v>135</v>
      </c>
      <c r="I163" s="53">
        <v>8.078593490184856</v>
      </c>
      <c r="J163" s="53">
        <v>0.12140650981514334</v>
      </c>
      <c r="K163" s="53">
        <v>0.20089460290739239</v>
      </c>
      <c r="L163" s="63"/>
      <c r="M163" s="53">
        <v>67.25</v>
      </c>
      <c r="N163" s="53">
        <v>8</v>
      </c>
      <c r="O163" s="63"/>
      <c r="P163" s="63"/>
    </row>
    <row r="164" spans="1:16" x14ac:dyDescent="0.2">
      <c r="A164">
        <v>13</v>
      </c>
      <c r="B164">
        <v>8.3000000000000007</v>
      </c>
      <c r="C164">
        <v>6.1</v>
      </c>
      <c r="D164">
        <v>4.9000000000000004</v>
      </c>
      <c r="E164">
        <v>1</v>
      </c>
      <c r="F164">
        <v>7.6</v>
      </c>
      <c r="H164" s="53">
        <v>136</v>
      </c>
      <c r="I164" s="53">
        <v>7.7264149054429758</v>
      </c>
      <c r="J164" s="53">
        <v>-0.72641490544297582</v>
      </c>
      <c r="K164" s="53">
        <v>-1.2020181965298127</v>
      </c>
      <c r="L164" s="63"/>
      <c r="M164" s="53">
        <v>67.75</v>
      </c>
      <c r="N164" s="53">
        <v>8.1</v>
      </c>
      <c r="O164" s="63"/>
      <c r="P164" s="63"/>
    </row>
    <row r="165" spans="1:16" x14ac:dyDescent="0.2">
      <c r="A165">
        <v>12</v>
      </c>
      <c r="B165">
        <v>8.1999999999999993</v>
      </c>
      <c r="C165">
        <v>6</v>
      </c>
      <c r="D165">
        <v>4</v>
      </c>
      <c r="E165">
        <v>1</v>
      </c>
      <c r="F165">
        <v>8.4</v>
      </c>
      <c r="H165" s="53">
        <v>137</v>
      </c>
      <c r="I165" s="53">
        <v>6.4822098779488098</v>
      </c>
      <c r="J165" s="53">
        <v>0.21779012205119042</v>
      </c>
      <c r="K165" s="53">
        <v>0.36038314710838526</v>
      </c>
      <c r="L165" s="63"/>
      <c r="M165" s="53">
        <v>68.25</v>
      </c>
      <c r="N165" s="53">
        <v>8.1</v>
      </c>
      <c r="O165" s="63"/>
      <c r="P165" s="63"/>
    </row>
    <row r="166" spans="1:16" x14ac:dyDescent="0.2">
      <c r="A166">
        <v>11</v>
      </c>
      <c r="B166">
        <v>8.1999999999999993</v>
      </c>
      <c r="C166">
        <v>6</v>
      </c>
      <c r="D166">
        <v>4</v>
      </c>
      <c r="E166">
        <v>0</v>
      </c>
      <c r="F166">
        <v>7.4</v>
      </c>
      <c r="H166" s="53">
        <v>138</v>
      </c>
      <c r="I166" s="53">
        <v>8.0393490314703886</v>
      </c>
      <c r="J166" s="53">
        <v>-0.5393490314703886</v>
      </c>
      <c r="K166" s="53">
        <v>-0.89247528547448063</v>
      </c>
      <c r="L166" s="63"/>
      <c r="M166" s="53">
        <v>68.75</v>
      </c>
      <c r="N166" s="53">
        <v>8.1</v>
      </c>
      <c r="O166" s="63"/>
      <c r="P166" s="63"/>
    </row>
    <row r="167" spans="1:16" x14ac:dyDescent="0.2">
      <c r="A167">
        <v>10</v>
      </c>
      <c r="B167">
        <v>9</v>
      </c>
      <c r="C167">
        <v>5</v>
      </c>
      <c r="D167">
        <v>4.4000000000000004</v>
      </c>
      <c r="E167">
        <v>0</v>
      </c>
      <c r="F167">
        <v>7.9</v>
      </c>
      <c r="H167" s="53">
        <v>139</v>
      </c>
      <c r="I167" s="53">
        <v>7.0236093437975224</v>
      </c>
      <c r="J167" s="53">
        <v>0.37639065620247791</v>
      </c>
      <c r="K167" s="53">
        <v>0.62282369809479532</v>
      </c>
      <c r="L167" s="63"/>
      <c r="M167" s="53">
        <v>69.25</v>
      </c>
      <c r="N167" s="53">
        <v>8.1</v>
      </c>
      <c r="O167" s="63"/>
      <c r="P167" s="63"/>
    </row>
    <row r="168" spans="1:16" x14ac:dyDescent="0.2">
      <c r="A168">
        <v>1</v>
      </c>
      <c r="B168">
        <v>7.1</v>
      </c>
      <c r="C168">
        <v>5.9</v>
      </c>
      <c r="D168">
        <v>3.7</v>
      </c>
      <c r="E168">
        <v>0</v>
      </c>
      <c r="F168">
        <v>7.2</v>
      </c>
      <c r="H168" s="53">
        <v>140</v>
      </c>
      <c r="I168" s="53">
        <v>7.6331565262626802</v>
      </c>
      <c r="J168" s="53">
        <v>-0.2331565262626798</v>
      </c>
      <c r="K168" s="53">
        <v>-0.38581034765044869</v>
      </c>
      <c r="L168" s="63"/>
      <c r="M168" s="53">
        <v>69.75</v>
      </c>
      <c r="N168" s="53">
        <v>8.1</v>
      </c>
      <c r="O168" s="63"/>
      <c r="P168" s="63"/>
    </row>
    <row r="169" spans="1:16" x14ac:dyDescent="0.2">
      <c r="A169">
        <v>10</v>
      </c>
      <c r="B169">
        <v>6.9</v>
      </c>
      <c r="C169">
        <v>5.4</v>
      </c>
      <c r="D169">
        <v>3.4</v>
      </c>
      <c r="E169">
        <v>0</v>
      </c>
      <c r="F169">
        <v>7.6</v>
      </c>
      <c r="H169" s="53">
        <v>141</v>
      </c>
      <c r="I169" s="53">
        <v>7.46670785992319</v>
      </c>
      <c r="J169" s="53">
        <v>0.43329214007681038</v>
      </c>
      <c r="K169" s="53">
        <v>0.71698010721306138</v>
      </c>
      <c r="L169" s="63"/>
      <c r="M169" s="53">
        <v>70.25</v>
      </c>
      <c r="N169" s="53">
        <v>8.1</v>
      </c>
      <c r="O169" s="63"/>
      <c r="P169" s="63"/>
    </row>
    <row r="170" spans="1:16" x14ac:dyDescent="0.2">
      <c r="A170">
        <v>12</v>
      </c>
      <c r="B170">
        <v>8.6</v>
      </c>
      <c r="C170">
        <v>4</v>
      </c>
      <c r="D170">
        <v>4</v>
      </c>
      <c r="E170">
        <v>0</v>
      </c>
      <c r="F170">
        <v>6.7</v>
      </c>
      <c r="H170" s="53">
        <v>142</v>
      </c>
      <c r="I170" s="53">
        <v>7.8265531031169733</v>
      </c>
      <c r="J170" s="53">
        <v>0.17344689688302672</v>
      </c>
      <c r="K170" s="53">
        <v>0.28700722496586289</v>
      </c>
      <c r="L170" s="63"/>
      <c r="M170" s="53">
        <v>70.75</v>
      </c>
      <c r="N170" s="53">
        <v>8.1</v>
      </c>
      <c r="O170" s="63"/>
      <c r="P170" s="63"/>
    </row>
    <row r="171" spans="1:16" x14ac:dyDescent="0.2">
      <c r="A171">
        <v>9</v>
      </c>
      <c r="B171">
        <v>6.7</v>
      </c>
      <c r="C171">
        <v>6.8</v>
      </c>
      <c r="D171">
        <v>4.3</v>
      </c>
      <c r="E171">
        <v>1</v>
      </c>
      <c r="F171">
        <v>7.4</v>
      </c>
      <c r="H171" s="53">
        <v>143</v>
      </c>
      <c r="I171" s="53">
        <v>8.2243081802332476</v>
      </c>
      <c r="J171" s="53">
        <v>-0.22430818023324761</v>
      </c>
      <c r="K171" s="53">
        <v>-0.37116875252777709</v>
      </c>
      <c r="L171" s="63"/>
      <c r="M171" s="53">
        <v>71.25</v>
      </c>
      <c r="N171" s="53">
        <v>8.1</v>
      </c>
      <c r="O171" s="63"/>
      <c r="P171" s="63"/>
    </row>
    <row r="172" spans="1:16" x14ac:dyDescent="0.2">
      <c r="A172">
        <v>8</v>
      </c>
      <c r="B172">
        <v>7</v>
      </c>
      <c r="C172">
        <v>4.2</v>
      </c>
      <c r="D172">
        <v>5.6</v>
      </c>
      <c r="E172">
        <v>1</v>
      </c>
      <c r="F172">
        <v>6.2</v>
      </c>
      <c r="H172" s="53">
        <v>144</v>
      </c>
      <c r="I172" s="53">
        <v>7.5139905915193008</v>
      </c>
      <c r="J172" s="53">
        <v>0.88600940848069953</v>
      </c>
      <c r="K172" s="53">
        <v>1.4661034944498672</v>
      </c>
      <c r="L172" s="63"/>
      <c r="M172" s="53">
        <v>71.75</v>
      </c>
      <c r="N172" s="53">
        <v>8.1</v>
      </c>
      <c r="O172" s="63"/>
      <c r="P172" s="63"/>
    </row>
    <row r="173" spans="1:16" x14ac:dyDescent="0.2">
      <c r="A173">
        <v>1</v>
      </c>
      <c r="B173">
        <v>9.6999999999999993</v>
      </c>
      <c r="C173">
        <v>3.3</v>
      </c>
      <c r="D173">
        <v>5.8</v>
      </c>
      <c r="E173">
        <v>1</v>
      </c>
      <c r="F173">
        <v>7.5</v>
      </c>
      <c r="H173" s="53">
        <v>145</v>
      </c>
      <c r="I173" s="53">
        <v>8.0838894172711893</v>
      </c>
      <c r="J173" s="53">
        <v>0.71611058272881145</v>
      </c>
      <c r="K173" s="53">
        <v>1.1849673577976589</v>
      </c>
      <c r="L173" s="63"/>
      <c r="M173" s="53">
        <v>72.25</v>
      </c>
      <c r="N173" s="53">
        <v>8.1</v>
      </c>
      <c r="O173" s="63"/>
      <c r="P173" s="63"/>
    </row>
    <row r="174" spans="1:16" x14ac:dyDescent="0.2">
      <c r="A174">
        <v>4</v>
      </c>
      <c r="B174">
        <v>9.9</v>
      </c>
      <c r="C174">
        <v>6.7</v>
      </c>
      <c r="D174">
        <v>5.3</v>
      </c>
      <c r="E174">
        <v>1</v>
      </c>
      <c r="F174">
        <v>7.4</v>
      </c>
      <c r="H174" s="53">
        <v>146</v>
      </c>
      <c r="I174" s="53">
        <v>8.1735891259683928</v>
      </c>
      <c r="J174" s="53">
        <v>-0.27358912596839247</v>
      </c>
      <c r="K174" s="53">
        <v>-0.45271525311853694</v>
      </c>
      <c r="L174" s="63"/>
      <c r="M174" s="53">
        <v>72.75</v>
      </c>
      <c r="N174" s="53">
        <v>8.1999999999999993</v>
      </c>
      <c r="O174" s="63"/>
      <c r="P174" s="63"/>
    </row>
    <row r="175" spans="1:16" x14ac:dyDescent="0.2">
      <c r="A175">
        <v>1</v>
      </c>
      <c r="B175">
        <v>8.6</v>
      </c>
      <c r="C175">
        <v>5.7</v>
      </c>
      <c r="D175">
        <v>4.2</v>
      </c>
      <c r="E175">
        <v>0</v>
      </c>
      <c r="F175">
        <v>7.9</v>
      </c>
      <c r="H175" s="53">
        <v>147</v>
      </c>
      <c r="I175" s="53">
        <v>7.0713502921100941</v>
      </c>
      <c r="J175" s="53">
        <v>-1.0713502921100941</v>
      </c>
      <c r="K175" s="53">
        <v>-1.7727920177912091</v>
      </c>
      <c r="L175" s="63"/>
      <c r="M175" s="53">
        <v>73.25</v>
      </c>
      <c r="N175" s="53">
        <v>8.1999999999999993</v>
      </c>
      <c r="O175" s="63"/>
      <c r="P175" s="63"/>
    </row>
    <row r="176" spans="1:16" x14ac:dyDescent="0.2">
      <c r="A176">
        <v>8</v>
      </c>
      <c r="B176">
        <v>6.3</v>
      </c>
      <c r="C176">
        <v>6.6</v>
      </c>
      <c r="D176">
        <v>4.7</v>
      </c>
      <c r="E176">
        <v>0</v>
      </c>
      <c r="F176">
        <v>6.5</v>
      </c>
      <c r="H176" s="53">
        <v>148</v>
      </c>
      <c r="I176" s="53">
        <v>7.9743590482362103</v>
      </c>
      <c r="J176" s="53">
        <v>0.22564095176378896</v>
      </c>
      <c r="K176" s="53">
        <v>0.37337412526933816</v>
      </c>
      <c r="L176" s="63"/>
      <c r="M176" s="53">
        <v>73.75</v>
      </c>
      <c r="N176" s="53">
        <v>8.1999999999999993</v>
      </c>
      <c r="O176" s="63"/>
      <c r="P176" s="63"/>
    </row>
    <row r="177" spans="1:16" x14ac:dyDescent="0.2">
      <c r="A177">
        <v>11</v>
      </c>
      <c r="B177">
        <v>9.9</v>
      </c>
      <c r="C177">
        <v>6.7</v>
      </c>
      <c r="D177">
        <v>4.2</v>
      </c>
      <c r="E177">
        <v>1</v>
      </c>
      <c r="F177">
        <v>8.6</v>
      </c>
      <c r="H177" s="53">
        <v>149</v>
      </c>
      <c r="I177" s="53">
        <v>7.6940413648442227</v>
      </c>
      <c r="J177" s="53">
        <v>0.70595863515577761</v>
      </c>
      <c r="K177" s="53">
        <v>1.1681686582919515</v>
      </c>
      <c r="L177" s="63"/>
      <c r="M177" s="53">
        <v>74.25</v>
      </c>
      <c r="N177" s="53">
        <v>8.1999999999999993</v>
      </c>
      <c r="O177" s="63"/>
      <c r="P177" s="63"/>
    </row>
    <row r="178" spans="1:16" x14ac:dyDescent="0.2">
      <c r="A178">
        <v>7</v>
      </c>
      <c r="B178">
        <v>9.3000000000000007</v>
      </c>
      <c r="C178">
        <v>4.5</v>
      </c>
      <c r="D178">
        <v>5.8</v>
      </c>
      <c r="E178">
        <v>1</v>
      </c>
      <c r="F178">
        <v>8.6</v>
      </c>
      <c r="H178" s="53">
        <v>150</v>
      </c>
      <c r="I178" s="53">
        <v>7.4538327547457168</v>
      </c>
      <c r="J178" s="53">
        <v>-5.3832754745716471E-2</v>
      </c>
      <c r="K178" s="53">
        <v>-8.9078500852371983E-2</v>
      </c>
      <c r="L178" s="63"/>
      <c r="M178" s="53">
        <v>74.75</v>
      </c>
      <c r="N178" s="53">
        <v>8.1999999999999993</v>
      </c>
      <c r="O178" s="63"/>
      <c r="P178" s="63"/>
    </row>
    <row r="179" spans="1:16" x14ac:dyDescent="0.2">
      <c r="A179">
        <v>12</v>
      </c>
      <c r="B179">
        <v>9.6999999999999993</v>
      </c>
      <c r="C179">
        <v>6.1</v>
      </c>
      <c r="D179">
        <v>5.8</v>
      </c>
      <c r="E179">
        <v>1</v>
      </c>
      <c r="F179">
        <v>8</v>
      </c>
      <c r="H179" s="53">
        <v>151</v>
      </c>
      <c r="I179" s="53">
        <v>7.9716399503661295</v>
      </c>
      <c r="J179" s="53">
        <v>2.836004963387051E-2</v>
      </c>
      <c r="K179" s="53">
        <v>4.6928133576241773E-2</v>
      </c>
      <c r="L179" s="63"/>
      <c r="M179" s="53">
        <v>75.25</v>
      </c>
      <c r="N179" s="53">
        <v>8.1999999999999993</v>
      </c>
      <c r="O179" s="63"/>
      <c r="P179" s="63"/>
    </row>
    <row r="180" spans="1:16" x14ac:dyDescent="0.2">
      <c r="A180">
        <v>14</v>
      </c>
      <c r="B180">
        <v>9.6999999999999993</v>
      </c>
      <c r="C180">
        <v>3.3</v>
      </c>
      <c r="D180">
        <v>5.3</v>
      </c>
      <c r="E180">
        <v>0</v>
      </c>
      <c r="F180">
        <v>8.1</v>
      </c>
      <c r="H180" s="53">
        <v>152</v>
      </c>
      <c r="I180" s="53">
        <v>6.948547083716762</v>
      </c>
      <c r="J180" s="53">
        <v>-0.34854708371676235</v>
      </c>
      <c r="K180" s="53">
        <v>-0.57675019308622522</v>
      </c>
      <c r="L180" s="63"/>
      <c r="M180" s="53">
        <v>75.75</v>
      </c>
      <c r="N180" s="53">
        <v>8.1999999999999993</v>
      </c>
      <c r="O180" s="63"/>
      <c r="P180" s="63"/>
    </row>
    <row r="181" spans="1:16" x14ac:dyDescent="0.2">
      <c r="A181">
        <v>5</v>
      </c>
      <c r="B181">
        <v>9.6</v>
      </c>
      <c r="C181">
        <v>7.8</v>
      </c>
      <c r="D181">
        <v>6.1</v>
      </c>
      <c r="E181">
        <v>1</v>
      </c>
      <c r="F181">
        <v>8.1999999999999993</v>
      </c>
      <c r="H181" s="53">
        <v>153</v>
      </c>
      <c r="I181" s="53">
        <v>6.9652464415488815</v>
      </c>
      <c r="J181" s="53">
        <v>0.63475355845111814</v>
      </c>
      <c r="K181" s="53">
        <v>1.0503437110848066</v>
      </c>
      <c r="L181" s="63"/>
      <c r="M181" s="53">
        <v>76.25</v>
      </c>
      <c r="N181" s="53">
        <v>8.1999999999999993</v>
      </c>
      <c r="O181" s="63"/>
      <c r="P181" s="63"/>
    </row>
    <row r="182" spans="1:16" x14ac:dyDescent="0.2">
      <c r="A182">
        <v>10</v>
      </c>
      <c r="B182">
        <v>7.6</v>
      </c>
      <c r="C182">
        <v>4.2</v>
      </c>
      <c r="D182">
        <v>6.3</v>
      </c>
      <c r="E182">
        <v>1</v>
      </c>
      <c r="F182">
        <v>7.2</v>
      </c>
      <c r="H182" s="53">
        <v>154</v>
      </c>
      <c r="I182" s="53">
        <v>7.4642522067314641</v>
      </c>
      <c r="J182" s="53">
        <v>3.5747793268535943E-2</v>
      </c>
      <c r="K182" s="53">
        <v>5.9152830803165968E-2</v>
      </c>
      <c r="L182" s="63"/>
      <c r="M182" s="53">
        <v>76.75</v>
      </c>
      <c r="N182" s="53">
        <v>8.1999999999999993</v>
      </c>
      <c r="O182" s="63"/>
      <c r="P182" s="63"/>
    </row>
    <row r="183" spans="1:16" x14ac:dyDescent="0.2">
      <c r="A183">
        <v>7</v>
      </c>
      <c r="B183">
        <v>9.4</v>
      </c>
      <c r="C183">
        <v>4.7</v>
      </c>
      <c r="D183">
        <v>6.4</v>
      </c>
      <c r="E183">
        <v>1</v>
      </c>
      <c r="F183">
        <v>8.4</v>
      </c>
      <c r="H183" s="53">
        <v>155</v>
      </c>
      <c r="I183" s="53">
        <v>7.0341481190961659</v>
      </c>
      <c r="J183" s="53">
        <v>6.5851880903833759E-2</v>
      </c>
      <c r="K183" s="53">
        <v>0.10896687076355156</v>
      </c>
      <c r="L183" s="63"/>
      <c r="M183" s="53">
        <v>77.25</v>
      </c>
      <c r="N183" s="53">
        <v>8.1999999999999993</v>
      </c>
      <c r="O183" s="63"/>
      <c r="P183" s="63"/>
    </row>
    <row r="184" spans="1:16" x14ac:dyDescent="0.2">
      <c r="A184">
        <v>15</v>
      </c>
      <c r="B184">
        <v>9.6</v>
      </c>
      <c r="C184">
        <v>7.8</v>
      </c>
      <c r="D184">
        <v>6.7</v>
      </c>
      <c r="E184">
        <v>1</v>
      </c>
      <c r="F184">
        <v>9.4</v>
      </c>
      <c r="H184" s="53">
        <v>156</v>
      </c>
      <c r="I184" s="53">
        <v>7.5497732464248291</v>
      </c>
      <c r="J184" s="53">
        <v>0.3502267535751713</v>
      </c>
      <c r="K184" s="53">
        <v>0.5795295877804173</v>
      </c>
      <c r="L184" s="63"/>
      <c r="M184" s="53">
        <v>77.75</v>
      </c>
      <c r="N184" s="53">
        <v>8.1999999999999993</v>
      </c>
      <c r="O184" s="63"/>
      <c r="P184" s="63"/>
    </row>
    <row r="185" spans="1:16" x14ac:dyDescent="0.2">
      <c r="A185">
        <v>14</v>
      </c>
      <c r="B185">
        <v>9.3000000000000007</v>
      </c>
      <c r="C185">
        <v>6.3</v>
      </c>
      <c r="D185">
        <v>5.8</v>
      </c>
      <c r="E185">
        <v>1</v>
      </c>
      <c r="F185">
        <v>9.4</v>
      </c>
      <c r="H185" s="53">
        <v>157</v>
      </c>
      <c r="I185" s="53">
        <v>6.2355916749732749</v>
      </c>
      <c r="J185" s="53">
        <v>1.3644083250267247</v>
      </c>
      <c r="K185" s="53">
        <v>2.25772299259026</v>
      </c>
      <c r="L185" s="63"/>
      <c r="M185" s="53">
        <v>78.25</v>
      </c>
      <c r="N185" s="53">
        <v>8.4</v>
      </c>
      <c r="O185" s="63"/>
      <c r="P185" s="63"/>
    </row>
    <row r="186" spans="1:16" x14ac:dyDescent="0.2">
      <c r="A186">
        <v>4</v>
      </c>
      <c r="B186">
        <v>9.6999999999999993</v>
      </c>
      <c r="C186">
        <v>4.7</v>
      </c>
      <c r="D186">
        <v>5.0999999999999996</v>
      </c>
      <c r="E186">
        <v>0</v>
      </c>
      <c r="F186">
        <v>7.5</v>
      </c>
      <c r="H186" s="53">
        <v>158</v>
      </c>
      <c r="I186" s="53">
        <v>7.1846826156109058</v>
      </c>
      <c r="J186" s="53">
        <v>-8.4682615610906176E-2</v>
      </c>
      <c r="K186" s="53">
        <v>-0.14012659174714501</v>
      </c>
      <c r="L186" s="63"/>
      <c r="M186" s="53">
        <v>78.75</v>
      </c>
      <c r="N186" s="53">
        <v>8.4</v>
      </c>
      <c r="O186" s="63"/>
      <c r="P186" s="63"/>
    </row>
    <row r="187" spans="1:16" x14ac:dyDescent="0.2">
      <c r="A187">
        <v>1</v>
      </c>
      <c r="B187">
        <v>9.1</v>
      </c>
      <c r="C187">
        <v>4.5</v>
      </c>
      <c r="D187">
        <v>6.3</v>
      </c>
      <c r="E187">
        <v>0</v>
      </c>
      <c r="F187">
        <v>6.6</v>
      </c>
      <c r="H187" s="53">
        <v>159</v>
      </c>
      <c r="I187" s="53">
        <v>6.8437790443802591</v>
      </c>
      <c r="J187" s="53">
        <v>0.75622095561974056</v>
      </c>
      <c r="K187" s="53">
        <v>1.2513390659264889</v>
      </c>
      <c r="L187" s="63"/>
      <c r="M187" s="53">
        <v>79.25</v>
      </c>
      <c r="N187" s="53">
        <v>8.4</v>
      </c>
      <c r="O187" s="63"/>
      <c r="P187" s="63"/>
    </row>
    <row r="188" spans="1:16" x14ac:dyDescent="0.2">
      <c r="A188">
        <v>2</v>
      </c>
      <c r="B188">
        <v>6.5</v>
      </c>
      <c r="C188">
        <v>3.7</v>
      </c>
      <c r="D188">
        <v>3.3</v>
      </c>
      <c r="E188">
        <v>0</v>
      </c>
      <c r="F188">
        <v>4.3</v>
      </c>
      <c r="H188" s="53">
        <v>160</v>
      </c>
      <c r="I188" s="53">
        <v>8.1217891394817912</v>
      </c>
      <c r="J188" s="53">
        <v>7.8210860518208136E-2</v>
      </c>
      <c r="K188" s="53">
        <v>0.12941760528965524</v>
      </c>
      <c r="L188" s="63"/>
      <c r="M188" s="53">
        <v>79.75</v>
      </c>
      <c r="N188" s="53">
        <v>8.4</v>
      </c>
      <c r="O188" s="63"/>
      <c r="P188" s="63"/>
    </row>
    <row r="189" spans="1:16" x14ac:dyDescent="0.2">
      <c r="A189">
        <v>2</v>
      </c>
      <c r="B189">
        <v>6.6</v>
      </c>
      <c r="C189">
        <v>4.8</v>
      </c>
      <c r="D189">
        <v>4</v>
      </c>
      <c r="E189">
        <v>1</v>
      </c>
      <c r="F189">
        <v>6.6</v>
      </c>
      <c r="H189" s="53">
        <v>161</v>
      </c>
      <c r="I189" s="53">
        <v>6.915424239512677</v>
      </c>
      <c r="J189" s="53">
        <v>-1.5424239512676685E-2</v>
      </c>
      <c r="K189" s="53">
        <v>-2.5522902163695939E-2</v>
      </c>
      <c r="L189" s="63"/>
      <c r="M189" s="53">
        <v>80.25</v>
      </c>
      <c r="N189" s="53">
        <v>8.4</v>
      </c>
      <c r="O189" s="63"/>
      <c r="P189" s="63"/>
    </row>
    <row r="190" spans="1:16" x14ac:dyDescent="0.2">
      <c r="A190">
        <v>13</v>
      </c>
      <c r="B190">
        <v>5.8</v>
      </c>
      <c r="C190">
        <v>5.8</v>
      </c>
      <c r="D190">
        <v>6.6</v>
      </c>
      <c r="E190">
        <v>0</v>
      </c>
      <c r="F190">
        <v>7.4</v>
      </c>
      <c r="H190" s="53">
        <v>162</v>
      </c>
      <c r="I190" s="53">
        <v>7.9564848451890473</v>
      </c>
      <c r="J190" s="53">
        <v>0.14351515481095234</v>
      </c>
      <c r="K190" s="53">
        <v>0.23747836982414428</v>
      </c>
      <c r="L190" s="63"/>
      <c r="M190" s="53">
        <v>80.75</v>
      </c>
      <c r="N190" s="53">
        <v>8.4</v>
      </c>
      <c r="O190" s="63"/>
      <c r="P190" s="63"/>
    </row>
    <row r="191" spans="1:16" x14ac:dyDescent="0.2">
      <c r="A191">
        <v>11</v>
      </c>
      <c r="B191">
        <v>8.6999999999999993</v>
      </c>
      <c r="C191">
        <v>4.8</v>
      </c>
      <c r="D191">
        <v>5.6</v>
      </c>
      <c r="E191">
        <v>0</v>
      </c>
      <c r="F191">
        <v>7.1</v>
      </c>
      <c r="H191" s="53">
        <v>163</v>
      </c>
      <c r="I191" s="53">
        <v>8.1729471527427062</v>
      </c>
      <c r="J191" s="53">
        <v>-0.57294715274270658</v>
      </c>
      <c r="K191" s="53">
        <v>-0.94807099645994575</v>
      </c>
      <c r="L191" s="63"/>
      <c r="M191" s="53">
        <v>81.25</v>
      </c>
      <c r="N191" s="53">
        <v>8.4</v>
      </c>
      <c r="O191" s="63"/>
      <c r="P191" s="63"/>
    </row>
    <row r="192" spans="1:16" x14ac:dyDescent="0.2">
      <c r="A192">
        <v>2</v>
      </c>
      <c r="B192">
        <v>8.8000000000000007</v>
      </c>
      <c r="C192">
        <v>4.8</v>
      </c>
      <c r="D192">
        <v>4.2</v>
      </c>
      <c r="E192">
        <v>1</v>
      </c>
      <c r="F192">
        <v>6.7</v>
      </c>
      <c r="H192" s="53">
        <v>164</v>
      </c>
      <c r="I192" s="53">
        <v>7.8855425819773108</v>
      </c>
      <c r="J192" s="53">
        <v>0.51445741802268952</v>
      </c>
      <c r="K192" s="53">
        <v>0.85128646613593084</v>
      </c>
      <c r="L192" s="63"/>
      <c r="M192" s="53">
        <v>81.75</v>
      </c>
      <c r="N192" s="53">
        <v>8.4</v>
      </c>
      <c r="O192" s="63"/>
      <c r="P192" s="63"/>
    </row>
    <row r="193" spans="1:16" x14ac:dyDescent="0.2">
      <c r="A193">
        <v>8</v>
      </c>
      <c r="B193">
        <v>6.4</v>
      </c>
      <c r="C193">
        <v>5.7</v>
      </c>
      <c r="D193">
        <v>5.8</v>
      </c>
      <c r="E193">
        <v>0</v>
      </c>
      <c r="F193">
        <v>6.7</v>
      </c>
      <c r="H193" s="53">
        <v>165</v>
      </c>
      <c r="I193" s="53">
        <v>7.4942455588306611</v>
      </c>
      <c r="J193" s="53">
        <v>-9.4245558830660769E-2</v>
      </c>
      <c r="K193" s="53">
        <v>-0.15595064997667257</v>
      </c>
      <c r="L193" s="63"/>
      <c r="M193" s="53">
        <v>82.25</v>
      </c>
      <c r="N193" s="53">
        <v>8.4</v>
      </c>
      <c r="O193" s="63"/>
      <c r="P193" s="63"/>
    </row>
    <row r="194" spans="1:16" x14ac:dyDescent="0.2">
      <c r="A194">
        <v>13</v>
      </c>
      <c r="B194">
        <v>6.7</v>
      </c>
      <c r="C194">
        <v>4.8</v>
      </c>
      <c r="D194">
        <v>3.2</v>
      </c>
      <c r="E194">
        <v>0</v>
      </c>
      <c r="F194">
        <v>7.2</v>
      </c>
      <c r="H194" s="53">
        <v>166</v>
      </c>
      <c r="I194" s="53">
        <v>7.5650010401899399</v>
      </c>
      <c r="J194" s="53">
        <v>0.33499895981006045</v>
      </c>
      <c r="K194" s="53">
        <v>0.55433174965579279</v>
      </c>
      <c r="L194" s="63"/>
      <c r="M194" s="53">
        <v>82.75</v>
      </c>
      <c r="N194" s="53">
        <v>8.4</v>
      </c>
      <c r="O194" s="63"/>
      <c r="P194" s="63"/>
    </row>
    <row r="195" spans="1:16" x14ac:dyDescent="0.2">
      <c r="A195">
        <v>1</v>
      </c>
      <c r="B195">
        <v>5.2</v>
      </c>
      <c r="C195">
        <v>5</v>
      </c>
      <c r="D195">
        <v>4.7</v>
      </c>
      <c r="E195">
        <v>0</v>
      </c>
      <c r="F195">
        <v>7.1</v>
      </c>
      <c r="H195" s="53">
        <v>167</v>
      </c>
      <c r="I195" s="53">
        <v>6.6462702788155372</v>
      </c>
      <c r="J195" s="53">
        <v>0.55372972118446295</v>
      </c>
      <c r="K195" s="53">
        <v>0.91627139784145561</v>
      </c>
      <c r="L195" s="63"/>
      <c r="M195" s="53">
        <v>83.25</v>
      </c>
      <c r="N195" s="53">
        <v>8.4</v>
      </c>
      <c r="O195" s="63"/>
      <c r="P195" s="63"/>
    </row>
    <row r="196" spans="1:16" x14ac:dyDescent="0.2">
      <c r="A196">
        <v>3</v>
      </c>
      <c r="B196">
        <v>6.4</v>
      </c>
      <c r="C196">
        <v>4.5</v>
      </c>
      <c r="D196">
        <v>4</v>
      </c>
      <c r="E196">
        <v>0</v>
      </c>
      <c r="F196">
        <v>6</v>
      </c>
      <c r="H196" s="53">
        <v>168</v>
      </c>
      <c r="I196" s="53">
        <v>6.9592735634185985</v>
      </c>
      <c r="J196" s="53">
        <v>0.64072643658140116</v>
      </c>
      <c r="K196" s="53">
        <v>1.0602271924732798</v>
      </c>
      <c r="L196" s="63"/>
      <c r="M196" s="53">
        <v>83.75</v>
      </c>
      <c r="N196" s="53">
        <v>8.5</v>
      </c>
      <c r="O196" s="63"/>
      <c r="P196" s="63"/>
    </row>
    <row r="197" spans="1:16" x14ac:dyDescent="0.2">
      <c r="A197">
        <v>10</v>
      </c>
      <c r="B197">
        <v>7.6</v>
      </c>
      <c r="C197">
        <v>5.4</v>
      </c>
      <c r="D197">
        <v>5.2</v>
      </c>
      <c r="E197">
        <v>0</v>
      </c>
      <c r="F197">
        <v>8.4</v>
      </c>
      <c r="H197" s="53">
        <v>169</v>
      </c>
      <c r="I197" s="53">
        <v>7.3712311488698186</v>
      </c>
      <c r="J197" s="53">
        <v>-0.67123114886981838</v>
      </c>
      <c r="K197" s="53">
        <v>-1.1107041567754152</v>
      </c>
      <c r="L197" s="63"/>
      <c r="M197" s="53">
        <v>84.25</v>
      </c>
      <c r="N197" s="53">
        <v>8.5</v>
      </c>
      <c r="O197" s="63"/>
      <c r="P197" s="63"/>
    </row>
    <row r="198" spans="1:16" x14ac:dyDescent="0.2">
      <c r="A198">
        <v>8</v>
      </c>
      <c r="B198">
        <v>5.9</v>
      </c>
      <c r="C198">
        <v>6.2</v>
      </c>
      <c r="D198">
        <v>6</v>
      </c>
      <c r="E198">
        <v>1</v>
      </c>
      <c r="F198">
        <v>8.6</v>
      </c>
      <c r="H198" s="53">
        <v>170</v>
      </c>
      <c r="I198" s="53">
        <v>7.5827107172625938</v>
      </c>
      <c r="J198" s="53">
        <v>-0.18271071726259347</v>
      </c>
      <c r="K198" s="53">
        <v>-0.30233631662159172</v>
      </c>
      <c r="L198" s="63"/>
      <c r="M198" s="53">
        <v>84.75</v>
      </c>
      <c r="N198" s="53">
        <v>8.5</v>
      </c>
      <c r="O198" s="63"/>
      <c r="P198" s="63"/>
    </row>
    <row r="199" spans="1:16" x14ac:dyDescent="0.2">
      <c r="A199">
        <v>9</v>
      </c>
      <c r="B199">
        <v>9.6999999999999993</v>
      </c>
      <c r="C199">
        <v>6.1</v>
      </c>
      <c r="D199">
        <v>6.3</v>
      </c>
      <c r="E199">
        <v>1</v>
      </c>
      <c r="F199">
        <v>7.9</v>
      </c>
      <c r="H199" s="53">
        <v>171</v>
      </c>
      <c r="I199" s="53">
        <v>7.541265292139741</v>
      </c>
      <c r="J199" s="53">
        <v>-1.3412652921397408</v>
      </c>
      <c r="K199" s="53">
        <v>-2.2194275963303518</v>
      </c>
      <c r="L199" s="63"/>
      <c r="M199" s="53">
        <v>85.25</v>
      </c>
      <c r="N199" s="53">
        <v>8.5</v>
      </c>
      <c r="O199" s="63"/>
      <c r="P199" s="63"/>
    </row>
    <row r="200" spans="1:16" x14ac:dyDescent="0.2">
      <c r="A200">
        <v>6</v>
      </c>
      <c r="B200">
        <v>5.5</v>
      </c>
      <c r="C200">
        <v>8.1999999999999993</v>
      </c>
      <c r="D200">
        <v>6.6</v>
      </c>
      <c r="E200">
        <v>1</v>
      </c>
      <c r="F200">
        <v>7.6</v>
      </c>
      <c r="H200" s="53">
        <v>172</v>
      </c>
      <c r="I200" s="53">
        <v>7.6510136415939751</v>
      </c>
      <c r="J200" s="53">
        <v>-0.15101364159397512</v>
      </c>
      <c r="K200" s="53">
        <v>-0.24988631670422001</v>
      </c>
      <c r="L200" s="63"/>
      <c r="M200" s="53">
        <v>85.75</v>
      </c>
      <c r="N200" s="53">
        <v>8.6</v>
      </c>
      <c r="O200" s="63"/>
      <c r="P200" s="63"/>
    </row>
    <row r="201" spans="1:16" x14ac:dyDescent="0.2">
      <c r="A201">
        <v>4</v>
      </c>
      <c r="B201">
        <v>9.6999999999999993</v>
      </c>
      <c r="C201">
        <v>6.1</v>
      </c>
      <c r="D201">
        <v>5.9</v>
      </c>
      <c r="E201">
        <v>1</v>
      </c>
      <c r="F201">
        <v>8.5</v>
      </c>
      <c r="H201" s="53">
        <v>173</v>
      </c>
      <c r="I201" s="53">
        <v>8.1857430979973174</v>
      </c>
      <c r="J201" s="53">
        <v>-0.78574309799731701</v>
      </c>
      <c r="K201" s="53">
        <v>-1.3001901454851483</v>
      </c>
      <c r="L201" s="63"/>
      <c r="M201" s="53">
        <v>86.25</v>
      </c>
      <c r="N201" s="53">
        <v>8.6</v>
      </c>
      <c r="O201" s="63"/>
      <c r="P201" s="63"/>
    </row>
    <row r="202" spans="1:16" x14ac:dyDescent="0.2">
      <c r="H202" s="53">
        <v>174</v>
      </c>
      <c r="I202" s="53">
        <v>7.0425459120438294</v>
      </c>
      <c r="J202" s="53">
        <v>0.85745408795617095</v>
      </c>
      <c r="K202" s="53">
        <v>1.4188522409017403</v>
      </c>
      <c r="L202" s="63"/>
      <c r="M202" s="53">
        <v>86.75</v>
      </c>
      <c r="N202" s="53">
        <v>8.6</v>
      </c>
      <c r="O202" s="63"/>
      <c r="P202" s="63"/>
    </row>
    <row r="203" spans="1:16" x14ac:dyDescent="0.2">
      <c r="H203" s="53">
        <v>175</v>
      </c>
      <c r="I203" s="53">
        <v>7.1711019002305125</v>
      </c>
      <c r="J203" s="53">
        <v>-0.67110190023051253</v>
      </c>
      <c r="K203" s="53">
        <v>-1.110490285590837</v>
      </c>
      <c r="L203" s="63"/>
      <c r="M203" s="53">
        <v>87.25</v>
      </c>
      <c r="N203" s="53">
        <v>8.6</v>
      </c>
      <c r="O203" s="63"/>
      <c r="P203" s="63"/>
    </row>
    <row r="204" spans="1:16" x14ac:dyDescent="0.2">
      <c r="H204" s="53">
        <v>176</v>
      </c>
      <c r="I204" s="53">
        <v>8.3198061044731677</v>
      </c>
      <c r="J204" s="53">
        <v>0.28019389552683194</v>
      </c>
      <c r="K204" s="53">
        <v>0.46364434217445205</v>
      </c>
      <c r="L204" s="63"/>
      <c r="M204" s="53">
        <v>87.75</v>
      </c>
      <c r="N204" s="53">
        <v>8.8000000000000007</v>
      </c>
      <c r="O204" s="63"/>
      <c r="P204" s="63"/>
    </row>
    <row r="205" spans="1:16" x14ac:dyDescent="0.2">
      <c r="H205" s="53">
        <v>177</v>
      </c>
      <c r="I205" s="53">
        <v>8.0480668197049798</v>
      </c>
      <c r="J205" s="53">
        <v>0.55193318029501981</v>
      </c>
      <c r="K205" s="53">
        <v>0.91329861352254949</v>
      </c>
      <c r="L205" s="63"/>
      <c r="M205" s="53">
        <v>88.25</v>
      </c>
      <c r="N205" s="53">
        <v>8.8000000000000007</v>
      </c>
      <c r="O205" s="63"/>
      <c r="P205" s="63"/>
    </row>
    <row r="206" spans="1:16" x14ac:dyDescent="0.2">
      <c r="H206" s="53">
        <v>178</v>
      </c>
      <c r="I206" s="53">
        <v>8.6091880418073696</v>
      </c>
      <c r="J206" s="53">
        <v>-0.60918804180736963</v>
      </c>
      <c r="K206" s="53">
        <v>-1.0080397660814591</v>
      </c>
      <c r="L206" s="63"/>
      <c r="M206" s="53">
        <v>88.75</v>
      </c>
      <c r="N206" s="53">
        <v>8.8000000000000007</v>
      </c>
      <c r="O206" s="63"/>
      <c r="P206" s="63"/>
    </row>
    <row r="207" spans="1:16" x14ac:dyDescent="0.2">
      <c r="H207" s="53">
        <v>179</v>
      </c>
      <c r="I207" s="53">
        <v>7.9049306625174918</v>
      </c>
      <c r="J207" s="53">
        <v>0.19506933748250788</v>
      </c>
      <c r="K207" s="53">
        <v>0.32278645644805831</v>
      </c>
      <c r="L207" s="63"/>
      <c r="M207" s="53">
        <v>89.25</v>
      </c>
      <c r="N207" s="53">
        <v>8.8000000000000007</v>
      </c>
      <c r="O207" s="63"/>
      <c r="P207" s="63"/>
    </row>
    <row r="208" spans="1:16" x14ac:dyDescent="0.2">
      <c r="H208" s="53">
        <v>180</v>
      </c>
      <c r="I208" s="53">
        <v>8.4979611945930102</v>
      </c>
      <c r="J208" s="53">
        <v>-0.29796119459301096</v>
      </c>
      <c r="K208" s="53">
        <v>-0.49304436772556709</v>
      </c>
      <c r="L208" s="63"/>
      <c r="M208" s="53">
        <v>89.75</v>
      </c>
      <c r="N208" s="53">
        <v>8.8000000000000007</v>
      </c>
      <c r="O208" s="63"/>
      <c r="P208" s="63"/>
    </row>
    <row r="209" spans="8:16" x14ac:dyDescent="0.2">
      <c r="H209" s="53">
        <v>181</v>
      </c>
      <c r="I209" s="53">
        <v>7.9291034972765999</v>
      </c>
      <c r="J209" s="53">
        <v>-0.72910349727659973</v>
      </c>
      <c r="K209" s="53">
        <v>-1.2064670814340765</v>
      </c>
      <c r="L209" s="63"/>
      <c r="M209" s="53">
        <v>90.25</v>
      </c>
      <c r="N209" s="53">
        <v>8.8000000000000007</v>
      </c>
      <c r="O209" s="63"/>
      <c r="P209" s="63"/>
    </row>
    <row r="210" spans="8:16" x14ac:dyDescent="0.2">
      <c r="H210" s="53">
        <v>182</v>
      </c>
      <c r="I210" s="53">
        <v>8.2279205059218832</v>
      </c>
      <c r="J210" s="53">
        <v>0.17207949407811718</v>
      </c>
      <c r="K210" s="53">
        <v>0.28474454692722206</v>
      </c>
      <c r="L210" s="63"/>
      <c r="M210" s="53">
        <v>90.75</v>
      </c>
      <c r="N210" s="53">
        <v>8.9</v>
      </c>
      <c r="O210" s="63"/>
      <c r="P210" s="63"/>
    </row>
    <row r="211" spans="8:16" x14ac:dyDescent="0.2">
      <c r="H211" s="53">
        <v>183</v>
      </c>
      <c r="I211" s="53">
        <v>9.1711384368694944</v>
      </c>
      <c r="J211" s="53">
        <v>0.22886156313050598</v>
      </c>
      <c r="K211" s="53">
        <v>0.37870335714183656</v>
      </c>
      <c r="L211" s="63"/>
      <c r="M211" s="53">
        <v>91.25</v>
      </c>
      <c r="N211" s="53">
        <v>8.9</v>
      </c>
      <c r="O211" s="63"/>
      <c r="P211" s="63"/>
    </row>
    <row r="212" spans="8:16" x14ac:dyDescent="0.2">
      <c r="H212" s="53">
        <v>184</v>
      </c>
      <c r="I212" s="53">
        <v>8.6601783102068737</v>
      </c>
      <c r="J212" s="53">
        <v>0.73982168979312668</v>
      </c>
      <c r="K212" s="53">
        <v>1.2242027616111215</v>
      </c>
      <c r="L212" s="63"/>
      <c r="M212" s="53">
        <v>91.75</v>
      </c>
      <c r="N212" s="53">
        <v>8.9</v>
      </c>
      <c r="O212" s="63"/>
      <c r="P212" s="63"/>
    </row>
    <row r="213" spans="8:16" x14ac:dyDescent="0.2">
      <c r="H213" s="53">
        <v>185</v>
      </c>
      <c r="I213" s="53">
        <v>7.5025191739876869</v>
      </c>
      <c r="J213" s="53">
        <v>-2.5191739876868624E-3</v>
      </c>
      <c r="K213" s="53">
        <v>-4.1685446577911485E-3</v>
      </c>
      <c r="L213" s="63"/>
      <c r="M213" s="53">
        <v>92.25</v>
      </c>
      <c r="N213" s="53">
        <v>8.9</v>
      </c>
      <c r="O213" s="63"/>
      <c r="P213" s="63"/>
    </row>
    <row r="214" spans="8:16" x14ac:dyDescent="0.2">
      <c r="H214" s="53">
        <v>186</v>
      </c>
      <c r="I214" s="53">
        <v>7.4561179688268293</v>
      </c>
      <c r="J214" s="53">
        <v>-0.85611796882682967</v>
      </c>
      <c r="K214" s="53">
        <v>-1.4166413287988004</v>
      </c>
      <c r="L214" s="63"/>
      <c r="M214" s="53">
        <v>92.75</v>
      </c>
      <c r="N214" s="53">
        <v>9</v>
      </c>
      <c r="O214" s="63"/>
      <c r="P214" s="63"/>
    </row>
    <row r="215" spans="8:16" x14ac:dyDescent="0.2">
      <c r="H215" s="53">
        <v>187</v>
      </c>
      <c r="I215" s="53">
        <v>6.2009416907311916</v>
      </c>
      <c r="J215" s="53">
        <v>-1.9009416907311918</v>
      </c>
      <c r="K215" s="53">
        <v>-3.1455391205218213</v>
      </c>
      <c r="L215" s="63"/>
      <c r="M215" s="53">
        <v>93.25</v>
      </c>
      <c r="N215" s="53">
        <v>9</v>
      </c>
      <c r="O215" s="63"/>
      <c r="P215" s="63"/>
    </row>
    <row r="216" spans="8:16" x14ac:dyDescent="0.2">
      <c r="H216" s="53">
        <v>188</v>
      </c>
      <c r="I216" s="53">
        <v>6.8572904872117642</v>
      </c>
      <c r="J216" s="53">
        <v>-0.25729048721176451</v>
      </c>
      <c r="K216" s="53">
        <v>-0.42574545911054384</v>
      </c>
      <c r="L216" s="63"/>
      <c r="M216" s="53">
        <v>93.75</v>
      </c>
      <c r="N216" s="53">
        <v>9</v>
      </c>
      <c r="O216" s="63"/>
      <c r="P216" s="63"/>
    </row>
    <row r="217" spans="8:16" x14ac:dyDescent="0.2">
      <c r="H217" s="53">
        <v>189</v>
      </c>
      <c r="I217" s="53">
        <v>7.6547835332200984</v>
      </c>
      <c r="J217" s="53">
        <v>-0.25478353322009806</v>
      </c>
      <c r="K217" s="53">
        <v>-0.42159713520740405</v>
      </c>
      <c r="L217" s="63"/>
      <c r="M217" s="53">
        <v>94.25</v>
      </c>
      <c r="N217" s="53">
        <v>9</v>
      </c>
      <c r="O217" s="63"/>
      <c r="P217" s="63"/>
    </row>
    <row r="218" spans="8:16" x14ac:dyDescent="0.2">
      <c r="H218" s="53">
        <v>190</v>
      </c>
      <c r="I218" s="53">
        <v>7.7969093711670521</v>
      </c>
      <c r="J218" s="53">
        <v>-0.69690937116705243</v>
      </c>
      <c r="K218" s="53">
        <v>-1.1531945988417032</v>
      </c>
      <c r="L218" s="63"/>
      <c r="M218" s="53">
        <v>94.75</v>
      </c>
      <c r="N218" s="53">
        <v>9</v>
      </c>
      <c r="O218" s="63"/>
      <c r="P218" s="63"/>
    </row>
    <row r="219" spans="8:16" x14ac:dyDescent="0.2">
      <c r="H219" s="53">
        <v>191</v>
      </c>
      <c r="I219" s="53">
        <v>7.3583341597765592</v>
      </c>
      <c r="J219" s="53">
        <v>-0.65833415977655907</v>
      </c>
      <c r="K219" s="53">
        <v>-1.0893631635573717</v>
      </c>
      <c r="L219" s="63"/>
      <c r="M219" s="53">
        <v>95.25</v>
      </c>
      <c r="N219" s="53">
        <v>9</v>
      </c>
      <c r="O219" s="63"/>
      <c r="P219" s="63"/>
    </row>
    <row r="220" spans="8:16" x14ac:dyDescent="0.2">
      <c r="H220" s="53">
        <v>192</v>
      </c>
      <c r="I220" s="53">
        <v>7.318833063745215</v>
      </c>
      <c r="J220" s="53">
        <v>-0.61883306374521485</v>
      </c>
      <c r="K220" s="53">
        <v>-1.023999642163778</v>
      </c>
      <c r="L220" s="63"/>
      <c r="M220" s="53">
        <v>95.75</v>
      </c>
      <c r="N220" s="53">
        <v>9.3000000000000007</v>
      </c>
      <c r="O220" s="63"/>
      <c r="P220" s="63"/>
    </row>
    <row r="221" spans="8:16" x14ac:dyDescent="0.2">
      <c r="H221" s="53">
        <v>193</v>
      </c>
      <c r="I221" s="53">
        <v>6.9574032905331205</v>
      </c>
      <c r="J221" s="53">
        <v>0.24259670946687972</v>
      </c>
      <c r="K221" s="53">
        <v>0.40143127159487646</v>
      </c>
      <c r="L221" s="63"/>
      <c r="M221" s="53">
        <v>96.25</v>
      </c>
      <c r="N221" s="53">
        <v>9.3000000000000007</v>
      </c>
      <c r="O221" s="63"/>
      <c r="P221" s="63"/>
    </row>
    <row r="222" spans="8:16" x14ac:dyDescent="0.2">
      <c r="H222" s="53">
        <v>194</v>
      </c>
      <c r="I222" s="53">
        <v>6.3566558163625997</v>
      </c>
      <c r="J222" s="53">
        <v>0.74334418363739996</v>
      </c>
      <c r="K222" s="53">
        <v>1.230031526503272</v>
      </c>
      <c r="L222" s="63"/>
      <c r="M222" s="53">
        <v>96.75</v>
      </c>
      <c r="N222" s="53">
        <v>9.3000000000000007</v>
      </c>
      <c r="O222" s="63"/>
      <c r="P222" s="63"/>
    </row>
    <row r="223" spans="8:16" x14ac:dyDescent="0.2">
      <c r="H223" s="53">
        <v>195</v>
      </c>
      <c r="I223" s="53">
        <v>6.4934861451048098</v>
      </c>
      <c r="J223" s="53">
        <v>-0.49348614510480981</v>
      </c>
      <c r="K223" s="53">
        <v>-0.81658473925394703</v>
      </c>
      <c r="L223" s="63"/>
      <c r="M223" s="53">
        <v>97.25</v>
      </c>
      <c r="N223" s="53">
        <v>9.4</v>
      </c>
      <c r="O223" s="63"/>
      <c r="P223" s="63"/>
    </row>
    <row r="224" spans="8:16" x14ac:dyDescent="0.2">
      <c r="H224" s="53">
        <v>196</v>
      </c>
      <c r="I224" s="53">
        <v>7.5038506354038024</v>
      </c>
      <c r="J224" s="53">
        <v>0.89614936459619798</v>
      </c>
      <c r="K224" s="53">
        <v>1.4828823513696743</v>
      </c>
      <c r="L224" s="63"/>
      <c r="M224" s="53">
        <v>97.75</v>
      </c>
      <c r="N224" s="53">
        <v>9.4</v>
      </c>
      <c r="O224" s="63"/>
      <c r="P224" s="63"/>
    </row>
    <row r="225" spans="8:16" x14ac:dyDescent="0.2">
      <c r="H225" s="53">
        <v>197</v>
      </c>
      <c r="I225" s="53">
        <v>7.6617076405745141</v>
      </c>
      <c r="J225" s="53">
        <v>0.9382923594254855</v>
      </c>
      <c r="K225" s="53">
        <v>1.5526174934510091</v>
      </c>
      <c r="L225" s="63"/>
      <c r="M225" s="53">
        <v>98.25</v>
      </c>
      <c r="N225" s="53">
        <v>9.5</v>
      </c>
      <c r="O225" s="63"/>
      <c r="P225" s="63"/>
    </row>
    <row r="226" spans="8:16" x14ac:dyDescent="0.2">
      <c r="H226" s="53">
        <v>198</v>
      </c>
      <c r="I226" s="53">
        <v>8.5580700815718131</v>
      </c>
      <c r="J226" s="53">
        <v>-0.65807008157181279</v>
      </c>
      <c r="K226" s="53">
        <v>-1.0889261862802901</v>
      </c>
      <c r="L226" s="63"/>
      <c r="M226" s="53">
        <v>98.75</v>
      </c>
      <c r="N226" s="53">
        <v>9.8000000000000007</v>
      </c>
      <c r="O226" s="63"/>
      <c r="P226" s="63"/>
    </row>
    <row r="227" spans="8:16" x14ac:dyDescent="0.2">
      <c r="H227" s="53">
        <v>199</v>
      </c>
      <c r="I227" s="53">
        <v>7.863803208977231</v>
      </c>
      <c r="J227" s="53">
        <v>-0.26380320897723131</v>
      </c>
      <c r="K227" s="53">
        <v>-0.43652223421850095</v>
      </c>
      <c r="L227" s="63"/>
      <c r="M227" s="53">
        <v>99.25</v>
      </c>
      <c r="N227" s="53">
        <v>9.9</v>
      </c>
      <c r="O227" s="63"/>
      <c r="P227" s="63"/>
    </row>
    <row r="228" spans="8:16" x14ac:dyDescent="0.2">
      <c r="H228" s="53">
        <v>200</v>
      </c>
      <c r="I228" s="53">
        <v>8.1992998115442486</v>
      </c>
      <c r="J228" s="53">
        <v>0.30070018845575142</v>
      </c>
      <c r="K228" s="53">
        <v>0.497576654217114</v>
      </c>
      <c r="L228" s="63"/>
      <c r="M228" s="53">
        <v>99.75</v>
      </c>
      <c r="N228" s="53">
        <v>9.9</v>
      </c>
      <c r="O228" s="63"/>
      <c r="P228" s="63"/>
    </row>
  </sheetData>
  <sortState xmlns:xlrd2="http://schemas.microsoft.com/office/spreadsheetml/2017/richdata2" ref="N29:N228">
    <sortCondition ref="N29"/>
  </sortState>
  <mergeCells count="1">
    <mergeCell ref="H3:I3"/>
  </mergeCells>
  <conditionalFormatting sqref="K28:K228">
    <cfRule type="cellIs" dxfId="18" priority="1" operator="lessThan">
      <formula>-2</formula>
    </cfRule>
    <cfRule type="cellIs" dxfId="17" priority="2" operator="greaterThan">
      <formula>2</formula>
    </cfRule>
  </conditionalFormatting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C305C-7122-4533-8848-32D3FA3509DA}">
  <dimension ref="A1:O226"/>
  <sheetViews>
    <sheetView zoomScale="37" zoomScaleNormal="37" workbookViewId="0">
      <selection activeCell="AK20" sqref="AK20"/>
    </sheetView>
  </sheetViews>
  <sheetFormatPr defaultRowHeight="12.75" x14ac:dyDescent="0.2"/>
  <cols>
    <col min="1" max="1" width="13.5703125" style="28" bestFit="1" customWidth="1"/>
    <col min="3" max="3" width="13.5703125" bestFit="1" customWidth="1"/>
    <col min="4" max="4" width="21" style="28" bestFit="1" customWidth="1"/>
    <col min="5" max="5" width="9.5703125" bestFit="1" customWidth="1"/>
    <col min="7" max="8" width="18.7109375" bestFit="1" customWidth="1"/>
    <col min="9" max="9" width="13.7109375" bestFit="1" customWidth="1"/>
    <col min="10" max="10" width="38.28515625" bestFit="1" customWidth="1"/>
    <col min="12" max="12" width="17.7109375" customWidth="1"/>
    <col min="13" max="13" width="10.7109375" bestFit="1" customWidth="1"/>
    <col min="14" max="14" width="12.140625" bestFit="1" customWidth="1"/>
    <col min="15" max="15" width="12.28515625" bestFit="1" customWidth="1"/>
  </cols>
  <sheetData>
    <row r="1" spans="1:15" x14ac:dyDescent="0.2">
      <c r="A1" s="77" t="s">
        <v>0</v>
      </c>
      <c r="B1" s="44" t="s">
        <v>51</v>
      </c>
      <c r="C1" s="44" t="s">
        <v>57</v>
      </c>
      <c r="D1" s="44" t="s">
        <v>341</v>
      </c>
      <c r="E1" s="44" t="s">
        <v>275</v>
      </c>
      <c r="G1" s="68" t="s">
        <v>309</v>
      </c>
      <c r="H1" s="63"/>
      <c r="I1" s="63"/>
      <c r="J1" s="63"/>
      <c r="K1" s="63"/>
      <c r="L1" s="63"/>
      <c r="M1" s="63"/>
      <c r="N1" s="63"/>
      <c r="O1" s="63"/>
    </row>
    <row r="2" spans="1:15" x14ac:dyDescent="0.2">
      <c r="A2" s="28" t="s">
        <v>63</v>
      </c>
      <c r="B2" s="47">
        <v>8.5</v>
      </c>
      <c r="C2" s="47">
        <v>6</v>
      </c>
      <c r="D2" s="47">
        <f t="shared" ref="D2:D33" si="0">B2*C2</f>
        <v>51</v>
      </c>
      <c r="E2" s="47">
        <v>8.4</v>
      </c>
      <c r="G2" s="63"/>
      <c r="H2" s="63"/>
      <c r="I2" s="63"/>
      <c r="J2" s="44" t="s">
        <v>347</v>
      </c>
      <c r="K2" s="72">
        <f>AVERAGE(B2:B201)</f>
        <v>7.8940000000000001</v>
      </c>
      <c r="N2" s="63"/>
      <c r="O2" s="63"/>
    </row>
    <row r="3" spans="1:15" x14ac:dyDescent="0.2">
      <c r="A3" s="28" t="s">
        <v>64</v>
      </c>
      <c r="B3" s="47">
        <v>8.1999999999999993</v>
      </c>
      <c r="C3" s="47">
        <v>3.1</v>
      </c>
      <c r="D3" s="47">
        <f t="shared" si="0"/>
        <v>25.419999999999998</v>
      </c>
      <c r="E3" s="47">
        <v>7.5</v>
      </c>
      <c r="G3" s="107" t="s">
        <v>310</v>
      </c>
      <c r="H3" s="107"/>
      <c r="I3" s="63"/>
      <c r="J3" s="44" t="s">
        <v>344</v>
      </c>
      <c r="K3" s="72">
        <f>_xlfn.STDEV.S(B2:B201)</f>
        <v>1.3830139689066567</v>
      </c>
      <c r="N3" s="63"/>
      <c r="O3" s="63"/>
    </row>
    <row r="4" spans="1:15" x14ac:dyDescent="0.2">
      <c r="A4" s="28" t="s">
        <v>65</v>
      </c>
      <c r="B4" s="47">
        <v>9.1999999999999993</v>
      </c>
      <c r="C4" s="47">
        <v>5.8</v>
      </c>
      <c r="D4" s="47">
        <f t="shared" si="0"/>
        <v>53.359999999999992</v>
      </c>
      <c r="E4" s="47">
        <v>9</v>
      </c>
      <c r="G4" s="53" t="s">
        <v>311</v>
      </c>
      <c r="H4" s="124">
        <v>0.59575665974189762</v>
      </c>
      <c r="I4" s="63"/>
      <c r="J4" s="44" t="s">
        <v>346</v>
      </c>
      <c r="K4" s="72">
        <f>AVERAGE(C2:C201)</f>
        <v>5.2479999999999993</v>
      </c>
      <c r="N4" s="63"/>
      <c r="O4" s="63"/>
    </row>
    <row r="5" spans="1:15" x14ac:dyDescent="0.2">
      <c r="A5" s="28" t="s">
        <v>66</v>
      </c>
      <c r="B5" s="47">
        <v>6.4</v>
      </c>
      <c r="C5" s="47">
        <v>4.5</v>
      </c>
      <c r="D5" s="47">
        <f t="shared" si="0"/>
        <v>28.8</v>
      </c>
      <c r="E5" s="47">
        <v>7.2</v>
      </c>
      <c r="G5" s="53" t="s">
        <v>312</v>
      </c>
      <c r="H5" s="124">
        <v>0.35492599762682314</v>
      </c>
      <c r="I5" s="63"/>
      <c r="J5" s="44" t="s">
        <v>345</v>
      </c>
      <c r="K5" s="72">
        <f>_xlfn.STDEV.S(C2:C201)</f>
        <v>1.1285673757503583</v>
      </c>
      <c r="N5" s="63"/>
      <c r="O5" s="63"/>
    </row>
    <row r="6" spans="1:15" x14ac:dyDescent="0.2">
      <c r="A6" s="28" t="s">
        <v>67</v>
      </c>
      <c r="B6" s="47">
        <v>9</v>
      </c>
      <c r="C6" s="47">
        <v>4.5</v>
      </c>
      <c r="D6" s="47">
        <f t="shared" si="0"/>
        <v>40.5</v>
      </c>
      <c r="E6" s="47">
        <v>9</v>
      </c>
      <c r="G6" s="53" t="s">
        <v>313</v>
      </c>
      <c r="H6" s="124">
        <v>0.34505241595784591</v>
      </c>
      <c r="I6" s="63"/>
      <c r="J6" s="63"/>
      <c r="K6" s="63"/>
      <c r="L6" s="63"/>
      <c r="M6" s="63"/>
      <c r="N6" s="63"/>
      <c r="O6" s="63"/>
    </row>
    <row r="7" spans="1:15" x14ac:dyDescent="0.2">
      <c r="A7" s="28" t="s">
        <v>68</v>
      </c>
      <c r="B7" s="47">
        <v>6.5</v>
      </c>
      <c r="C7" s="47">
        <v>3.7</v>
      </c>
      <c r="D7" s="47">
        <f t="shared" si="0"/>
        <v>24.05</v>
      </c>
      <c r="E7" s="47">
        <v>6.1</v>
      </c>
      <c r="G7" s="53" t="s">
        <v>314</v>
      </c>
      <c r="H7" s="124">
        <v>0.72288263904358541</v>
      </c>
      <c r="I7" s="63"/>
      <c r="J7" s="63"/>
      <c r="K7" s="63"/>
      <c r="L7" s="63"/>
      <c r="M7" s="63"/>
      <c r="N7" s="63"/>
      <c r="O7" s="63"/>
    </row>
    <row r="8" spans="1:15" x14ac:dyDescent="0.2">
      <c r="A8" s="28" t="s">
        <v>69</v>
      </c>
      <c r="B8" s="47">
        <v>6.9</v>
      </c>
      <c r="C8" s="47">
        <v>5.4</v>
      </c>
      <c r="D8" s="47">
        <f t="shared" si="0"/>
        <v>37.260000000000005</v>
      </c>
      <c r="E8" s="47">
        <v>7.2</v>
      </c>
      <c r="G8" s="53" t="s">
        <v>315</v>
      </c>
      <c r="H8" s="53">
        <v>200</v>
      </c>
      <c r="I8" s="63"/>
      <c r="J8" s="63"/>
      <c r="K8" s="63"/>
      <c r="L8" s="63"/>
      <c r="M8" s="63"/>
      <c r="N8" s="63"/>
      <c r="O8" s="63"/>
    </row>
    <row r="9" spans="1:15" x14ac:dyDescent="0.2">
      <c r="A9" s="28" t="s">
        <v>70</v>
      </c>
      <c r="B9" s="47">
        <v>6.2</v>
      </c>
      <c r="C9" s="47">
        <v>5.0999999999999996</v>
      </c>
      <c r="D9" s="47">
        <f t="shared" si="0"/>
        <v>31.619999999999997</v>
      </c>
      <c r="E9" s="47">
        <v>7.7</v>
      </c>
      <c r="G9" s="63"/>
      <c r="H9" s="63"/>
      <c r="I9" s="63"/>
      <c r="J9" s="63"/>
      <c r="K9" s="63"/>
      <c r="L9" s="63"/>
      <c r="M9" s="63"/>
      <c r="N9" s="63"/>
      <c r="O9" s="63"/>
    </row>
    <row r="10" spans="1:15" x14ac:dyDescent="0.2">
      <c r="A10" s="28" t="s">
        <v>71</v>
      </c>
      <c r="B10" s="47">
        <v>5.8</v>
      </c>
      <c r="C10" s="47">
        <v>5.8</v>
      </c>
      <c r="D10" s="47">
        <f t="shared" si="0"/>
        <v>33.64</v>
      </c>
      <c r="E10" s="47">
        <v>8.1999999999999993</v>
      </c>
      <c r="G10" s="69" t="s">
        <v>316</v>
      </c>
      <c r="H10" s="63"/>
      <c r="I10" s="63"/>
      <c r="J10" s="63"/>
      <c r="K10" s="63"/>
      <c r="L10" s="63"/>
      <c r="M10" s="63"/>
      <c r="N10" s="63"/>
      <c r="O10" s="63"/>
    </row>
    <row r="11" spans="1:15" x14ac:dyDescent="0.2">
      <c r="A11" s="28" t="s">
        <v>72</v>
      </c>
      <c r="B11" s="47">
        <v>6.4</v>
      </c>
      <c r="C11" s="47">
        <v>5.7</v>
      </c>
      <c r="D11" s="47">
        <f t="shared" si="0"/>
        <v>36.480000000000004</v>
      </c>
      <c r="E11" s="47">
        <v>6.7</v>
      </c>
      <c r="G11" s="52"/>
      <c r="H11" s="59" t="s">
        <v>321</v>
      </c>
      <c r="I11" s="59" t="s">
        <v>322</v>
      </c>
      <c r="J11" s="59" t="s">
        <v>323</v>
      </c>
      <c r="K11" s="59" t="s">
        <v>324</v>
      </c>
      <c r="L11" s="59" t="s">
        <v>325</v>
      </c>
      <c r="M11" s="63"/>
      <c r="N11" s="63"/>
      <c r="O11" s="63"/>
    </row>
    <row r="12" spans="1:15" x14ac:dyDescent="0.2">
      <c r="A12" s="28" t="s">
        <v>73</v>
      </c>
      <c r="B12" s="47">
        <v>8.6999999999999993</v>
      </c>
      <c r="C12" s="47">
        <v>4.5999999999999996</v>
      </c>
      <c r="D12" s="47">
        <f t="shared" si="0"/>
        <v>40.019999999999996</v>
      </c>
      <c r="E12" s="47">
        <v>8.4</v>
      </c>
      <c r="G12" s="53" t="s">
        <v>317</v>
      </c>
      <c r="H12" s="53">
        <v>3</v>
      </c>
      <c r="I12" s="53">
        <v>56.353375273198893</v>
      </c>
      <c r="J12" s="53">
        <v>18.784458424399631</v>
      </c>
      <c r="K12" s="53">
        <v>35.947036194778327</v>
      </c>
      <c r="L12" s="53">
        <v>1.4806806839049454E-18</v>
      </c>
      <c r="M12" s="63"/>
      <c r="N12" s="63"/>
      <c r="O12" s="63"/>
    </row>
    <row r="13" spans="1:15" x14ac:dyDescent="0.2">
      <c r="A13" s="28" t="s">
        <v>74</v>
      </c>
      <c r="B13" s="47">
        <v>6.1</v>
      </c>
      <c r="C13" s="47">
        <v>6.4</v>
      </c>
      <c r="D13" s="47">
        <f t="shared" si="0"/>
        <v>39.04</v>
      </c>
      <c r="E13" s="47">
        <v>6.6</v>
      </c>
      <c r="G13" s="53" t="s">
        <v>318</v>
      </c>
      <c r="H13" s="53">
        <v>196</v>
      </c>
      <c r="I13" s="53">
        <v>102.42162472680126</v>
      </c>
      <c r="J13" s="53">
        <v>0.5225593098306186</v>
      </c>
      <c r="K13" s="53"/>
      <c r="L13" s="53"/>
      <c r="M13" s="63"/>
      <c r="N13" s="63"/>
      <c r="O13" s="63"/>
    </row>
    <row r="14" spans="1:15" x14ac:dyDescent="0.2">
      <c r="A14" s="28" t="s">
        <v>75</v>
      </c>
      <c r="B14" s="47">
        <v>9.5</v>
      </c>
      <c r="C14" s="47">
        <v>6.6</v>
      </c>
      <c r="D14" s="47">
        <f t="shared" si="0"/>
        <v>62.699999999999996</v>
      </c>
      <c r="E14" s="47">
        <v>7.9</v>
      </c>
      <c r="G14" s="53" t="s">
        <v>319</v>
      </c>
      <c r="H14" s="53">
        <v>199</v>
      </c>
      <c r="I14" s="53">
        <v>158.77500000000015</v>
      </c>
      <c r="J14" s="53"/>
      <c r="K14" s="53"/>
      <c r="L14" s="53"/>
      <c r="M14" s="63"/>
      <c r="N14" s="63"/>
      <c r="O14" s="63"/>
    </row>
    <row r="15" spans="1:15" x14ac:dyDescent="0.2">
      <c r="A15" s="28" t="s">
        <v>76</v>
      </c>
      <c r="B15" s="47">
        <v>9.1999999999999993</v>
      </c>
      <c r="C15" s="47">
        <v>4.8</v>
      </c>
      <c r="D15" s="47">
        <f t="shared" si="0"/>
        <v>44.16</v>
      </c>
      <c r="E15" s="47">
        <v>8.1999999999999993</v>
      </c>
      <c r="G15" s="63"/>
      <c r="H15" s="63"/>
      <c r="I15" s="63"/>
      <c r="J15" s="63"/>
      <c r="K15" s="63"/>
      <c r="L15" s="63"/>
      <c r="M15" s="63"/>
      <c r="N15" s="63"/>
      <c r="O15" s="63"/>
    </row>
    <row r="16" spans="1:15" x14ac:dyDescent="0.2">
      <c r="A16" s="28" t="s">
        <v>77</v>
      </c>
      <c r="B16" s="47">
        <v>6.3</v>
      </c>
      <c r="C16" s="47">
        <v>5.9</v>
      </c>
      <c r="D16" s="47">
        <f t="shared" si="0"/>
        <v>37.17</v>
      </c>
      <c r="E16" s="47">
        <v>7.6</v>
      </c>
      <c r="G16" s="52"/>
      <c r="H16" s="59" t="s">
        <v>326</v>
      </c>
      <c r="I16" s="59" t="s">
        <v>314</v>
      </c>
      <c r="J16" s="59" t="s">
        <v>327</v>
      </c>
      <c r="K16" s="59" t="s">
        <v>328</v>
      </c>
      <c r="L16" s="59" t="s">
        <v>329</v>
      </c>
      <c r="M16" s="59" t="s">
        <v>330</v>
      </c>
      <c r="N16" s="59" t="s">
        <v>331</v>
      </c>
      <c r="O16" s="59" t="s">
        <v>332</v>
      </c>
    </row>
    <row r="17" spans="1:15" x14ac:dyDescent="0.2">
      <c r="A17" s="28" t="s">
        <v>78</v>
      </c>
      <c r="B17" s="47">
        <v>8.6999999999999993</v>
      </c>
      <c r="C17" s="47">
        <v>3.8</v>
      </c>
      <c r="D17" s="47">
        <f t="shared" si="0"/>
        <v>33.059999999999995</v>
      </c>
      <c r="E17" s="47">
        <v>7.1</v>
      </c>
      <c r="G17" s="53" t="s">
        <v>320</v>
      </c>
      <c r="H17" s="53">
        <v>0.50108690287343549</v>
      </c>
      <c r="I17" s="53">
        <v>1.5367697576774193</v>
      </c>
      <c r="J17" s="53">
        <v>0.32606504674502956</v>
      </c>
      <c r="K17" s="53">
        <v>0.74472301324805834</v>
      </c>
      <c r="L17" s="53">
        <v>-2.5296400844457887</v>
      </c>
      <c r="M17" s="53">
        <v>3.5318138901926597</v>
      </c>
      <c r="N17" s="53">
        <v>-2.5296400844457887</v>
      </c>
      <c r="O17" s="53">
        <v>3.5318138901926597</v>
      </c>
    </row>
    <row r="18" spans="1:15" x14ac:dyDescent="0.2">
      <c r="A18" s="28" t="s">
        <v>79</v>
      </c>
      <c r="B18" s="47">
        <v>5.7</v>
      </c>
      <c r="C18" s="47">
        <v>5.0999999999999996</v>
      </c>
      <c r="D18" s="47">
        <f t="shared" si="0"/>
        <v>29.07</v>
      </c>
      <c r="E18" s="47">
        <v>7.2</v>
      </c>
      <c r="G18" s="53" t="s">
        <v>51</v>
      </c>
      <c r="H18" s="53">
        <v>0.69111421384215588</v>
      </c>
      <c r="I18" s="53">
        <v>0.18712241163000606</v>
      </c>
      <c r="J18" s="53">
        <v>3.6933802200491312</v>
      </c>
      <c r="K18" s="56">
        <v>2.8692239266105222E-4</v>
      </c>
      <c r="L18" s="53">
        <v>0.32208239236980846</v>
      </c>
      <c r="M18" s="53">
        <v>1.0601460353145034</v>
      </c>
      <c r="N18" s="53">
        <v>0.32208239236980846</v>
      </c>
      <c r="O18" s="53">
        <v>1.0601460353145034</v>
      </c>
    </row>
    <row r="19" spans="1:15" x14ac:dyDescent="0.2">
      <c r="A19" s="28" t="s">
        <v>80</v>
      </c>
      <c r="B19" s="47">
        <v>5.9</v>
      </c>
      <c r="C19" s="47">
        <v>5.5</v>
      </c>
      <c r="D19" s="47">
        <f t="shared" si="0"/>
        <v>32.450000000000003</v>
      </c>
      <c r="E19" s="47">
        <v>8.1999999999999993</v>
      </c>
      <c r="G19" s="53" t="s">
        <v>57</v>
      </c>
      <c r="H19" s="53">
        <v>0.86432712556401148</v>
      </c>
      <c r="I19" s="53">
        <v>0.26945851807337551</v>
      </c>
      <c r="J19" s="53">
        <v>3.20764447063666</v>
      </c>
      <c r="K19" s="56">
        <v>1.5632123804713105E-3</v>
      </c>
      <c r="L19" s="53">
        <v>0.33291687454354157</v>
      </c>
      <c r="M19" s="53">
        <v>1.3957373765844814</v>
      </c>
      <c r="N19" s="53">
        <v>0.33291687454354157</v>
      </c>
      <c r="O19" s="53">
        <v>1.3957373765844814</v>
      </c>
    </row>
    <row r="20" spans="1:15" x14ac:dyDescent="0.2">
      <c r="A20" s="28" t="s">
        <v>81</v>
      </c>
      <c r="B20" s="47">
        <v>5.6</v>
      </c>
      <c r="C20" s="47">
        <v>5.6</v>
      </c>
      <c r="D20" s="47">
        <f t="shared" si="0"/>
        <v>31.359999999999996</v>
      </c>
      <c r="E20" s="47">
        <v>7.9</v>
      </c>
      <c r="G20" s="53" t="s">
        <v>341</v>
      </c>
      <c r="H20" s="53">
        <v>-6.8555381961125803E-2</v>
      </c>
      <c r="I20" s="53">
        <v>3.2933539375607848E-2</v>
      </c>
      <c r="J20" s="53">
        <v>-2.0816281292833407</v>
      </c>
      <c r="K20" s="56">
        <v>3.8675338261257193E-2</v>
      </c>
      <c r="L20" s="53">
        <v>-0.13350497253899199</v>
      </c>
      <c r="M20" s="53">
        <v>-3.6057913832596156E-3</v>
      </c>
      <c r="N20" s="53">
        <v>-0.13350497253899199</v>
      </c>
      <c r="O20" s="53">
        <v>-3.6057913832596156E-3</v>
      </c>
    </row>
    <row r="21" spans="1:15" x14ac:dyDescent="0.2">
      <c r="A21" s="28" t="s">
        <v>82</v>
      </c>
      <c r="B21" s="47">
        <v>9.1</v>
      </c>
      <c r="C21" s="47">
        <v>7.1</v>
      </c>
      <c r="D21" s="47">
        <f t="shared" si="0"/>
        <v>64.61</v>
      </c>
      <c r="E21" s="47">
        <v>8.8000000000000007</v>
      </c>
      <c r="G21" s="63"/>
      <c r="H21" s="63"/>
      <c r="I21" s="63"/>
      <c r="J21" s="63"/>
      <c r="K21" s="63"/>
      <c r="L21" s="63"/>
      <c r="M21" s="63"/>
      <c r="N21" s="63"/>
      <c r="O21" s="63"/>
    </row>
    <row r="22" spans="1:15" x14ac:dyDescent="0.2">
      <c r="A22" s="28" t="s">
        <v>83</v>
      </c>
      <c r="B22" s="47">
        <v>5.2</v>
      </c>
      <c r="C22" s="47">
        <v>5</v>
      </c>
      <c r="D22" s="47">
        <f t="shared" si="0"/>
        <v>26</v>
      </c>
      <c r="E22" s="47">
        <v>7</v>
      </c>
      <c r="G22" s="63"/>
      <c r="H22" s="63"/>
      <c r="I22" s="63"/>
      <c r="J22" s="63"/>
      <c r="K22" s="63"/>
      <c r="L22" s="63"/>
      <c r="M22" s="63"/>
      <c r="N22" s="63"/>
      <c r="O22" s="63"/>
    </row>
    <row r="23" spans="1:15" x14ac:dyDescent="0.2">
      <c r="A23" s="28" t="s">
        <v>84</v>
      </c>
      <c r="B23" s="47">
        <v>9.6</v>
      </c>
      <c r="C23" s="47">
        <v>7.8</v>
      </c>
      <c r="D23" s="47">
        <f t="shared" si="0"/>
        <v>74.88</v>
      </c>
      <c r="E23" s="47">
        <v>9.9</v>
      </c>
      <c r="G23" s="63"/>
      <c r="H23" s="63"/>
      <c r="I23" s="63"/>
      <c r="J23" s="63"/>
      <c r="K23" s="63"/>
      <c r="L23" s="63"/>
      <c r="M23" s="63"/>
      <c r="N23" s="63"/>
      <c r="O23" s="63"/>
    </row>
    <row r="24" spans="1:15" x14ac:dyDescent="0.2">
      <c r="A24" s="28" t="s">
        <v>85</v>
      </c>
      <c r="B24" s="47">
        <v>8.6</v>
      </c>
      <c r="C24" s="47">
        <v>4.7</v>
      </c>
      <c r="D24" s="47">
        <f t="shared" si="0"/>
        <v>40.42</v>
      </c>
      <c r="E24" s="47">
        <v>8.1</v>
      </c>
      <c r="G24" s="68" t="s">
        <v>334</v>
      </c>
      <c r="H24" s="63"/>
      <c r="I24" s="63"/>
      <c r="J24" s="63"/>
      <c r="K24" s="63"/>
      <c r="L24" s="108" t="s">
        <v>339</v>
      </c>
      <c r="M24" s="108"/>
      <c r="N24" s="63"/>
      <c r="O24" s="63"/>
    </row>
    <row r="25" spans="1:15" x14ac:dyDescent="0.2">
      <c r="A25" s="28" t="s">
        <v>86</v>
      </c>
      <c r="B25" s="47">
        <v>9.3000000000000007</v>
      </c>
      <c r="C25" s="47">
        <v>4.5</v>
      </c>
      <c r="D25" s="47">
        <f t="shared" si="0"/>
        <v>41.85</v>
      </c>
      <c r="E25" s="47">
        <v>8</v>
      </c>
      <c r="G25" s="63"/>
      <c r="H25" s="63"/>
      <c r="I25" s="63"/>
      <c r="J25" s="63"/>
      <c r="K25" s="63"/>
      <c r="L25" s="63"/>
      <c r="M25" s="63"/>
      <c r="N25" s="63"/>
      <c r="O25" s="63"/>
    </row>
    <row r="26" spans="1:15" x14ac:dyDescent="0.2">
      <c r="A26" s="28" t="s">
        <v>87</v>
      </c>
      <c r="B26" s="47">
        <v>6</v>
      </c>
      <c r="C26" s="47">
        <v>5.3</v>
      </c>
      <c r="D26" s="47">
        <f t="shared" si="0"/>
        <v>31.799999999999997</v>
      </c>
      <c r="E26" s="47">
        <v>5.5</v>
      </c>
      <c r="G26" s="59" t="s">
        <v>335</v>
      </c>
      <c r="H26" s="59" t="s">
        <v>336</v>
      </c>
      <c r="I26" s="59" t="s">
        <v>337</v>
      </c>
      <c r="J26" s="59" t="s">
        <v>338</v>
      </c>
      <c r="K26" s="63"/>
      <c r="L26" s="59" t="s">
        <v>340</v>
      </c>
      <c r="M26" s="59" t="s">
        <v>275</v>
      </c>
      <c r="N26" s="63"/>
      <c r="O26" s="63"/>
    </row>
    <row r="27" spans="1:15" x14ac:dyDescent="0.2">
      <c r="A27" s="28" t="s">
        <v>88</v>
      </c>
      <c r="B27" s="47">
        <v>6.4</v>
      </c>
      <c r="C27" s="47">
        <v>5.3</v>
      </c>
      <c r="D27" s="47">
        <f t="shared" si="0"/>
        <v>33.92</v>
      </c>
      <c r="E27" s="47">
        <v>7</v>
      </c>
      <c r="G27" s="53">
        <v>1</v>
      </c>
      <c r="H27" s="53">
        <v>8.0651959938984135</v>
      </c>
      <c r="I27" s="53">
        <v>0.33480400610158689</v>
      </c>
      <c r="J27" s="53">
        <v>0.46668232592245606</v>
      </c>
      <c r="K27" s="63"/>
      <c r="L27" s="53">
        <v>0.25</v>
      </c>
      <c r="M27" s="53">
        <v>4.3</v>
      </c>
      <c r="N27" s="63"/>
      <c r="O27" s="63"/>
    </row>
    <row r="28" spans="1:15" x14ac:dyDescent="0.2">
      <c r="A28" s="28" t="s">
        <v>89</v>
      </c>
      <c r="B28" s="47">
        <v>8.5</v>
      </c>
      <c r="C28" s="47">
        <v>3.7</v>
      </c>
      <c r="D28" s="47">
        <f t="shared" si="0"/>
        <v>31.450000000000003</v>
      </c>
      <c r="E28" s="47">
        <v>7</v>
      </c>
      <c r="G28" s="53">
        <v>2</v>
      </c>
      <c r="H28" s="53">
        <v>7.1049597361757311</v>
      </c>
      <c r="I28" s="53">
        <v>0.39504026382426893</v>
      </c>
      <c r="J28" s="53">
        <v>0.55064546957240446</v>
      </c>
      <c r="K28" s="63"/>
      <c r="L28" s="53">
        <v>0.75</v>
      </c>
      <c r="M28" s="53">
        <v>5.5</v>
      </c>
      <c r="N28" s="63"/>
      <c r="O28" s="63"/>
    </row>
    <row r="29" spans="1:15" x14ac:dyDescent="0.2">
      <c r="A29" s="28" t="s">
        <v>90</v>
      </c>
      <c r="B29" s="47">
        <v>7</v>
      </c>
      <c r="C29" s="47">
        <v>4.2</v>
      </c>
      <c r="D29" s="47">
        <f t="shared" si="0"/>
        <v>29.400000000000002</v>
      </c>
      <c r="E29" s="47">
        <v>5.6</v>
      </c>
      <c r="G29" s="53">
        <v>3</v>
      </c>
      <c r="H29" s="53">
        <v>8.2143198170468636</v>
      </c>
      <c r="I29" s="53">
        <v>0.78568018295313635</v>
      </c>
      <c r="J29" s="53">
        <v>1.0951573115301878</v>
      </c>
      <c r="K29" s="63"/>
      <c r="L29" s="53">
        <v>1.25</v>
      </c>
      <c r="M29" s="53">
        <v>5.6</v>
      </c>
      <c r="N29" s="63"/>
      <c r="O29" s="63"/>
    </row>
    <row r="30" spans="1:15" x14ac:dyDescent="0.2">
      <c r="A30" s="28" t="s">
        <v>91</v>
      </c>
      <c r="B30" s="47">
        <v>8.5</v>
      </c>
      <c r="C30" s="47">
        <v>3.7</v>
      </c>
      <c r="D30" s="47">
        <f t="shared" si="0"/>
        <v>31.450000000000003</v>
      </c>
      <c r="E30" s="47">
        <v>7.2</v>
      </c>
      <c r="G30" s="53">
        <v>4</v>
      </c>
      <c r="H30" s="53">
        <v>6.8392949360208624</v>
      </c>
      <c r="I30" s="53">
        <v>0.36070506397913782</v>
      </c>
      <c r="J30" s="53">
        <v>0.50278573482396116</v>
      </c>
      <c r="K30" s="63"/>
      <c r="L30" s="53">
        <v>1.75</v>
      </c>
      <c r="M30" s="53">
        <v>5.8</v>
      </c>
      <c r="N30" s="63"/>
      <c r="O30" s="63"/>
    </row>
    <row r="31" spans="1:15" x14ac:dyDescent="0.2">
      <c r="A31" s="28" t="s">
        <v>92</v>
      </c>
      <c r="B31" s="47">
        <v>7.6</v>
      </c>
      <c r="C31" s="47">
        <v>4.5999999999999996</v>
      </c>
      <c r="D31" s="47">
        <f t="shared" si="0"/>
        <v>34.959999999999994</v>
      </c>
      <c r="E31" s="47">
        <v>6.2</v>
      </c>
      <c r="G31" s="53">
        <v>5</v>
      </c>
      <c r="H31" s="53">
        <v>7.8340939230652946</v>
      </c>
      <c r="I31" s="53">
        <v>1.1659060769347054</v>
      </c>
      <c r="J31" s="53">
        <v>1.6251530742613636</v>
      </c>
      <c r="K31" s="63"/>
      <c r="L31" s="53">
        <v>2.25</v>
      </c>
      <c r="M31" s="53">
        <v>5.8</v>
      </c>
      <c r="N31" s="63"/>
      <c r="O31" s="63"/>
    </row>
    <row r="32" spans="1:15" x14ac:dyDescent="0.2">
      <c r="A32" s="28" t="s">
        <v>93</v>
      </c>
      <c r="B32" s="47">
        <v>6.9</v>
      </c>
      <c r="C32" s="47">
        <v>4.7</v>
      </c>
      <c r="D32" s="47">
        <f t="shared" si="0"/>
        <v>32.43</v>
      </c>
      <c r="E32" s="47">
        <v>7.1</v>
      </c>
      <c r="G32" s="53">
        <v>6</v>
      </c>
      <c r="H32" s="53">
        <v>6.5425827212692154</v>
      </c>
      <c r="I32" s="53">
        <v>-0.44258272126921572</v>
      </c>
      <c r="J32" s="53">
        <v>-0.61691476210215113</v>
      </c>
      <c r="K32" s="63"/>
      <c r="L32" s="53">
        <v>2.75</v>
      </c>
      <c r="M32" s="53">
        <v>6</v>
      </c>
      <c r="N32" s="63"/>
      <c r="O32" s="63"/>
    </row>
    <row r="33" spans="1:15" x14ac:dyDescent="0.2">
      <c r="A33" s="28" t="s">
        <v>94</v>
      </c>
      <c r="B33" s="47">
        <v>8.1</v>
      </c>
      <c r="C33" s="47">
        <v>3.8</v>
      </c>
      <c r="D33" s="47">
        <f t="shared" si="0"/>
        <v>30.779999999999998</v>
      </c>
      <c r="E33" s="47">
        <v>6.2</v>
      </c>
      <c r="G33" s="53">
        <v>7</v>
      </c>
      <c r="H33" s="53">
        <v>7.3827679245584257</v>
      </c>
      <c r="I33" s="53">
        <v>-0.1827679245584255</v>
      </c>
      <c r="J33" s="53">
        <v>-0.25475967605676064</v>
      </c>
      <c r="K33" s="63"/>
      <c r="L33" s="53">
        <v>3.25</v>
      </c>
      <c r="M33" s="53">
        <v>6</v>
      </c>
      <c r="N33" s="63"/>
      <c r="O33" s="63"/>
    </row>
    <row r="34" spans="1:15" x14ac:dyDescent="0.2">
      <c r="A34" s="28" t="s">
        <v>95</v>
      </c>
      <c r="B34" s="47">
        <v>6.7</v>
      </c>
      <c r="C34" s="47">
        <v>4.9000000000000004</v>
      </c>
      <c r="D34" s="47">
        <f t="shared" ref="D34:D65" si="1">B34*C34</f>
        <v>32.830000000000005</v>
      </c>
      <c r="E34" s="47">
        <v>7.6</v>
      </c>
      <c r="G34" s="53">
        <v>8</v>
      </c>
      <c r="H34" s="53">
        <v>7.0263421914604631</v>
      </c>
      <c r="I34" s="53">
        <v>0.67365780853953705</v>
      </c>
      <c r="J34" s="53">
        <v>0.93900965112605206</v>
      </c>
      <c r="K34" s="63"/>
      <c r="L34" s="53">
        <v>3.75</v>
      </c>
      <c r="M34" s="53">
        <v>6</v>
      </c>
      <c r="N34" s="63"/>
      <c r="O34" s="63"/>
    </row>
    <row r="35" spans="1:15" x14ac:dyDescent="0.2">
      <c r="A35" s="28" t="s">
        <v>96</v>
      </c>
      <c r="B35" s="47">
        <v>8</v>
      </c>
      <c r="C35" s="47">
        <v>4.7</v>
      </c>
      <c r="D35" s="47">
        <f t="shared" si="1"/>
        <v>37.6</v>
      </c>
      <c r="E35" s="47">
        <v>9</v>
      </c>
      <c r="G35" s="53">
        <v>9</v>
      </c>
      <c r="H35" s="53">
        <v>7.2164436222569339</v>
      </c>
      <c r="I35" s="53">
        <v>0.98355637774306537</v>
      </c>
      <c r="J35" s="53">
        <v>1.3709763613214541</v>
      </c>
      <c r="K35" s="63"/>
      <c r="L35" s="53">
        <v>4.25</v>
      </c>
      <c r="M35" s="53">
        <v>6.1</v>
      </c>
      <c r="N35" s="63"/>
      <c r="O35" s="63"/>
    </row>
    <row r="36" spans="1:15" x14ac:dyDescent="0.2">
      <c r="A36" s="28" t="s">
        <v>97</v>
      </c>
      <c r="B36" s="47">
        <v>6.7</v>
      </c>
      <c r="C36" s="47">
        <v>6.8</v>
      </c>
      <c r="D36" s="47">
        <f t="shared" si="1"/>
        <v>45.56</v>
      </c>
      <c r="E36" s="47">
        <v>6.7</v>
      </c>
      <c r="G36" s="53">
        <v>10</v>
      </c>
      <c r="H36" s="53">
        <v>7.3499821532362297</v>
      </c>
      <c r="I36" s="53">
        <v>-0.64998215323622954</v>
      </c>
      <c r="J36" s="53">
        <v>-0.90600822437092132</v>
      </c>
      <c r="K36" s="63"/>
      <c r="L36" s="53">
        <v>4.75</v>
      </c>
      <c r="M36" s="53">
        <v>6.1</v>
      </c>
      <c r="N36" s="63"/>
      <c r="O36" s="63"/>
    </row>
    <row r="37" spans="1:15" x14ac:dyDescent="0.2">
      <c r="A37" s="28" t="s">
        <v>98</v>
      </c>
      <c r="B37" s="47">
        <v>8.6999999999999993</v>
      </c>
      <c r="C37" s="47">
        <v>2.9</v>
      </c>
      <c r="D37" s="47">
        <f t="shared" si="1"/>
        <v>25.229999999999997</v>
      </c>
      <c r="E37" s="47">
        <v>7.1</v>
      </c>
      <c r="G37" s="53">
        <v>11</v>
      </c>
      <c r="H37" s="53">
        <v>7.7460989548103889</v>
      </c>
      <c r="I37" s="53">
        <v>0.65390104518961145</v>
      </c>
      <c r="J37" s="53">
        <v>0.91147075641508135</v>
      </c>
      <c r="K37" s="63"/>
      <c r="L37" s="53">
        <v>5.25</v>
      </c>
      <c r="M37" s="53">
        <v>6.2</v>
      </c>
      <c r="N37" s="63"/>
      <c r="O37" s="63"/>
    </row>
    <row r="38" spans="1:15" x14ac:dyDescent="0.2">
      <c r="A38" s="28" t="s">
        <v>99</v>
      </c>
      <c r="B38" s="47">
        <v>9</v>
      </c>
      <c r="C38" s="47">
        <v>4.5</v>
      </c>
      <c r="D38" s="47">
        <f t="shared" si="1"/>
        <v>40.5</v>
      </c>
      <c r="E38" s="47">
        <v>7.2</v>
      </c>
      <c r="G38" s="53">
        <v>12</v>
      </c>
      <c r="H38" s="53">
        <v>7.5721750991579082</v>
      </c>
      <c r="I38" s="53">
        <v>-0.97217509915790856</v>
      </c>
      <c r="J38" s="53">
        <v>-1.3551120303537989</v>
      </c>
      <c r="K38" s="63"/>
      <c r="L38" s="53">
        <v>5.75</v>
      </c>
      <c r="M38" s="53">
        <v>6.2</v>
      </c>
      <c r="N38" s="63"/>
      <c r="O38" s="63"/>
    </row>
    <row r="39" spans="1:15" x14ac:dyDescent="0.2">
      <c r="A39" s="28" t="s">
        <v>100</v>
      </c>
      <c r="B39" s="47">
        <v>9.6</v>
      </c>
      <c r="C39" s="47">
        <v>5.5</v>
      </c>
      <c r="D39" s="47">
        <f t="shared" si="1"/>
        <v>52.8</v>
      </c>
      <c r="E39" s="47">
        <v>9.9</v>
      </c>
      <c r="G39" s="53">
        <v>13</v>
      </c>
      <c r="H39" s="53">
        <v>8.4728085141338063</v>
      </c>
      <c r="I39" s="53">
        <v>-0.57280851413380596</v>
      </c>
      <c r="J39" s="53">
        <v>-0.79843611430097394</v>
      </c>
      <c r="K39" s="63"/>
      <c r="L39" s="53">
        <v>6.25</v>
      </c>
      <c r="M39" s="53">
        <v>6.2</v>
      </c>
      <c r="N39" s="63"/>
      <c r="O39" s="63"/>
    </row>
    <row r="40" spans="1:15" x14ac:dyDescent="0.2">
      <c r="A40" s="28" t="s">
        <v>101</v>
      </c>
      <c r="B40" s="47">
        <v>8.1999999999999993</v>
      </c>
      <c r="C40" s="47">
        <v>5</v>
      </c>
      <c r="D40" s="47">
        <f t="shared" si="1"/>
        <v>41</v>
      </c>
      <c r="E40" s="47">
        <v>7.6</v>
      </c>
      <c r="G40" s="53">
        <v>14</v>
      </c>
      <c r="H40" s="53">
        <v>7.9807022055252084</v>
      </c>
      <c r="I40" s="53">
        <v>0.21929779447479092</v>
      </c>
      <c r="J40" s="53">
        <v>0.30567855500542374</v>
      </c>
      <c r="K40" s="63"/>
      <c r="L40" s="53">
        <v>6.75</v>
      </c>
      <c r="M40" s="53">
        <v>6.2</v>
      </c>
      <c r="N40" s="63"/>
      <c r="O40" s="63"/>
    </row>
    <row r="41" spans="1:15" x14ac:dyDescent="0.2">
      <c r="A41" s="28" t="s">
        <v>102</v>
      </c>
      <c r="B41" s="47">
        <v>6.1</v>
      </c>
      <c r="C41" s="47">
        <v>6.4</v>
      </c>
      <c r="D41" s="47">
        <f t="shared" si="1"/>
        <v>39.04</v>
      </c>
      <c r="E41" s="47">
        <v>5.8</v>
      </c>
      <c r="G41" s="53">
        <v>15</v>
      </c>
      <c r="H41" s="53">
        <v>7.4064329434116409</v>
      </c>
      <c r="I41" s="53">
        <v>0.19356705658835871</v>
      </c>
      <c r="J41" s="53">
        <v>0.26981255464192233</v>
      </c>
      <c r="K41" s="63"/>
      <c r="L41" s="53">
        <v>7.25</v>
      </c>
      <c r="M41" s="53">
        <v>6.2</v>
      </c>
      <c r="N41" s="63"/>
      <c r="O41" s="63"/>
    </row>
    <row r="42" spans="1:15" x14ac:dyDescent="0.2">
      <c r="A42" s="28" t="s">
        <v>103</v>
      </c>
      <c r="B42" s="47">
        <v>8.3000000000000007</v>
      </c>
      <c r="C42" s="47">
        <v>5.2</v>
      </c>
      <c r="D42" s="47">
        <f t="shared" si="1"/>
        <v>43.160000000000004</v>
      </c>
      <c r="E42" s="47">
        <v>8.4</v>
      </c>
      <c r="G42" s="53">
        <v>16</v>
      </c>
      <c r="H42" s="53">
        <v>7.5317827128086172</v>
      </c>
      <c r="I42" s="53">
        <v>-0.43178271280861757</v>
      </c>
      <c r="J42" s="53">
        <v>-0.60186066186284626</v>
      </c>
      <c r="K42" s="63"/>
      <c r="L42" s="53">
        <v>7.75</v>
      </c>
      <c r="M42" s="53">
        <v>6.5</v>
      </c>
      <c r="N42" s="63"/>
      <c r="O42" s="63"/>
    </row>
    <row r="43" spans="1:15" x14ac:dyDescent="0.2">
      <c r="A43" s="28" t="s">
        <v>104</v>
      </c>
      <c r="B43" s="47">
        <v>9.4</v>
      </c>
      <c r="C43" s="47">
        <v>4.9000000000000004</v>
      </c>
      <c r="D43" s="47">
        <f t="shared" si="1"/>
        <v>46.06</v>
      </c>
      <c r="E43" s="47">
        <v>7.9</v>
      </c>
      <c r="G43" s="53">
        <v>17</v>
      </c>
      <c r="H43" s="53">
        <v>6.8556013085402556</v>
      </c>
      <c r="I43" s="53">
        <v>0.34439869145974455</v>
      </c>
      <c r="J43" s="53">
        <v>0.48005632981081015</v>
      </c>
      <c r="K43" s="63"/>
      <c r="L43" s="53">
        <v>8.25</v>
      </c>
      <c r="M43" s="53">
        <v>6.5</v>
      </c>
      <c r="N43" s="63"/>
      <c r="O43" s="63"/>
    </row>
    <row r="44" spans="1:15" x14ac:dyDescent="0.2">
      <c r="A44" s="28" t="s">
        <v>105</v>
      </c>
      <c r="B44" s="47">
        <v>9.3000000000000007</v>
      </c>
      <c r="C44" s="47">
        <v>6.3</v>
      </c>
      <c r="D44" s="47">
        <f t="shared" si="1"/>
        <v>58.59</v>
      </c>
      <c r="E44" s="47">
        <v>7.6</v>
      </c>
      <c r="G44" s="53">
        <v>18</v>
      </c>
      <c r="H44" s="53">
        <v>7.1078378105056856</v>
      </c>
      <c r="I44" s="53">
        <v>1.0921621894943137</v>
      </c>
      <c r="J44" s="53">
        <v>1.5223616850125636</v>
      </c>
      <c r="K44" s="63"/>
      <c r="L44" s="53">
        <v>8.75</v>
      </c>
      <c r="M44" s="53">
        <v>6.5</v>
      </c>
      <c r="N44" s="63"/>
      <c r="O44" s="63"/>
    </row>
    <row r="45" spans="1:15" x14ac:dyDescent="0.2">
      <c r="A45" s="28" t="s">
        <v>106</v>
      </c>
      <c r="B45" s="47">
        <v>5.0999999999999996</v>
      </c>
      <c r="C45" s="47">
        <v>7.8</v>
      </c>
      <c r="D45" s="47">
        <f t="shared" si="1"/>
        <v>39.779999999999994</v>
      </c>
      <c r="E45" s="47">
        <v>8.4</v>
      </c>
      <c r="G45" s="53">
        <v>19</v>
      </c>
      <c r="H45" s="53">
        <v>7.0616616252470674</v>
      </c>
      <c r="I45" s="53">
        <v>0.83833837475293294</v>
      </c>
      <c r="J45" s="53">
        <v>1.1685574112307373</v>
      </c>
      <c r="K45" s="63"/>
      <c r="L45" s="53">
        <v>9.25</v>
      </c>
      <c r="M45" s="53">
        <v>6.5</v>
      </c>
      <c r="N45" s="63"/>
      <c r="O45" s="63"/>
    </row>
    <row r="46" spans="1:15" x14ac:dyDescent="0.2">
      <c r="A46" s="28" t="s">
        <v>107</v>
      </c>
      <c r="B46" s="47">
        <v>8</v>
      </c>
      <c r="C46" s="47">
        <v>3</v>
      </c>
      <c r="D46" s="47">
        <f t="shared" si="1"/>
        <v>24</v>
      </c>
      <c r="E46" s="47">
        <v>6.5</v>
      </c>
      <c r="G46" s="53">
        <v>20</v>
      </c>
      <c r="H46" s="53">
        <v>8.4975856118331965</v>
      </c>
      <c r="I46" s="53">
        <v>0.30241438816680422</v>
      </c>
      <c r="J46" s="53">
        <v>0.42153453211452396</v>
      </c>
      <c r="K46" s="63"/>
      <c r="L46" s="53">
        <v>9.75</v>
      </c>
      <c r="M46" s="53">
        <v>6.5</v>
      </c>
      <c r="N46" s="63"/>
      <c r="O46" s="63"/>
    </row>
    <row r="47" spans="1:15" x14ac:dyDescent="0.2">
      <c r="A47" s="28" t="s">
        <v>108</v>
      </c>
      <c r="B47" s="47">
        <v>5.9</v>
      </c>
      <c r="C47" s="47">
        <v>5.5</v>
      </c>
      <c r="D47" s="47">
        <f t="shared" si="1"/>
        <v>32.450000000000003</v>
      </c>
      <c r="E47" s="47">
        <v>7.7</v>
      </c>
      <c r="G47" s="53">
        <v>21</v>
      </c>
      <c r="H47" s="53">
        <v>6.6340765116834328</v>
      </c>
      <c r="I47" s="53">
        <v>0.36592348831656718</v>
      </c>
      <c r="J47" s="53">
        <v>0.51005968126145673</v>
      </c>
      <c r="K47" s="63"/>
      <c r="L47" s="53">
        <v>10.25</v>
      </c>
      <c r="M47" s="53">
        <v>6.5</v>
      </c>
      <c r="N47" s="63"/>
      <c r="O47" s="63"/>
    </row>
    <row r="48" spans="1:15" x14ac:dyDescent="0.2">
      <c r="A48" s="28" t="s">
        <v>109</v>
      </c>
      <c r="B48" s="47">
        <v>10</v>
      </c>
      <c r="C48" s="47">
        <v>4.5</v>
      </c>
      <c r="D48" s="47">
        <f t="shared" si="1"/>
        <v>45</v>
      </c>
      <c r="E48" s="47">
        <v>8</v>
      </c>
      <c r="G48" s="53">
        <v>22</v>
      </c>
      <c r="H48" s="53">
        <v>8.744107933908321</v>
      </c>
      <c r="I48" s="53">
        <v>1.1558920660916794</v>
      </c>
      <c r="J48" s="53">
        <v>1.6111945738047768</v>
      </c>
      <c r="K48" s="63"/>
      <c r="L48" s="53">
        <v>10.75</v>
      </c>
      <c r="M48" s="53">
        <v>6.6</v>
      </c>
      <c r="N48" s="63"/>
      <c r="O48" s="63"/>
    </row>
    <row r="49" spans="1:15" x14ac:dyDescent="0.2">
      <c r="A49" s="28" t="s">
        <v>110</v>
      </c>
      <c r="B49" s="47">
        <v>5.7</v>
      </c>
      <c r="C49" s="47">
        <v>6</v>
      </c>
      <c r="D49" s="47">
        <f t="shared" si="1"/>
        <v>34.200000000000003</v>
      </c>
      <c r="E49" s="47">
        <v>7.1</v>
      </c>
      <c r="G49" s="53">
        <v>23</v>
      </c>
      <c r="H49" s="53">
        <v>7.7359980931981251</v>
      </c>
      <c r="I49" s="53">
        <v>0.3640019068018745</v>
      </c>
      <c r="J49" s="53">
        <v>0.50738119440232921</v>
      </c>
      <c r="K49" s="63"/>
      <c r="L49" s="53">
        <v>11.25</v>
      </c>
      <c r="M49" s="53">
        <v>6.6</v>
      </c>
      <c r="N49" s="63"/>
      <c r="O49" s="63"/>
    </row>
    <row r="50" spans="1:15" x14ac:dyDescent="0.2">
      <c r="A50" s="28" t="s">
        <v>111</v>
      </c>
      <c r="B50" s="47">
        <v>9.9</v>
      </c>
      <c r="C50" s="47">
        <v>6.7</v>
      </c>
      <c r="D50" s="47">
        <f t="shared" si="1"/>
        <v>66.33</v>
      </c>
      <c r="E50" s="47">
        <v>8.5</v>
      </c>
      <c r="G50" s="53">
        <v>24</v>
      </c>
      <c r="H50" s="53">
        <v>7.9488784215704218</v>
      </c>
      <c r="I50" s="53">
        <v>5.1121578429578207E-2</v>
      </c>
      <c r="J50" s="53">
        <v>7.1258218813259708E-2</v>
      </c>
      <c r="K50" s="63"/>
      <c r="L50" s="53">
        <v>11.75</v>
      </c>
      <c r="M50" s="53">
        <v>6.6</v>
      </c>
      <c r="N50" s="63"/>
      <c r="O50" s="63"/>
    </row>
    <row r="51" spans="1:15" x14ac:dyDescent="0.2">
      <c r="A51" s="28" t="s">
        <v>112</v>
      </c>
      <c r="B51" s="47">
        <v>7.9</v>
      </c>
      <c r="C51" s="47">
        <v>5.8</v>
      </c>
      <c r="D51" s="47">
        <f t="shared" si="1"/>
        <v>45.82</v>
      </c>
      <c r="E51" s="47">
        <v>7.6</v>
      </c>
      <c r="G51" s="53">
        <v>25</v>
      </c>
      <c r="H51" s="53">
        <v>7.04864480505183</v>
      </c>
      <c r="I51" s="53">
        <v>-1.54864480505183</v>
      </c>
      <c r="J51" s="53">
        <v>-2.1586514691524505</v>
      </c>
      <c r="K51" s="63"/>
      <c r="L51" s="53">
        <v>12.25</v>
      </c>
      <c r="M51" s="53">
        <v>6.6</v>
      </c>
      <c r="N51" s="63"/>
      <c r="O51" s="63"/>
    </row>
    <row r="52" spans="1:15" x14ac:dyDescent="0.2">
      <c r="A52" s="28" t="s">
        <v>113</v>
      </c>
      <c r="B52" s="47">
        <v>6.7</v>
      </c>
      <c r="C52" s="47">
        <v>4.8</v>
      </c>
      <c r="D52" s="47">
        <f t="shared" si="1"/>
        <v>32.159999999999997</v>
      </c>
      <c r="E52" s="47">
        <v>7.2</v>
      </c>
      <c r="G52" s="53">
        <v>26</v>
      </c>
      <c r="H52" s="53">
        <v>7.179753080831107</v>
      </c>
      <c r="I52" s="53">
        <v>-0.17975308083110697</v>
      </c>
      <c r="J52" s="53">
        <v>-0.2505572941935913</v>
      </c>
      <c r="K52" s="63"/>
      <c r="L52" s="53">
        <v>12.75</v>
      </c>
      <c r="M52" s="53">
        <v>6.7</v>
      </c>
      <c r="N52" s="63"/>
      <c r="O52" s="63"/>
    </row>
    <row r="53" spans="1:15" x14ac:dyDescent="0.2">
      <c r="A53" s="28" t="s">
        <v>114</v>
      </c>
      <c r="B53" s="47">
        <v>8.1999999999999993</v>
      </c>
      <c r="C53" s="47">
        <v>3.1</v>
      </c>
      <c r="D53" s="47">
        <f t="shared" si="1"/>
        <v>25.419999999999998</v>
      </c>
      <c r="E53" s="47">
        <v>8.1999999999999993</v>
      </c>
      <c r="G53" s="53">
        <v>27</v>
      </c>
      <c r="H53" s="53">
        <v>7.4175013224411952</v>
      </c>
      <c r="I53" s="53">
        <v>-0.4175013224411952</v>
      </c>
      <c r="J53" s="53">
        <v>-0.5819538735550237</v>
      </c>
      <c r="K53" s="63"/>
      <c r="L53" s="53">
        <v>13.25</v>
      </c>
      <c r="M53" s="53">
        <v>6.7</v>
      </c>
      <c r="N53" s="63"/>
      <c r="O53" s="63"/>
    </row>
    <row r="54" spans="1:15" x14ac:dyDescent="0.2">
      <c r="A54" s="28" t="s">
        <v>115</v>
      </c>
      <c r="B54" s="47">
        <v>9.4</v>
      </c>
      <c r="C54" s="47">
        <v>4.5999999999999996</v>
      </c>
      <c r="D54" s="47">
        <f t="shared" si="1"/>
        <v>43.239999999999995</v>
      </c>
      <c r="E54" s="47">
        <v>9</v>
      </c>
      <c r="G54" s="53">
        <v>28</v>
      </c>
      <c r="H54" s="53">
        <v>6.9535320974802755</v>
      </c>
      <c r="I54" s="53">
        <v>-1.3535320974802758</v>
      </c>
      <c r="J54" s="53">
        <v>-1.8866844361209143</v>
      </c>
      <c r="K54" s="63"/>
      <c r="L54" s="53">
        <v>13.75</v>
      </c>
      <c r="M54" s="53">
        <v>6.7</v>
      </c>
      <c r="N54" s="63"/>
      <c r="O54" s="63"/>
    </row>
    <row r="55" spans="1:15" x14ac:dyDescent="0.2">
      <c r="A55" s="28" t="s">
        <v>116</v>
      </c>
      <c r="B55" s="47">
        <v>6.9</v>
      </c>
      <c r="C55" s="47">
        <v>4.7</v>
      </c>
      <c r="D55" s="47">
        <f t="shared" si="1"/>
        <v>32.43</v>
      </c>
      <c r="E55" s="47">
        <v>7.2</v>
      </c>
      <c r="G55" s="53">
        <v>29</v>
      </c>
      <c r="H55" s="53">
        <v>7.4175013224411952</v>
      </c>
      <c r="I55" s="53">
        <v>-0.21750132244119502</v>
      </c>
      <c r="J55" s="53">
        <v>-0.30317445788646996</v>
      </c>
      <c r="K55" s="63"/>
      <c r="L55" s="53">
        <v>14.25</v>
      </c>
      <c r="M55" s="53">
        <v>6.7</v>
      </c>
      <c r="N55" s="63"/>
      <c r="O55" s="63"/>
    </row>
    <row r="56" spans="1:15" x14ac:dyDescent="0.2">
      <c r="A56" s="28" t="s">
        <v>117</v>
      </c>
      <c r="B56" s="47">
        <v>8</v>
      </c>
      <c r="C56" s="47">
        <v>4.7</v>
      </c>
      <c r="D56" s="47">
        <f t="shared" si="1"/>
        <v>37.6</v>
      </c>
      <c r="E56" s="47">
        <v>8.1</v>
      </c>
      <c r="G56" s="53">
        <v>30</v>
      </c>
      <c r="H56" s="53">
        <v>7.3327635523073145</v>
      </c>
      <c r="I56" s="53">
        <v>-1.1327635523073143</v>
      </c>
      <c r="J56" s="53">
        <v>-1.57895580601434</v>
      </c>
      <c r="K56" s="63"/>
      <c r="L56" s="53">
        <v>14.75</v>
      </c>
      <c r="M56" s="53">
        <v>6.7</v>
      </c>
      <c r="N56" s="63"/>
      <c r="O56" s="63"/>
    </row>
    <row r="57" spans="1:15" x14ac:dyDescent="0.2">
      <c r="A57" s="28" t="s">
        <v>118</v>
      </c>
      <c r="B57" s="47">
        <v>9.3000000000000007</v>
      </c>
      <c r="C57" s="47">
        <v>5.5</v>
      </c>
      <c r="D57" s="47">
        <f t="shared" si="1"/>
        <v>51.150000000000006</v>
      </c>
      <c r="E57" s="47">
        <v>8.9</v>
      </c>
      <c r="G57" s="53">
        <v>31</v>
      </c>
      <c r="H57" s="53">
        <v>7.1088614315358551</v>
      </c>
      <c r="I57" s="53">
        <v>-8.8614315358555018E-3</v>
      </c>
      <c r="J57" s="53">
        <v>-1.2351923527763447E-2</v>
      </c>
      <c r="K57" s="63"/>
      <c r="L57" s="53">
        <v>15.25</v>
      </c>
      <c r="M57" s="53">
        <v>6.7</v>
      </c>
      <c r="N57" s="63"/>
      <c r="O57" s="63"/>
    </row>
    <row r="58" spans="1:15" x14ac:dyDescent="0.2">
      <c r="A58" s="28" t="s">
        <v>119</v>
      </c>
      <c r="B58" s="47">
        <v>7.4</v>
      </c>
      <c r="C58" s="47">
        <v>6.9</v>
      </c>
      <c r="D58" s="47">
        <f t="shared" si="1"/>
        <v>51.06</v>
      </c>
      <c r="E58" s="47">
        <v>8.8000000000000007</v>
      </c>
      <c r="G58" s="53">
        <v>32</v>
      </c>
      <c r="H58" s="53">
        <v>7.273420455374688</v>
      </c>
      <c r="I58" s="53">
        <v>-1.0734204553746878</v>
      </c>
      <c r="J58" s="53">
        <v>-1.4962376365801402</v>
      </c>
      <c r="K58" s="63"/>
      <c r="L58" s="53">
        <v>15.75</v>
      </c>
      <c r="M58" s="53">
        <v>6.9</v>
      </c>
      <c r="N58" s="63"/>
      <c r="O58" s="63"/>
    </row>
    <row r="59" spans="1:15" x14ac:dyDescent="0.2">
      <c r="A59" s="28" t="s">
        <v>120</v>
      </c>
      <c r="B59" s="47">
        <v>7.6</v>
      </c>
      <c r="C59" s="47">
        <v>5.4</v>
      </c>
      <c r="D59" s="47">
        <f t="shared" si="1"/>
        <v>41.04</v>
      </c>
      <c r="E59" s="47">
        <v>7.5</v>
      </c>
      <c r="G59" s="53">
        <v>33</v>
      </c>
      <c r="H59" s="53">
        <v>7.1160818610957755</v>
      </c>
      <c r="I59" s="53">
        <v>0.48391813890422419</v>
      </c>
      <c r="J59" s="53">
        <v>0.67453207997566755</v>
      </c>
      <c r="K59" s="63"/>
      <c r="L59" s="53">
        <v>16.25</v>
      </c>
      <c r="M59" s="53">
        <v>6.9</v>
      </c>
      <c r="N59" s="63"/>
      <c r="O59" s="63"/>
    </row>
    <row r="60" spans="1:15" x14ac:dyDescent="0.2">
      <c r="A60" s="28" t="s">
        <v>121</v>
      </c>
      <c r="B60" s="47">
        <v>10</v>
      </c>
      <c r="C60" s="47">
        <v>4.5</v>
      </c>
      <c r="D60" s="47">
        <f t="shared" si="1"/>
        <v>45</v>
      </c>
      <c r="E60" s="47">
        <v>7</v>
      </c>
      <c r="G60" s="53">
        <v>34</v>
      </c>
      <c r="H60" s="53">
        <v>7.5146557420232076</v>
      </c>
      <c r="I60" s="53">
        <v>1.4853442579767924</v>
      </c>
      <c r="J60" s="53">
        <v>2.0704170215270565</v>
      </c>
      <c r="K60" s="63"/>
      <c r="L60" s="53">
        <v>16.75</v>
      </c>
      <c r="M60" s="53">
        <v>6.9</v>
      </c>
      <c r="N60" s="63"/>
      <c r="O60" s="63"/>
    </row>
    <row r="61" spans="1:15" x14ac:dyDescent="0.2">
      <c r="A61" s="28" t="s">
        <v>122</v>
      </c>
      <c r="B61" s="47">
        <v>9.9</v>
      </c>
      <c r="C61" s="47">
        <v>3.5</v>
      </c>
      <c r="D61" s="47">
        <f t="shared" si="1"/>
        <v>34.65</v>
      </c>
      <c r="E61" s="47">
        <v>8.5</v>
      </c>
      <c r="G61" s="53">
        <v>35</v>
      </c>
      <c r="H61" s="53">
        <v>7.8855933873022668</v>
      </c>
      <c r="I61" s="53">
        <v>-1.1855933873022666</v>
      </c>
      <c r="J61" s="53">
        <v>-1.6525951586631344</v>
      </c>
      <c r="K61" s="63"/>
      <c r="L61" s="53">
        <v>17.25</v>
      </c>
      <c r="M61" s="53">
        <v>7</v>
      </c>
      <c r="N61" s="63"/>
      <c r="O61" s="63"/>
    </row>
    <row r="62" spans="1:15" x14ac:dyDescent="0.2">
      <c r="A62" s="28" t="s">
        <v>123</v>
      </c>
      <c r="B62" s="47">
        <v>8.6999999999999993</v>
      </c>
      <c r="C62" s="47">
        <v>3.8</v>
      </c>
      <c r="D62" s="47">
        <f t="shared" si="1"/>
        <v>33.059999999999995</v>
      </c>
      <c r="E62" s="47">
        <v>7.2</v>
      </c>
      <c r="G62" s="53">
        <v>36</v>
      </c>
      <c r="H62" s="53">
        <v>7.2906769405566196</v>
      </c>
      <c r="I62" s="53">
        <v>-0.19067694055661999</v>
      </c>
      <c r="J62" s="53">
        <v>-0.26578403034921017</v>
      </c>
      <c r="K62" s="63"/>
      <c r="L62" s="53">
        <v>17.75</v>
      </c>
      <c r="M62" s="53">
        <v>7</v>
      </c>
      <c r="N62" s="63"/>
      <c r="O62" s="63"/>
    </row>
    <row r="63" spans="1:15" x14ac:dyDescent="0.2">
      <c r="A63" s="28" t="s">
        <v>124</v>
      </c>
      <c r="B63" s="47">
        <v>8.4</v>
      </c>
      <c r="C63" s="47">
        <v>5.9</v>
      </c>
      <c r="D63" s="47">
        <f t="shared" si="1"/>
        <v>49.56</v>
      </c>
      <c r="E63" s="47">
        <v>8.8000000000000007</v>
      </c>
      <c r="G63" s="53">
        <v>37</v>
      </c>
      <c r="H63" s="53">
        <v>7.8340939230652946</v>
      </c>
      <c r="I63" s="53">
        <v>-0.63409392306529444</v>
      </c>
      <c r="J63" s="53">
        <v>-0.8838616667556175</v>
      </c>
      <c r="K63" s="63"/>
      <c r="L63" s="53">
        <v>18.25</v>
      </c>
      <c r="M63" s="53">
        <v>7</v>
      </c>
      <c r="N63" s="63"/>
      <c r="O63" s="63"/>
    </row>
    <row r="64" spans="1:15" x14ac:dyDescent="0.2">
      <c r="A64" s="28" t="s">
        <v>125</v>
      </c>
      <c r="B64" s="47">
        <v>8.8000000000000007</v>
      </c>
      <c r="C64" s="47">
        <v>4.8</v>
      </c>
      <c r="D64" s="47">
        <f t="shared" si="1"/>
        <v>42.24</v>
      </c>
      <c r="E64" s="47">
        <v>8</v>
      </c>
      <c r="G64" s="53">
        <v>38</v>
      </c>
      <c r="H64" s="53">
        <v>8.2698583788127529</v>
      </c>
      <c r="I64" s="53">
        <v>1.6301416211872475</v>
      </c>
      <c r="J64" s="53">
        <v>2.2722496430578465</v>
      </c>
      <c r="K64" s="63"/>
      <c r="L64" s="53">
        <v>18.75</v>
      </c>
      <c r="M64" s="53">
        <v>7</v>
      </c>
      <c r="N64" s="63"/>
      <c r="O64" s="63"/>
    </row>
    <row r="65" spans="1:15" x14ac:dyDescent="0.2">
      <c r="A65" s="28" t="s">
        <v>126</v>
      </c>
      <c r="B65" s="47">
        <v>7.7</v>
      </c>
      <c r="C65" s="47">
        <v>3.4</v>
      </c>
      <c r="D65" s="47">
        <f t="shared" si="1"/>
        <v>26.18</v>
      </c>
      <c r="E65" s="47">
        <v>8.1</v>
      </c>
      <c r="G65" s="53">
        <v>39</v>
      </c>
      <c r="H65" s="53">
        <v>7.6790884237930133</v>
      </c>
      <c r="I65" s="53">
        <v>-7.9088423793013618E-2</v>
      </c>
      <c r="J65" s="53">
        <v>-0.11024112285581629</v>
      </c>
      <c r="K65" s="63"/>
      <c r="L65" s="53">
        <v>19.25</v>
      </c>
      <c r="M65" s="53">
        <v>7</v>
      </c>
      <c r="N65" s="63"/>
      <c r="O65" s="63"/>
    </row>
    <row r="66" spans="1:15" x14ac:dyDescent="0.2">
      <c r="A66" s="28" t="s">
        <v>127</v>
      </c>
      <c r="B66" s="47">
        <v>6.6</v>
      </c>
      <c r="C66" s="47">
        <v>4.8</v>
      </c>
      <c r="D66" s="47">
        <f t="shared" ref="D66:D97" si="2">B66*C66</f>
        <v>31.679999999999996</v>
      </c>
      <c r="E66" s="47">
        <v>7.1</v>
      </c>
      <c r="G66" s="53">
        <v>40</v>
      </c>
      <c r="H66" s="53">
        <v>7.5721750991579082</v>
      </c>
      <c r="I66" s="53">
        <v>-1.7721750991579084</v>
      </c>
      <c r="J66" s="53">
        <v>-2.4702296930280125</v>
      </c>
      <c r="K66" s="63"/>
      <c r="L66" s="53">
        <v>19.75</v>
      </c>
      <c r="M66" s="53">
        <v>7</v>
      </c>
      <c r="N66" s="63"/>
      <c r="O66" s="63"/>
    </row>
    <row r="67" spans="1:15" x14ac:dyDescent="0.2">
      <c r="A67" s="28" t="s">
        <v>128</v>
      </c>
      <c r="B67" s="47">
        <v>5.7</v>
      </c>
      <c r="C67" s="47">
        <v>6</v>
      </c>
      <c r="D67" s="47">
        <f t="shared" si="2"/>
        <v>34.200000000000003</v>
      </c>
      <c r="E67" s="47">
        <v>9</v>
      </c>
      <c r="G67" s="53">
        <v>41</v>
      </c>
      <c r="H67" s="53">
        <v>7.7729856452539989</v>
      </c>
      <c r="I67" s="53">
        <v>0.62701435474600142</v>
      </c>
      <c r="J67" s="53">
        <v>0.87399347715942688</v>
      </c>
      <c r="K67" s="63"/>
      <c r="L67" s="53">
        <v>20.25</v>
      </c>
      <c r="M67" s="53">
        <v>7</v>
      </c>
      <c r="N67" s="63"/>
      <c r="O67" s="63"/>
    </row>
    <row r="68" spans="1:15" x14ac:dyDescent="0.2">
      <c r="A68" s="28" t="s">
        <v>129</v>
      </c>
      <c r="B68" s="47">
        <v>5.7</v>
      </c>
      <c r="C68" s="47">
        <v>5.0999999999999996</v>
      </c>
      <c r="D68" s="47">
        <f t="shared" si="2"/>
        <v>29.07</v>
      </c>
      <c r="E68" s="47">
        <v>6.2</v>
      </c>
      <c r="G68" s="53">
        <v>42</v>
      </c>
      <c r="H68" s="53">
        <v>8.0751025351239019</v>
      </c>
      <c r="I68" s="53">
        <v>-0.1751025351239015</v>
      </c>
      <c r="J68" s="53">
        <v>-0.24407491211961813</v>
      </c>
      <c r="K68" s="63"/>
      <c r="L68" s="53">
        <v>20.75</v>
      </c>
      <c r="M68" s="53">
        <v>7.1</v>
      </c>
      <c r="N68" s="63"/>
      <c r="O68" s="63"/>
    </row>
    <row r="69" spans="1:15" x14ac:dyDescent="0.2">
      <c r="A69" s="28" t="s">
        <v>130</v>
      </c>
      <c r="B69" s="47">
        <v>5.5</v>
      </c>
      <c r="C69" s="47">
        <v>4.9000000000000004</v>
      </c>
      <c r="D69" s="47">
        <f t="shared" si="2"/>
        <v>26.950000000000003</v>
      </c>
      <c r="E69" s="47">
        <v>8.1999999999999993</v>
      </c>
      <c r="G69" s="53">
        <v>43</v>
      </c>
      <c r="H69" s="53">
        <v>8.357050153556397</v>
      </c>
      <c r="I69" s="53">
        <v>-0.75705015355639738</v>
      </c>
      <c r="J69" s="53">
        <v>-1.0552499972012057</v>
      </c>
      <c r="K69" s="63"/>
      <c r="L69" s="53">
        <v>21.25</v>
      </c>
      <c r="M69" s="53">
        <v>7.1</v>
      </c>
      <c r="N69" s="63"/>
      <c r="O69" s="63"/>
    </row>
    <row r="70" spans="1:15" x14ac:dyDescent="0.2">
      <c r="A70" s="28" t="s">
        <v>131</v>
      </c>
      <c r="B70" s="47">
        <v>7.5</v>
      </c>
      <c r="C70" s="47">
        <v>4.5</v>
      </c>
      <c r="D70" s="47">
        <f t="shared" si="2"/>
        <v>33.75</v>
      </c>
      <c r="E70" s="47">
        <v>5.8</v>
      </c>
      <c r="G70" s="53">
        <v>44</v>
      </c>
      <c r="H70" s="53">
        <v>8.0403878784541334</v>
      </c>
      <c r="I70" s="53">
        <v>0.35961212154586697</v>
      </c>
      <c r="J70" s="53">
        <v>0.50126228555942809</v>
      </c>
      <c r="K70" s="63"/>
      <c r="L70" s="53">
        <v>21.75</v>
      </c>
      <c r="M70" s="53">
        <v>7.1</v>
      </c>
      <c r="N70" s="63"/>
      <c r="O70" s="63"/>
    </row>
    <row r="71" spans="1:15" x14ac:dyDescent="0.2">
      <c r="A71" s="28" t="s">
        <v>132</v>
      </c>
      <c r="B71" s="47">
        <v>6.4</v>
      </c>
      <c r="C71" s="47">
        <v>5.3</v>
      </c>
      <c r="D71" s="47">
        <f t="shared" si="2"/>
        <v>33.92</v>
      </c>
      <c r="E71" s="47">
        <v>8</v>
      </c>
      <c r="G71" s="53">
        <v>45</v>
      </c>
      <c r="H71" s="53">
        <v>6.9776528232356982</v>
      </c>
      <c r="I71" s="53">
        <v>-0.47765282323569824</v>
      </c>
      <c r="J71" s="53">
        <v>-0.66579887477041411</v>
      </c>
      <c r="K71" s="63"/>
      <c r="L71" s="53">
        <v>22.25</v>
      </c>
      <c r="M71" s="53">
        <v>7.1</v>
      </c>
      <c r="N71" s="63"/>
      <c r="O71" s="63"/>
    </row>
    <row r="72" spans="1:15" x14ac:dyDescent="0.2">
      <c r="A72" s="28" t="s">
        <v>133</v>
      </c>
      <c r="B72" s="47">
        <v>9.1</v>
      </c>
      <c r="C72" s="47">
        <v>7.1</v>
      </c>
      <c r="D72" s="47">
        <f t="shared" si="2"/>
        <v>64.61</v>
      </c>
      <c r="E72" s="47">
        <v>7.7</v>
      </c>
      <c r="G72" s="53">
        <v>46</v>
      </c>
      <c r="H72" s="53">
        <v>7.1078378105056856</v>
      </c>
      <c r="I72" s="53">
        <v>0.59216218949431454</v>
      </c>
      <c r="J72" s="53">
        <v>0.8254131458411812</v>
      </c>
      <c r="K72" s="63"/>
      <c r="L72" s="53">
        <v>22.75</v>
      </c>
      <c r="M72" s="53">
        <v>7.1</v>
      </c>
      <c r="N72" s="63"/>
      <c r="O72" s="63"/>
    </row>
    <row r="73" spans="1:15" x14ac:dyDescent="0.2">
      <c r="A73" s="28" t="s">
        <v>134</v>
      </c>
      <c r="B73" s="47">
        <v>6.7</v>
      </c>
      <c r="C73" s="47">
        <v>4.5</v>
      </c>
      <c r="D73" s="47">
        <f t="shared" si="2"/>
        <v>30.150000000000002</v>
      </c>
      <c r="E73" s="47">
        <v>7</v>
      </c>
      <c r="G73" s="53">
        <v>47</v>
      </c>
      <c r="H73" s="53">
        <v>8.216708918082384</v>
      </c>
      <c r="I73" s="53">
        <v>-0.21670891808238402</v>
      </c>
      <c r="J73" s="53">
        <v>-0.30206992776585723</v>
      </c>
      <c r="K73" s="63"/>
      <c r="L73" s="53">
        <v>23.25</v>
      </c>
      <c r="M73" s="53">
        <v>7.1</v>
      </c>
      <c r="N73" s="63"/>
      <c r="O73" s="63"/>
    </row>
    <row r="74" spans="1:15" x14ac:dyDescent="0.2">
      <c r="A74" s="28" t="s">
        <v>135</v>
      </c>
      <c r="B74" s="47">
        <v>6.5</v>
      </c>
      <c r="C74" s="47">
        <v>6</v>
      </c>
      <c r="D74" s="47">
        <f t="shared" si="2"/>
        <v>39</v>
      </c>
      <c r="E74" s="47">
        <v>7.9</v>
      </c>
      <c r="G74" s="53">
        <v>48</v>
      </c>
      <c r="H74" s="53">
        <v>7.2818066120872906</v>
      </c>
      <c r="I74" s="53">
        <v>-0.18180661208729099</v>
      </c>
      <c r="J74" s="53">
        <v>-0.25341970541187175</v>
      </c>
      <c r="K74" s="63"/>
      <c r="L74" s="53">
        <v>23.75</v>
      </c>
      <c r="M74" s="53">
        <v>7.1</v>
      </c>
      <c r="N74" s="63"/>
      <c r="O74" s="63"/>
    </row>
    <row r="75" spans="1:15" x14ac:dyDescent="0.2">
      <c r="A75" s="28" t="s">
        <v>136</v>
      </c>
      <c r="B75" s="47">
        <v>9.9</v>
      </c>
      <c r="C75" s="47">
        <v>6.7</v>
      </c>
      <c r="D75" s="47">
        <f t="shared" si="2"/>
        <v>66.33</v>
      </c>
      <c r="E75" s="47">
        <v>9.8000000000000007</v>
      </c>
      <c r="G75" s="53">
        <v>49</v>
      </c>
      <c r="H75" s="53">
        <v>8.5868308757081824</v>
      </c>
      <c r="I75" s="53">
        <v>-8.6830875708182376E-2</v>
      </c>
      <c r="J75" s="53">
        <v>-0.12103330395957938</v>
      </c>
      <c r="K75" s="63"/>
      <c r="L75" s="53">
        <v>24.25</v>
      </c>
      <c r="M75" s="53">
        <v>7.1</v>
      </c>
      <c r="N75" s="63"/>
      <c r="O75" s="63"/>
    </row>
    <row r="76" spans="1:15" x14ac:dyDescent="0.2">
      <c r="A76" s="28" t="s">
        <v>137</v>
      </c>
      <c r="B76" s="47">
        <v>8.5</v>
      </c>
      <c r="C76" s="47">
        <v>6</v>
      </c>
      <c r="D76" s="47">
        <f t="shared" si="2"/>
        <v>51</v>
      </c>
      <c r="E76" s="47">
        <v>8.4</v>
      </c>
      <c r="G76" s="53">
        <v>50</v>
      </c>
      <c r="H76" s="53">
        <v>7.8327789190389492</v>
      </c>
      <c r="I76" s="53">
        <v>-0.23277891903894954</v>
      </c>
      <c r="J76" s="53">
        <v>-0.32446985514817939</v>
      </c>
      <c r="K76" s="63"/>
      <c r="L76" s="53">
        <v>24.75</v>
      </c>
      <c r="M76" s="53">
        <v>7.1</v>
      </c>
      <c r="N76" s="63"/>
      <c r="O76" s="63"/>
    </row>
    <row r="77" spans="1:15" x14ac:dyDescent="0.2">
      <c r="A77" s="28" t="s">
        <v>138</v>
      </c>
      <c r="B77" s="47">
        <v>9.9</v>
      </c>
      <c r="C77" s="47">
        <v>4.8</v>
      </c>
      <c r="D77" s="47">
        <f t="shared" si="2"/>
        <v>47.52</v>
      </c>
      <c r="E77" s="47">
        <v>8.9</v>
      </c>
      <c r="G77" s="53">
        <v>51</v>
      </c>
      <c r="H77" s="53">
        <v>7.0755812544533292</v>
      </c>
      <c r="I77" s="53">
        <v>0.12441874554667098</v>
      </c>
      <c r="J77" s="53">
        <v>0.17342692590857689</v>
      </c>
      <c r="K77" s="63"/>
      <c r="L77" s="53">
        <v>25.25</v>
      </c>
      <c r="M77" s="53">
        <v>7.1</v>
      </c>
      <c r="N77" s="63"/>
      <c r="O77" s="63"/>
    </row>
    <row r="78" spans="1:15" x14ac:dyDescent="0.2">
      <c r="A78" s="28" t="s">
        <v>139</v>
      </c>
      <c r="B78" s="47">
        <v>7.6</v>
      </c>
      <c r="C78" s="47">
        <v>5</v>
      </c>
      <c r="D78" s="47">
        <f t="shared" si="2"/>
        <v>38</v>
      </c>
      <c r="E78" s="47">
        <v>7.5</v>
      </c>
      <c r="G78" s="53">
        <v>52</v>
      </c>
      <c r="H78" s="53">
        <v>7.1049597361757311</v>
      </c>
      <c r="I78" s="53">
        <v>1.0950402638242682</v>
      </c>
      <c r="J78" s="53">
        <v>1.5263734244123408</v>
      </c>
      <c r="K78" s="63"/>
      <c r="L78" s="53">
        <v>25.75</v>
      </c>
      <c r="M78" s="53">
        <v>7.1</v>
      </c>
      <c r="N78" s="63"/>
      <c r="O78" s="63"/>
    </row>
    <row r="79" spans="1:15" x14ac:dyDescent="0.2">
      <c r="A79" s="28" t="s">
        <v>140</v>
      </c>
      <c r="B79" s="47">
        <v>9.4</v>
      </c>
      <c r="C79" s="47">
        <v>4.9000000000000004</v>
      </c>
      <c r="D79" s="47">
        <f t="shared" si="2"/>
        <v>46.06</v>
      </c>
      <c r="E79" s="47">
        <v>8</v>
      </c>
      <c r="G79" s="53">
        <v>53</v>
      </c>
      <c r="H79" s="53">
        <v>8.0091305745850754</v>
      </c>
      <c r="I79" s="53">
        <v>0.99086942541492462</v>
      </c>
      <c r="J79" s="53">
        <v>1.3811699971050402</v>
      </c>
      <c r="K79" s="63"/>
      <c r="L79" s="53">
        <v>26.25</v>
      </c>
      <c r="M79" s="53">
        <v>7.1</v>
      </c>
      <c r="N79" s="63"/>
      <c r="O79" s="63"/>
    </row>
    <row r="80" spans="1:15" x14ac:dyDescent="0.2">
      <c r="A80" s="28" t="s">
        <v>141</v>
      </c>
      <c r="B80" s="47">
        <v>9.3000000000000007</v>
      </c>
      <c r="C80" s="47">
        <v>5.9</v>
      </c>
      <c r="D80" s="47">
        <f t="shared" si="2"/>
        <v>54.870000000000005</v>
      </c>
      <c r="E80" s="47">
        <v>8.1</v>
      </c>
      <c r="G80" s="53">
        <v>54</v>
      </c>
      <c r="H80" s="53">
        <v>7.1088614315358551</v>
      </c>
      <c r="I80" s="53">
        <v>9.1138568464145031E-2</v>
      </c>
      <c r="J80" s="53">
        <v>0.12703778430651405</v>
      </c>
      <c r="K80" s="63"/>
      <c r="L80" s="53">
        <v>26.75</v>
      </c>
      <c r="M80" s="53">
        <v>7.1</v>
      </c>
      <c r="N80" s="63"/>
      <c r="O80" s="63"/>
    </row>
    <row r="81" spans="1:15" x14ac:dyDescent="0.2">
      <c r="A81" s="28" t="s">
        <v>142</v>
      </c>
      <c r="B81" s="47">
        <v>7.1</v>
      </c>
      <c r="C81" s="47">
        <v>5.9</v>
      </c>
      <c r="D81" s="47">
        <f t="shared" si="2"/>
        <v>41.89</v>
      </c>
      <c r="E81" s="47">
        <v>7.6</v>
      </c>
      <c r="G81" s="53">
        <v>55</v>
      </c>
      <c r="H81" s="53">
        <v>7.5146557420232076</v>
      </c>
      <c r="I81" s="53">
        <v>0.58534425797679202</v>
      </c>
      <c r="J81" s="53">
        <v>0.8159096510185655</v>
      </c>
      <c r="K81" s="63"/>
      <c r="L81" s="53">
        <v>27.25</v>
      </c>
      <c r="M81" s="53">
        <v>7.1</v>
      </c>
      <c r="N81" s="63"/>
      <c r="O81" s="63"/>
    </row>
    <row r="82" spans="1:15" x14ac:dyDescent="0.2">
      <c r="A82" s="28" t="s">
        <v>143</v>
      </c>
      <c r="B82" s="47">
        <v>9.9</v>
      </c>
      <c r="C82" s="47">
        <v>4.8</v>
      </c>
      <c r="D82" s="47">
        <f t="shared" si="2"/>
        <v>47.52</v>
      </c>
      <c r="E82" s="47">
        <v>8.8000000000000007</v>
      </c>
      <c r="G82" s="53">
        <v>56</v>
      </c>
      <c r="H82" s="53">
        <v>8.1756404948959638</v>
      </c>
      <c r="I82" s="53">
        <v>0.72435950510403657</v>
      </c>
      <c r="J82" s="53">
        <v>1.0096825978343296</v>
      </c>
      <c r="K82" s="63"/>
      <c r="L82" s="53">
        <v>27.75</v>
      </c>
      <c r="M82" s="53">
        <v>7.2</v>
      </c>
      <c r="N82" s="63"/>
      <c r="O82" s="63"/>
    </row>
    <row r="83" spans="1:15" x14ac:dyDescent="0.2">
      <c r="A83" s="28" t="s">
        <v>144</v>
      </c>
      <c r="B83" s="47">
        <v>8.6999999999999993</v>
      </c>
      <c r="C83" s="47">
        <v>4.5999999999999996</v>
      </c>
      <c r="D83" s="47">
        <f t="shared" si="2"/>
        <v>40.019999999999996</v>
      </c>
      <c r="E83" s="47">
        <v>8</v>
      </c>
      <c r="G83" s="53">
        <v>57</v>
      </c>
      <c r="H83" s="53">
        <v>8.0787514487619845</v>
      </c>
      <c r="I83" s="53">
        <v>0.72124855123801623</v>
      </c>
      <c r="J83" s="53">
        <v>1.0053462483296247</v>
      </c>
      <c r="K83" s="63"/>
      <c r="L83" s="53">
        <v>28.25</v>
      </c>
      <c r="M83" s="53">
        <v>7.2</v>
      </c>
      <c r="N83" s="63"/>
      <c r="O83" s="63"/>
    </row>
    <row r="84" spans="1:15" x14ac:dyDescent="0.2">
      <c r="A84" s="28" t="s">
        <v>145</v>
      </c>
      <c r="B84" s="47">
        <v>8.6</v>
      </c>
      <c r="C84" s="47">
        <v>4</v>
      </c>
      <c r="D84" s="47">
        <f t="shared" si="2"/>
        <v>34.4</v>
      </c>
      <c r="E84" s="47">
        <v>8.5</v>
      </c>
      <c r="G84" s="53">
        <v>58</v>
      </c>
      <c r="H84" s="53">
        <v>7.6074085304348795</v>
      </c>
      <c r="I84" s="53">
        <v>-0.10740853043487952</v>
      </c>
      <c r="J84" s="53">
        <v>-0.14971643676226878</v>
      </c>
      <c r="K84" s="63"/>
      <c r="L84" s="53">
        <v>28.75</v>
      </c>
      <c r="M84" s="53">
        <v>7.2</v>
      </c>
      <c r="N84" s="63"/>
      <c r="O84" s="63"/>
    </row>
    <row r="85" spans="1:15" x14ac:dyDescent="0.2">
      <c r="A85" s="28" t="s">
        <v>146</v>
      </c>
      <c r="B85" s="47">
        <v>6.4</v>
      </c>
      <c r="C85" s="47">
        <v>5</v>
      </c>
      <c r="D85" s="47">
        <f t="shared" si="2"/>
        <v>32</v>
      </c>
      <c r="E85" s="47">
        <v>6.5</v>
      </c>
      <c r="G85" s="53">
        <v>59</v>
      </c>
      <c r="H85" s="53">
        <v>8.216708918082384</v>
      </c>
      <c r="I85" s="53">
        <v>-1.216708918082384</v>
      </c>
      <c r="J85" s="53">
        <v>-1.6959670061086247</v>
      </c>
      <c r="K85" s="63"/>
      <c r="L85" s="53">
        <v>29.25</v>
      </c>
      <c r="M85" s="53">
        <v>7.2</v>
      </c>
      <c r="N85" s="63"/>
      <c r="O85" s="63"/>
    </row>
    <row r="86" spans="1:15" x14ac:dyDescent="0.2">
      <c r="A86" s="28" t="s">
        <v>147</v>
      </c>
      <c r="B86" s="47">
        <v>7.7</v>
      </c>
      <c r="C86" s="47">
        <v>4.3</v>
      </c>
      <c r="D86" s="47">
        <f t="shared" si="2"/>
        <v>33.11</v>
      </c>
      <c r="E86" s="47">
        <v>7.7</v>
      </c>
      <c r="G86" s="53">
        <v>60</v>
      </c>
      <c r="H86" s="53">
        <v>7.9928185744318103</v>
      </c>
      <c r="I86" s="53">
        <v>0.50718142556818968</v>
      </c>
      <c r="J86" s="53">
        <v>0.70695870728921939</v>
      </c>
      <c r="K86" s="63"/>
      <c r="L86" s="53">
        <v>29.75</v>
      </c>
      <c r="M86" s="53">
        <v>7.2</v>
      </c>
      <c r="N86" s="63"/>
      <c r="O86" s="63"/>
    </row>
    <row r="87" spans="1:15" x14ac:dyDescent="0.2">
      <c r="A87" s="28" t="s">
        <v>148</v>
      </c>
      <c r="B87" s="47">
        <v>7.5</v>
      </c>
      <c r="C87" s="47">
        <v>4.5</v>
      </c>
      <c r="D87" s="47">
        <f t="shared" si="2"/>
        <v>33.75</v>
      </c>
      <c r="E87" s="47">
        <v>7.2</v>
      </c>
      <c r="G87" s="53">
        <v>61</v>
      </c>
      <c r="H87" s="53">
        <v>7.5317827128086172</v>
      </c>
      <c r="I87" s="53">
        <v>-0.33178271280861704</v>
      </c>
      <c r="J87" s="53">
        <v>-0.46247095402856875</v>
      </c>
      <c r="K87" s="63"/>
      <c r="L87" s="53">
        <v>30.25</v>
      </c>
      <c r="M87" s="53">
        <v>7.2</v>
      </c>
      <c r="N87" s="63"/>
      <c r="O87" s="63"/>
    </row>
    <row r="88" spans="1:15" x14ac:dyDescent="0.2">
      <c r="A88" s="28" t="s">
        <v>149</v>
      </c>
      <c r="B88" s="47">
        <v>5</v>
      </c>
      <c r="C88" s="47">
        <v>4.9000000000000004</v>
      </c>
      <c r="D88" s="47">
        <f t="shared" si="2"/>
        <v>24.5</v>
      </c>
      <c r="E88" s="47">
        <v>6</v>
      </c>
      <c r="G88" s="53">
        <v>62</v>
      </c>
      <c r="H88" s="53">
        <v>8.0083716099818183</v>
      </c>
      <c r="I88" s="53">
        <v>0.79162839001818242</v>
      </c>
      <c r="J88" s="53">
        <v>1.1034484999795333</v>
      </c>
      <c r="K88" s="63"/>
      <c r="L88" s="53">
        <v>30.75</v>
      </c>
      <c r="M88" s="53">
        <v>7.2</v>
      </c>
      <c r="N88" s="63"/>
      <c r="O88" s="63"/>
    </row>
    <row r="89" spans="1:15" x14ac:dyDescent="0.2">
      <c r="A89" s="28" t="s">
        <v>150</v>
      </c>
      <c r="B89" s="47">
        <v>7.7</v>
      </c>
      <c r="C89" s="47">
        <v>4.3</v>
      </c>
      <c r="D89" s="47">
        <f t="shared" si="2"/>
        <v>33.11</v>
      </c>
      <c r="E89" s="47">
        <v>8.1999999999999993</v>
      </c>
      <c r="G89" s="53">
        <v>63</v>
      </c>
      <c r="H89" s="53">
        <v>7.8358828533537093</v>
      </c>
      <c r="I89" s="53">
        <v>0.16411714664629073</v>
      </c>
      <c r="J89" s="53">
        <v>0.22876241121621615</v>
      </c>
      <c r="K89" s="63"/>
      <c r="L89" s="53">
        <v>31.25</v>
      </c>
      <c r="M89" s="53">
        <v>7.2</v>
      </c>
      <c r="N89" s="63"/>
      <c r="O89" s="63"/>
    </row>
    <row r="90" spans="1:15" x14ac:dyDescent="0.2">
      <c r="A90" s="28" t="s">
        <v>151</v>
      </c>
      <c r="B90" s="47">
        <v>9.1</v>
      </c>
      <c r="C90" s="47">
        <v>4.5999999999999996</v>
      </c>
      <c r="D90" s="47">
        <f t="shared" si="2"/>
        <v>41.859999999999992</v>
      </c>
      <c r="E90" s="47">
        <v>7.4</v>
      </c>
      <c r="G90" s="53">
        <v>64</v>
      </c>
      <c r="H90" s="53">
        <v>6.9665986766334012</v>
      </c>
      <c r="I90" s="53">
        <v>1.1334013233665985</v>
      </c>
      <c r="J90" s="53">
        <v>1.5798447932305277</v>
      </c>
      <c r="K90" s="63"/>
      <c r="L90" s="53">
        <v>31.75</v>
      </c>
      <c r="M90" s="53">
        <v>7.2</v>
      </c>
      <c r="N90" s="63"/>
      <c r="O90" s="63"/>
    </row>
    <row r="91" spans="1:15" x14ac:dyDescent="0.2">
      <c r="A91" s="28" t="s">
        <v>152</v>
      </c>
      <c r="B91" s="47">
        <v>5.5</v>
      </c>
      <c r="C91" s="47">
        <v>8.1999999999999993</v>
      </c>
      <c r="D91" s="47">
        <f t="shared" si="2"/>
        <v>45.099999999999994</v>
      </c>
      <c r="E91" s="47">
        <v>9.3000000000000007</v>
      </c>
      <c r="G91" s="53">
        <v>65</v>
      </c>
      <c r="H91" s="53">
        <v>7.0393764164104535</v>
      </c>
      <c r="I91" s="53">
        <v>6.0623583589546115E-2</v>
      </c>
      <c r="J91" s="53">
        <v>8.4503036044136864E-2</v>
      </c>
      <c r="K91" s="63"/>
      <c r="L91" s="53">
        <v>32.25</v>
      </c>
      <c r="M91" s="53">
        <v>7.2</v>
      </c>
      <c r="N91" s="63"/>
      <c r="O91" s="63"/>
    </row>
    <row r="92" spans="1:15" x14ac:dyDescent="0.2">
      <c r="A92" s="28" t="s">
        <v>153</v>
      </c>
      <c r="B92" s="47">
        <v>9.1</v>
      </c>
      <c r="C92" s="47">
        <v>5.4</v>
      </c>
      <c r="D92" s="47">
        <f t="shared" si="2"/>
        <v>49.14</v>
      </c>
      <c r="E92" s="47">
        <v>7.9</v>
      </c>
      <c r="G92" s="53">
        <v>66</v>
      </c>
      <c r="H92" s="53">
        <v>7.2818066120872906</v>
      </c>
      <c r="I92" s="53">
        <v>1.7181933879127094</v>
      </c>
      <c r="J92" s="53">
        <v>2.3949847434393869</v>
      </c>
      <c r="K92" s="63"/>
      <c r="L92" s="53">
        <v>32.75</v>
      </c>
      <c r="M92" s="53">
        <v>7.2</v>
      </c>
      <c r="N92" s="63"/>
      <c r="O92" s="63"/>
    </row>
    <row r="93" spans="1:15" x14ac:dyDescent="0.2">
      <c r="A93" s="28" t="s">
        <v>154</v>
      </c>
      <c r="B93" s="47">
        <v>7.1</v>
      </c>
      <c r="C93" s="47">
        <v>4.5</v>
      </c>
      <c r="D93" s="47">
        <f t="shared" si="2"/>
        <v>31.95</v>
      </c>
      <c r="E93" s="47">
        <v>6.5</v>
      </c>
      <c r="G93" s="53">
        <v>67</v>
      </c>
      <c r="H93" s="53">
        <v>6.8556013085402556</v>
      </c>
      <c r="I93" s="53">
        <v>-0.65560130854025545</v>
      </c>
      <c r="J93" s="53">
        <v>-0.91384074853195729</v>
      </c>
      <c r="K93" s="63"/>
      <c r="L93" s="53">
        <v>33.25</v>
      </c>
      <c r="M93" s="53">
        <v>7.2</v>
      </c>
      <c r="N93" s="63"/>
      <c r="O93" s="63"/>
    </row>
    <row r="94" spans="1:15" x14ac:dyDescent="0.2">
      <c r="A94" s="28" t="s">
        <v>155</v>
      </c>
      <c r="B94" s="47">
        <v>9.1999999999999993</v>
      </c>
      <c r="C94" s="47">
        <v>4.8</v>
      </c>
      <c r="D94" s="47">
        <f t="shared" si="2"/>
        <v>44.16</v>
      </c>
      <c r="E94" s="47">
        <v>8.6</v>
      </c>
      <c r="G94" s="53">
        <v>68</v>
      </c>
      <c r="H94" s="53">
        <v>6.6898504504166088</v>
      </c>
      <c r="I94" s="53">
        <v>1.5101495495833905</v>
      </c>
      <c r="J94" s="53">
        <v>2.1049930450249343</v>
      </c>
      <c r="K94" s="63"/>
      <c r="L94" s="53">
        <v>33.75</v>
      </c>
      <c r="M94" s="53">
        <v>7.2</v>
      </c>
      <c r="N94" s="63"/>
      <c r="O94" s="63"/>
    </row>
    <row r="95" spans="1:15" x14ac:dyDescent="0.2">
      <c r="A95" s="28" t="s">
        <v>156</v>
      </c>
      <c r="B95" s="47">
        <v>9.3000000000000007</v>
      </c>
      <c r="C95" s="47">
        <v>5.9</v>
      </c>
      <c r="D95" s="47">
        <f t="shared" si="2"/>
        <v>54.870000000000005</v>
      </c>
      <c r="E95" s="47">
        <v>8.9</v>
      </c>
      <c r="G95" s="53">
        <v>69</v>
      </c>
      <c r="H95" s="53">
        <v>7.2601714305396605</v>
      </c>
      <c r="I95" s="53">
        <v>-1.4601714305396607</v>
      </c>
      <c r="J95" s="53">
        <v>-2.0353286909088122</v>
      </c>
      <c r="K95" s="63"/>
      <c r="L95" s="53">
        <v>34.25</v>
      </c>
      <c r="M95" s="53">
        <v>7.2</v>
      </c>
      <c r="N95" s="63"/>
      <c r="O95" s="63"/>
    </row>
    <row r="96" spans="1:15" x14ac:dyDescent="0.2">
      <c r="A96" s="28" t="s">
        <v>157</v>
      </c>
      <c r="B96" s="47">
        <v>9.3000000000000007</v>
      </c>
      <c r="C96" s="47">
        <v>5.5</v>
      </c>
      <c r="D96" s="47">
        <f t="shared" si="2"/>
        <v>51.150000000000006</v>
      </c>
      <c r="E96" s="47">
        <v>8.4</v>
      </c>
      <c r="G96" s="53">
        <v>70</v>
      </c>
      <c r="H96" s="53">
        <v>7.179753080831107</v>
      </c>
      <c r="I96" s="53">
        <v>0.82024691916889303</v>
      </c>
      <c r="J96" s="53">
        <v>1.1433397841491761</v>
      </c>
      <c r="K96" s="63"/>
      <c r="L96" s="53">
        <v>34.75</v>
      </c>
      <c r="M96" s="53">
        <v>7.4</v>
      </c>
      <c r="N96" s="63"/>
      <c r="O96" s="63"/>
    </row>
    <row r="97" spans="1:15" x14ac:dyDescent="0.2">
      <c r="A97" s="28" t="s">
        <v>158</v>
      </c>
      <c r="B97" s="47">
        <v>8.6</v>
      </c>
      <c r="C97" s="47">
        <v>5.7</v>
      </c>
      <c r="D97" s="47">
        <f t="shared" si="2"/>
        <v>49.019999999999996</v>
      </c>
      <c r="E97" s="47">
        <v>8.1</v>
      </c>
      <c r="G97" s="53">
        <v>71</v>
      </c>
      <c r="H97" s="53">
        <v>8.4975856118331965</v>
      </c>
      <c r="I97" s="53">
        <v>-0.79758561183319632</v>
      </c>
      <c r="J97" s="53">
        <v>-1.1117522540625209</v>
      </c>
      <c r="K97" s="63"/>
      <c r="L97" s="53">
        <v>35.25</v>
      </c>
      <c r="M97" s="53">
        <v>7.4</v>
      </c>
      <c r="N97" s="63"/>
      <c r="O97" s="63"/>
    </row>
    <row r="98" spans="1:15" x14ac:dyDescent="0.2">
      <c r="A98" s="28" t="s">
        <v>159</v>
      </c>
      <c r="B98" s="47">
        <v>7.4</v>
      </c>
      <c r="C98" s="47">
        <v>4.8</v>
      </c>
      <c r="D98" s="47">
        <f t="shared" ref="D98:D129" si="3">B98*C98</f>
        <v>35.520000000000003</v>
      </c>
      <c r="E98" s="47">
        <v>7.2</v>
      </c>
      <c r="G98" s="53">
        <v>72</v>
      </c>
      <c r="H98" s="53">
        <v>6.9540794345259904</v>
      </c>
      <c r="I98" s="53">
        <v>4.5920565474009578E-2</v>
      </c>
      <c r="J98" s="53">
        <v>6.4008542050069714E-2</v>
      </c>
      <c r="K98" s="63"/>
      <c r="L98" s="53">
        <v>35.75</v>
      </c>
      <c r="M98" s="53">
        <v>7.4</v>
      </c>
      <c r="N98" s="63"/>
      <c r="O98" s="63"/>
    </row>
    <row r="99" spans="1:15" x14ac:dyDescent="0.2">
      <c r="A99" s="28" t="s">
        <v>160</v>
      </c>
      <c r="B99" s="47">
        <v>8.6999999999999993</v>
      </c>
      <c r="C99" s="47">
        <v>2.9</v>
      </c>
      <c r="D99" s="47">
        <f t="shared" si="3"/>
        <v>25.229999999999997</v>
      </c>
      <c r="E99" s="47">
        <v>7.7</v>
      </c>
      <c r="G99" s="53">
        <v>73</v>
      </c>
      <c r="H99" s="53">
        <v>7.5056321497476102</v>
      </c>
      <c r="I99" s="53">
        <v>0.39436785025239018</v>
      </c>
      <c r="J99" s="53">
        <v>0.54970819425912465</v>
      </c>
      <c r="K99" s="63"/>
      <c r="L99" s="53">
        <v>36.25</v>
      </c>
      <c r="M99" s="53">
        <v>7.4</v>
      </c>
      <c r="N99" s="63"/>
      <c r="O99" s="63"/>
    </row>
    <row r="100" spans="1:15" x14ac:dyDescent="0.2">
      <c r="A100" s="28" t="s">
        <v>161</v>
      </c>
      <c r="B100" s="47">
        <v>7.8</v>
      </c>
      <c r="C100" s="47">
        <v>7.1</v>
      </c>
      <c r="D100" s="47">
        <f t="shared" si="3"/>
        <v>55.379999999999995</v>
      </c>
      <c r="E100" s="47">
        <v>7.4</v>
      </c>
      <c r="G100" s="53">
        <v>74</v>
      </c>
      <c r="H100" s="53">
        <v>8.5868308757081824</v>
      </c>
      <c r="I100" s="53">
        <v>1.2131691242918183</v>
      </c>
      <c r="J100" s="53">
        <v>1.6910328978860192</v>
      </c>
      <c r="K100" s="63"/>
      <c r="L100" s="53">
        <v>36.75</v>
      </c>
      <c r="M100" s="53">
        <v>7.4</v>
      </c>
      <c r="N100" s="63"/>
      <c r="O100" s="63"/>
    </row>
    <row r="101" spans="1:15" x14ac:dyDescent="0.2">
      <c r="A101" s="28" t="s">
        <v>162</v>
      </c>
      <c r="B101" s="47">
        <v>7.9</v>
      </c>
      <c r="C101" s="47">
        <v>4.8</v>
      </c>
      <c r="D101" s="47">
        <f t="shared" si="3"/>
        <v>37.92</v>
      </c>
      <c r="E101" s="47">
        <v>7</v>
      </c>
      <c r="G101" s="53">
        <v>75</v>
      </c>
      <c r="H101" s="53">
        <v>8.0651959938984135</v>
      </c>
      <c r="I101" s="53">
        <v>0.33480400610158689</v>
      </c>
      <c r="J101" s="53">
        <v>0.46668232592245606</v>
      </c>
      <c r="K101" s="63"/>
      <c r="L101" s="53">
        <v>37.25</v>
      </c>
      <c r="M101" s="53">
        <v>7.4</v>
      </c>
      <c r="N101" s="63"/>
      <c r="O101" s="63"/>
    </row>
    <row r="102" spans="1:15" x14ac:dyDescent="0.2">
      <c r="A102" s="28" t="s">
        <v>163</v>
      </c>
      <c r="B102" s="47">
        <v>7.6</v>
      </c>
      <c r="C102" s="47">
        <v>4.5999999999999996</v>
      </c>
      <c r="D102" s="47">
        <f t="shared" si="3"/>
        <v>34.959999999999994</v>
      </c>
      <c r="E102" s="47">
        <v>6.1</v>
      </c>
      <c r="G102" s="53">
        <v>76</v>
      </c>
      <c r="H102" s="53">
        <v>8.2341360718253362</v>
      </c>
      <c r="I102" s="53">
        <v>0.66586392817466411</v>
      </c>
      <c r="J102" s="53">
        <v>0.92814578405650261</v>
      </c>
      <c r="K102" s="63"/>
      <c r="L102" s="53">
        <v>37.75</v>
      </c>
      <c r="M102" s="53">
        <v>7.4</v>
      </c>
      <c r="N102" s="63"/>
      <c r="O102" s="63"/>
    </row>
    <row r="103" spans="1:15" x14ac:dyDescent="0.2">
      <c r="A103" s="28" t="s">
        <v>164</v>
      </c>
      <c r="B103" s="47">
        <v>9.1999999999999993</v>
      </c>
      <c r="C103" s="47">
        <v>6.2</v>
      </c>
      <c r="D103" s="47">
        <f t="shared" si="3"/>
        <v>57.04</v>
      </c>
      <c r="E103" s="47">
        <v>7.1</v>
      </c>
      <c r="G103" s="53">
        <v>77</v>
      </c>
      <c r="H103" s="53">
        <v>7.470086041371097</v>
      </c>
      <c r="I103" s="53">
        <v>2.9913958628903004E-2</v>
      </c>
      <c r="J103" s="53">
        <v>4.1696979534494312E-2</v>
      </c>
      <c r="K103" s="63"/>
      <c r="L103" s="53">
        <v>38.25</v>
      </c>
      <c r="M103" s="53">
        <v>7.4</v>
      </c>
      <c r="N103" s="63"/>
      <c r="O103" s="63"/>
    </row>
    <row r="104" spans="1:15" x14ac:dyDescent="0.2">
      <c r="A104" s="28" t="s">
        <v>165</v>
      </c>
      <c r="B104" s="47">
        <v>7.7</v>
      </c>
      <c r="C104" s="47">
        <v>7</v>
      </c>
      <c r="D104" s="47">
        <f t="shared" si="3"/>
        <v>53.9</v>
      </c>
      <c r="E104" s="47">
        <v>7.6</v>
      </c>
      <c r="G104" s="53">
        <v>78</v>
      </c>
      <c r="H104" s="53">
        <v>8.0751025351239019</v>
      </c>
      <c r="I104" s="53">
        <v>-7.5102535123901859E-2</v>
      </c>
      <c r="J104" s="53">
        <v>-0.10468520428534187</v>
      </c>
      <c r="K104" s="63"/>
      <c r="L104" s="53">
        <v>38.75</v>
      </c>
      <c r="M104" s="53">
        <v>7.4</v>
      </c>
      <c r="N104" s="63"/>
      <c r="O104" s="63"/>
    </row>
    <row r="105" spans="1:15" x14ac:dyDescent="0.2">
      <c r="A105" s="28" t="s">
        <v>166</v>
      </c>
      <c r="B105" s="47">
        <v>9.5</v>
      </c>
      <c r="C105" s="47">
        <v>6.6</v>
      </c>
      <c r="D105" s="47">
        <f t="shared" si="3"/>
        <v>62.699999999999996</v>
      </c>
      <c r="E105" s="47">
        <v>9</v>
      </c>
      <c r="G105" s="53">
        <v>79</v>
      </c>
      <c r="H105" s="53">
        <v>8.2663453242261795</v>
      </c>
      <c r="I105" s="53">
        <v>-0.16634532422617987</v>
      </c>
      <c r="J105" s="53">
        <v>-0.23186826143485248</v>
      </c>
      <c r="K105" s="63"/>
      <c r="L105" s="53">
        <v>39.25</v>
      </c>
      <c r="M105" s="53">
        <v>7.5</v>
      </c>
      <c r="N105" s="63"/>
      <c r="O105" s="63"/>
    </row>
    <row r="106" spans="1:15" x14ac:dyDescent="0.2">
      <c r="A106" s="28" t="s">
        <v>167</v>
      </c>
      <c r="B106" s="47">
        <v>6.5</v>
      </c>
      <c r="C106" s="47">
        <v>6</v>
      </c>
      <c r="D106" s="47">
        <f t="shared" si="3"/>
        <v>39</v>
      </c>
      <c r="E106" s="47">
        <v>8.9</v>
      </c>
      <c r="G106" s="53">
        <v>80</v>
      </c>
      <c r="H106" s="53">
        <v>7.6357429116288502</v>
      </c>
      <c r="I106" s="53">
        <v>-3.5742911628850571E-2</v>
      </c>
      <c r="J106" s="53">
        <v>-4.9821940090918539E-2</v>
      </c>
      <c r="K106" s="63"/>
      <c r="L106" s="53">
        <v>39.75</v>
      </c>
      <c r="M106" s="53">
        <v>7.5</v>
      </c>
      <c r="N106" s="63"/>
      <c r="O106" s="63"/>
    </row>
    <row r="107" spans="1:15" x14ac:dyDescent="0.2">
      <c r="A107" s="28" t="s">
        <v>168</v>
      </c>
      <c r="B107" s="47">
        <v>8.3000000000000007</v>
      </c>
      <c r="C107" s="47">
        <v>5.2</v>
      </c>
      <c r="D107" s="47">
        <f t="shared" si="3"/>
        <v>43.160000000000004</v>
      </c>
      <c r="E107" s="47">
        <v>7.5</v>
      </c>
      <c r="G107" s="53">
        <v>81</v>
      </c>
      <c r="H107" s="53">
        <v>8.2341360718253362</v>
      </c>
      <c r="I107" s="53">
        <v>0.56586392817466447</v>
      </c>
      <c r="J107" s="53">
        <v>0.78875607622222643</v>
      </c>
      <c r="K107" s="63"/>
      <c r="L107" s="53">
        <v>40.25</v>
      </c>
      <c r="M107" s="53">
        <v>7.5</v>
      </c>
      <c r="N107" s="63"/>
      <c r="O107" s="63"/>
    </row>
    <row r="108" spans="1:15" x14ac:dyDescent="0.2">
      <c r="A108" s="28" t="s">
        <v>169</v>
      </c>
      <c r="B108" s="47">
        <v>9.6</v>
      </c>
      <c r="C108" s="47">
        <v>5.5</v>
      </c>
      <c r="D108" s="47">
        <f t="shared" si="3"/>
        <v>52.8</v>
      </c>
      <c r="E108" s="47">
        <v>9.3000000000000007</v>
      </c>
      <c r="G108" s="53">
        <v>82</v>
      </c>
      <c r="H108" s="53">
        <v>7.7460989548103889</v>
      </c>
      <c r="I108" s="53">
        <v>0.2539010451896111</v>
      </c>
      <c r="J108" s="53">
        <v>0.35391192507797387</v>
      </c>
      <c r="K108" s="63"/>
      <c r="L108" s="53">
        <v>40.75</v>
      </c>
      <c r="M108" s="53">
        <v>7.5</v>
      </c>
      <c r="N108" s="63"/>
      <c r="O108" s="63"/>
    </row>
    <row r="109" spans="1:15" x14ac:dyDescent="0.2">
      <c r="A109" s="28" t="s">
        <v>170</v>
      </c>
      <c r="B109" s="47">
        <v>5.9</v>
      </c>
      <c r="C109" s="47">
        <v>6.2</v>
      </c>
      <c r="D109" s="47">
        <f t="shared" si="3"/>
        <v>36.580000000000005</v>
      </c>
      <c r="E109" s="47">
        <v>8</v>
      </c>
      <c r="G109" s="53">
        <v>83</v>
      </c>
      <c r="H109" s="53">
        <v>7.5436725047092938</v>
      </c>
      <c r="I109" s="53">
        <v>0.95632749529070615</v>
      </c>
      <c r="J109" s="53">
        <v>1.333022101624572</v>
      </c>
      <c r="K109" s="63"/>
      <c r="L109" s="53">
        <v>41.25</v>
      </c>
      <c r="M109" s="53">
        <v>7.5</v>
      </c>
      <c r="N109" s="63"/>
      <c r="O109" s="63"/>
    </row>
    <row r="110" spans="1:15" x14ac:dyDescent="0.2">
      <c r="A110" s="28" t="s">
        <v>171</v>
      </c>
      <c r="B110" s="47">
        <v>8.6999999999999993</v>
      </c>
      <c r="C110" s="47">
        <v>4.8</v>
      </c>
      <c r="D110" s="47">
        <f t="shared" si="3"/>
        <v>41.76</v>
      </c>
      <c r="E110" s="47">
        <v>7.6</v>
      </c>
      <c r="G110" s="53">
        <v>84</v>
      </c>
      <c r="H110" s="53">
        <v>7.0520812765272662</v>
      </c>
      <c r="I110" s="53">
        <v>-0.55208127652726624</v>
      </c>
      <c r="J110" s="53">
        <v>-0.76954447835910189</v>
      </c>
      <c r="K110" s="63"/>
      <c r="L110" s="53">
        <v>41.75</v>
      </c>
      <c r="M110" s="53">
        <v>7.5</v>
      </c>
      <c r="N110" s="63"/>
      <c r="O110" s="63"/>
    </row>
    <row r="111" spans="1:15" x14ac:dyDescent="0.2">
      <c r="A111" s="28" t="s">
        <v>172</v>
      </c>
      <c r="B111" s="47">
        <v>6.7</v>
      </c>
      <c r="C111" s="47">
        <v>4.5</v>
      </c>
      <c r="D111" s="47">
        <f t="shared" si="3"/>
        <v>30.150000000000002</v>
      </c>
      <c r="E111" s="47">
        <v>7.1</v>
      </c>
      <c r="G111" s="53">
        <v>85</v>
      </c>
      <c r="H111" s="53">
        <v>7.2694042926504103</v>
      </c>
      <c r="I111" s="53">
        <v>0.43059570734958985</v>
      </c>
      <c r="J111" s="53">
        <v>0.60020609842153061</v>
      </c>
      <c r="K111" s="63"/>
      <c r="L111" s="53">
        <v>42.25</v>
      </c>
      <c r="M111" s="53">
        <v>7.5</v>
      </c>
      <c r="N111" s="63"/>
      <c r="O111" s="63"/>
    </row>
    <row r="112" spans="1:15" x14ac:dyDescent="0.2">
      <c r="A112" s="28" t="s">
        <v>173</v>
      </c>
      <c r="B112" s="47">
        <v>9.6999999999999993</v>
      </c>
      <c r="C112" s="47">
        <v>6.1</v>
      </c>
      <c r="D112" s="47">
        <f t="shared" si="3"/>
        <v>59.169999999999995</v>
      </c>
      <c r="E112" s="47">
        <v>8.1</v>
      </c>
      <c r="G112" s="53">
        <v>86</v>
      </c>
      <c r="H112" s="53">
        <v>7.2601714305396605</v>
      </c>
      <c r="I112" s="53">
        <v>-6.0171430539660342E-2</v>
      </c>
      <c r="J112" s="53">
        <v>-8.3872781228937321E-2</v>
      </c>
      <c r="K112" s="63"/>
      <c r="L112" s="53">
        <v>42.75</v>
      </c>
      <c r="M112" s="53">
        <v>7.5</v>
      </c>
      <c r="N112" s="63"/>
      <c r="O112" s="63"/>
    </row>
    <row r="113" spans="1:15" x14ac:dyDescent="0.2">
      <c r="A113" s="28" t="s">
        <v>174</v>
      </c>
      <c r="B113" s="47">
        <v>8.8000000000000007</v>
      </c>
      <c r="C113" s="47">
        <v>4.5</v>
      </c>
      <c r="D113" s="47">
        <f t="shared" si="3"/>
        <v>39.6</v>
      </c>
      <c r="E113" s="47">
        <v>7.9</v>
      </c>
      <c r="G113" s="53">
        <v>87</v>
      </c>
      <c r="H113" s="53">
        <v>6.5122540293002897</v>
      </c>
      <c r="I113" s="53">
        <v>-0.51225402930028974</v>
      </c>
      <c r="J113" s="53">
        <v>-0.71402939481098426</v>
      </c>
      <c r="K113" s="63"/>
      <c r="L113" s="53">
        <v>43.25</v>
      </c>
      <c r="M113" s="53">
        <v>7.5</v>
      </c>
      <c r="N113" s="63"/>
      <c r="O113" s="63"/>
    </row>
    <row r="114" spans="1:15" x14ac:dyDescent="0.2">
      <c r="A114" s="28" t="s">
        <v>175</v>
      </c>
      <c r="B114" s="47">
        <v>8.1999999999999993</v>
      </c>
      <c r="C114" s="47">
        <v>5</v>
      </c>
      <c r="D114" s="47">
        <f t="shared" si="3"/>
        <v>41</v>
      </c>
      <c r="E114" s="47">
        <v>7.2</v>
      </c>
      <c r="G114" s="53">
        <v>88</v>
      </c>
      <c r="H114" s="53">
        <v>7.2694042926504103</v>
      </c>
      <c r="I114" s="53">
        <v>0.93059570734958896</v>
      </c>
      <c r="J114" s="53">
        <v>1.2971546375929131</v>
      </c>
      <c r="K114" s="63"/>
      <c r="L114" s="53">
        <v>43.75</v>
      </c>
      <c r="M114" s="53">
        <v>7.6</v>
      </c>
      <c r="N114" s="63"/>
      <c r="O114" s="63"/>
    </row>
    <row r="115" spans="1:15" x14ac:dyDescent="0.2">
      <c r="A115" s="28" t="s">
        <v>176</v>
      </c>
      <c r="B115" s="47">
        <v>8.9</v>
      </c>
      <c r="C115" s="47">
        <v>6.9</v>
      </c>
      <c r="D115" s="47">
        <f t="shared" si="3"/>
        <v>61.410000000000004</v>
      </c>
      <c r="E115" s="47">
        <v>7.7</v>
      </c>
      <c r="G115" s="53">
        <v>89</v>
      </c>
      <c r="H115" s="53">
        <v>7.8964027375387804</v>
      </c>
      <c r="I115" s="53">
        <v>-0.49640273753878006</v>
      </c>
      <c r="J115" s="53">
        <v>-0.69193432553665712</v>
      </c>
      <c r="K115" s="63"/>
      <c r="L115" s="53">
        <v>44.25</v>
      </c>
      <c r="M115" s="53">
        <v>7.6</v>
      </c>
      <c r="N115" s="63"/>
      <c r="O115" s="63"/>
    </row>
    <row r="116" spans="1:15" x14ac:dyDescent="0.2">
      <c r="A116" s="28" t="s">
        <v>177</v>
      </c>
      <c r="B116" s="47">
        <v>8.4</v>
      </c>
      <c r="C116" s="47">
        <v>5.9</v>
      </c>
      <c r="D116" s="47">
        <f t="shared" si="3"/>
        <v>49.56</v>
      </c>
      <c r="E116" s="47">
        <v>7.9</v>
      </c>
      <c r="G116" s="53">
        <v>90</v>
      </c>
      <c r="H116" s="53">
        <v>8.2978497821834125</v>
      </c>
      <c r="I116" s="53">
        <v>1.0021502178165882</v>
      </c>
      <c r="J116" s="53">
        <v>1.3968942606751102</v>
      </c>
      <c r="K116" s="63"/>
      <c r="L116" s="53">
        <v>44.75</v>
      </c>
      <c r="M116" s="53">
        <v>7.6</v>
      </c>
      <c r="N116" s="63"/>
      <c r="O116" s="63"/>
    </row>
    <row r="117" spans="1:15" x14ac:dyDescent="0.2">
      <c r="A117" s="28" t="s">
        <v>178</v>
      </c>
      <c r="B117" s="47">
        <v>7.7</v>
      </c>
      <c r="C117" s="47">
        <v>7</v>
      </c>
      <c r="D117" s="47">
        <f t="shared" si="3"/>
        <v>53.9</v>
      </c>
      <c r="E117" s="47">
        <v>6.9</v>
      </c>
      <c r="G117" s="53">
        <v>91</v>
      </c>
      <c r="H117" s="53">
        <v>8.0887812573129949</v>
      </c>
      <c r="I117" s="53">
        <v>-0.18878125731299455</v>
      </c>
      <c r="J117" s="53">
        <v>-0.2631416430144573</v>
      </c>
      <c r="K117" s="63"/>
      <c r="L117" s="53">
        <v>45.25</v>
      </c>
      <c r="M117" s="53">
        <v>7.6</v>
      </c>
      <c r="N117" s="63"/>
      <c r="O117" s="63"/>
    </row>
    <row r="118" spans="1:15" x14ac:dyDescent="0.2">
      <c r="A118" s="28" t="s">
        <v>179</v>
      </c>
      <c r="B118" s="47">
        <v>9.1999999999999993</v>
      </c>
      <c r="C118" s="47">
        <v>6.2</v>
      </c>
      <c r="D118" s="47">
        <f t="shared" si="3"/>
        <v>57.04</v>
      </c>
      <c r="E118" s="47">
        <v>9.5</v>
      </c>
      <c r="G118" s="53">
        <v>92</v>
      </c>
      <c r="H118" s="53">
        <v>7.1071254325328237</v>
      </c>
      <c r="I118" s="53">
        <v>-0.60712543253282369</v>
      </c>
      <c r="J118" s="53">
        <v>-0.84627036659509192</v>
      </c>
      <c r="K118" s="63"/>
      <c r="L118" s="53">
        <v>45.75</v>
      </c>
      <c r="M118" s="53">
        <v>7.6</v>
      </c>
      <c r="N118" s="63"/>
      <c r="O118" s="63"/>
    </row>
    <row r="119" spans="1:15" x14ac:dyDescent="0.2">
      <c r="A119" s="28" t="s">
        <v>180</v>
      </c>
      <c r="B119" s="47">
        <v>7.3</v>
      </c>
      <c r="C119" s="47">
        <v>6.1</v>
      </c>
      <c r="D119" s="47">
        <f t="shared" si="3"/>
        <v>44.529999999999994</v>
      </c>
      <c r="E119" s="47">
        <v>7.5</v>
      </c>
      <c r="G119" s="53">
        <v>93</v>
      </c>
      <c r="H119" s="53">
        <v>7.9807022055252084</v>
      </c>
      <c r="I119" s="53">
        <v>0.61929779447479127</v>
      </c>
      <c r="J119" s="53">
        <v>0.86323738634253122</v>
      </c>
      <c r="K119" s="63"/>
      <c r="L119" s="53">
        <v>46.25</v>
      </c>
      <c r="M119" s="53">
        <v>7.6</v>
      </c>
      <c r="N119" s="63"/>
      <c r="O119" s="63"/>
    </row>
    <row r="120" spans="1:15" x14ac:dyDescent="0.2">
      <c r="A120" s="28" t="s">
        <v>181</v>
      </c>
      <c r="B120" s="47">
        <v>9</v>
      </c>
      <c r="C120" s="47">
        <v>5</v>
      </c>
      <c r="D120" s="47">
        <f t="shared" si="3"/>
        <v>45</v>
      </c>
      <c r="E120" s="47">
        <v>8</v>
      </c>
      <c r="G120" s="53">
        <v>94</v>
      </c>
      <c r="H120" s="53">
        <v>8.2663453242261795</v>
      </c>
      <c r="I120" s="53">
        <v>0.63365467577382084</v>
      </c>
      <c r="J120" s="53">
        <v>0.88324940123936246</v>
      </c>
      <c r="K120" s="63"/>
      <c r="L120" s="53">
        <v>46.75</v>
      </c>
      <c r="M120" s="53">
        <v>7.6</v>
      </c>
      <c r="N120" s="63"/>
      <c r="O120" s="63"/>
    </row>
    <row r="121" spans="1:15" x14ac:dyDescent="0.2">
      <c r="A121" s="28" t="s">
        <v>182</v>
      </c>
      <c r="B121" s="47">
        <v>8.1</v>
      </c>
      <c r="C121" s="47">
        <v>3.8</v>
      </c>
      <c r="D121" s="47">
        <f t="shared" si="3"/>
        <v>30.779999999999998</v>
      </c>
      <c r="E121" s="47">
        <v>7.1</v>
      </c>
      <c r="G121" s="53">
        <v>95</v>
      </c>
      <c r="H121" s="53">
        <v>8.1756404948959638</v>
      </c>
      <c r="I121" s="53">
        <v>0.22435950510403657</v>
      </c>
      <c r="J121" s="53">
        <v>0.31273405866294579</v>
      </c>
      <c r="K121" s="63"/>
      <c r="L121" s="53">
        <v>47.25</v>
      </c>
      <c r="M121" s="53">
        <v>7.6</v>
      </c>
      <c r="N121" s="63"/>
      <c r="O121" s="63"/>
    </row>
    <row r="122" spans="1:15" x14ac:dyDescent="0.2">
      <c r="A122" s="28" t="s">
        <v>183</v>
      </c>
      <c r="B122" s="47">
        <v>7.4</v>
      </c>
      <c r="C122" s="47">
        <v>6.9</v>
      </c>
      <c r="D122" s="47">
        <f t="shared" si="3"/>
        <v>51.06</v>
      </c>
      <c r="E122" s="47">
        <v>8.8000000000000007</v>
      </c>
      <c r="G122" s="53">
        <v>96</v>
      </c>
      <c r="H122" s="53">
        <v>8.0107489338964548</v>
      </c>
      <c r="I122" s="53">
        <v>8.9251066103544829E-2</v>
      </c>
      <c r="J122" s="53">
        <v>0.12440680028070834</v>
      </c>
      <c r="K122" s="63"/>
      <c r="L122" s="53">
        <v>47.75</v>
      </c>
      <c r="M122" s="53">
        <v>7.6</v>
      </c>
      <c r="N122" s="63"/>
      <c r="O122" s="63"/>
    </row>
    <row r="123" spans="1:15" x14ac:dyDescent="0.2">
      <c r="A123" s="28" t="s">
        <v>184</v>
      </c>
      <c r="B123" s="47">
        <v>7.9</v>
      </c>
      <c r="C123" s="47">
        <v>4.8</v>
      </c>
      <c r="D123" s="47">
        <f t="shared" si="3"/>
        <v>37.92</v>
      </c>
      <c r="E123" s="47">
        <v>8</v>
      </c>
      <c r="G123" s="53">
        <v>97</v>
      </c>
      <c r="H123" s="53">
        <v>7.3290151207534553</v>
      </c>
      <c r="I123" s="53">
        <v>-0.12901512075345511</v>
      </c>
      <c r="J123" s="53">
        <v>-0.17983379988028042</v>
      </c>
      <c r="K123" s="63"/>
      <c r="L123" s="53">
        <v>48.25</v>
      </c>
      <c r="M123" s="53">
        <v>7.6</v>
      </c>
      <c r="N123" s="63"/>
      <c r="O123" s="63"/>
    </row>
    <row r="124" spans="1:15" x14ac:dyDescent="0.2">
      <c r="A124" s="28" t="s">
        <v>185</v>
      </c>
      <c r="B124" s="47">
        <v>7.7</v>
      </c>
      <c r="C124" s="47">
        <v>3.4</v>
      </c>
      <c r="D124" s="47">
        <f t="shared" si="3"/>
        <v>26.18</v>
      </c>
      <c r="E124" s="47">
        <v>7.7</v>
      </c>
      <c r="G124" s="53">
        <v>98</v>
      </c>
      <c r="H124" s="53">
        <v>7.2906769405566196</v>
      </c>
      <c r="I124" s="53">
        <v>0.40932305944338054</v>
      </c>
      <c r="J124" s="53">
        <v>0.57055421665645101</v>
      </c>
      <c r="K124" s="63"/>
      <c r="L124" s="53">
        <v>48.75</v>
      </c>
      <c r="M124" s="53">
        <v>7.6</v>
      </c>
      <c r="N124" s="63"/>
      <c r="O124" s="63"/>
    </row>
    <row r="125" spans="1:15" x14ac:dyDescent="0.2">
      <c r="A125" s="28" t="s">
        <v>186</v>
      </c>
      <c r="B125" s="47">
        <v>9.4</v>
      </c>
      <c r="C125" s="47">
        <v>4.5999999999999996</v>
      </c>
      <c r="D125" s="47">
        <f t="shared" si="3"/>
        <v>43.239999999999995</v>
      </c>
      <c r="E125" s="47">
        <v>8.1999999999999993</v>
      </c>
      <c r="G125" s="53">
        <v>99</v>
      </c>
      <c r="H125" s="53">
        <v>8.2319033093395859</v>
      </c>
      <c r="I125" s="53">
        <v>-0.83190330933958556</v>
      </c>
      <c r="J125" s="53">
        <v>-1.1595875923521277</v>
      </c>
      <c r="K125" s="63"/>
      <c r="L125" s="53">
        <v>49.25</v>
      </c>
      <c r="M125" s="53">
        <v>7.6</v>
      </c>
      <c r="N125" s="63"/>
      <c r="O125" s="63"/>
    </row>
    <row r="126" spans="1:15" x14ac:dyDescent="0.2">
      <c r="A126" s="28" t="s">
        <v>187</v>
      </c>
      <c r="B126" s="47">
        <v>7.2</v>
      </c>
      <c r="C126" s="47">
        <v>4.7</v>
      </c>
      <c r="D126" s="47">
        <f t="shared" si="3"/>
        <v>33.840000000000003</v>
      </c>
      <c r="E126" s="47">
        <v>6.5</v>
      </c>
      <c r="G126" s="53">
        <v>100</v>
      </c>
      <c r="H126" s="53">
        <v>7.5100393109678318</v>
      </c>
      <c r="I126" s="53">
        <v>-0.51003931096783184</v>
      </c>
      <c r="J126" s="53">
        <v>-0.71094230539801906</v>
      </c>
      <c r="K126" s="63"/>
      <c r="L126" s="53">
        <v>49.75</v>
      </c>
      <c r="M126" s="53">
        <v>7.6</v>
      </c>
      <c r="N126" s="63"/>
      <c r="O126" s="63"/>
    </row>
    <row r="127" spans="1:15" x14ac:dyDescent="0.2">
      <c r="A127" s="28" t="s">
        <v>188</v>
      </c>
      <c r="B127" s="47">
        <v>8.3000000000000007</v>
      </c>
      <c r="C127" s="47">
        <v>6.1</v>
      </c>
      <c r="D127" s="47">
        <f t="shared" si="3"/>
        <v>50.63</v>
      </c>
      <c r="E127" s="47">
        <v>8.1</v>
      </c>
      <c r="G127" s="53">
        <v>101</v>
      </c>
      <c r="H127" s="53">
        <v>7.3327635523073145</v>
      </c>
      <c r="I127" s="53">
        <v>-1.2327635523073148</v>
      </c>
      <c r="J127" s="53">
        <v>-1.7183455138486174</v>
      </c>
      <c r="K127" s="63"/>
      <c r="L127" s="53">
        <v>50.25</v>
      </c>
      <c r="M127" s="53">
        <v>7.6</v>
      </c>
      <c r="N127" s="63"/>
      <c r="O127" s="63"/>
    </row>
    <row r="128" spans="1:15" x14ac:dyDescent="0.2">
      <c r="A128" s="28" t="s">
        <v>189</v>
      </c>
      <c r="B128" s="47">
        <v>7.9</v>
      </c>
      <c r="C128" s="47">
        <v>5.8</v>
      </c>
      <c r="D128" s="47">
        <f t="shared" si="3"/>
        <v>45.82</v>
      </c>
      <c r="E128" s="47">
        <v>8.1</v>
      </c>
      <c r="G128" s="53">
        <v>102</v>
      </c>
      <c r="H128" s="53">
        <v>8.3077668616555247</v>
      </c>
      <c r="I128" s="53">
        <v>-1.207766861655525</v>
      </c>
      <c r="J128" s="53">
        <v>-1.6835026997808498</v>
      </c>
      <c r="K128" s="63"/>
      <c r="L128" s="53">
        <v>50.75</v>
      </c>
      <c r="M128" s="53">
        <v>7.7</v>
      </c>
      <c r="N128" s="63"/>
      <c r="O128" s="63"/>
    </row>
    <row r="129" spans="1:15" x14ac:dyDescent="0.2">
      <c r="A129" s="28" t="s">
        <v>190</v>
      </c>
      <c r="B129" s="47">
        <v>7.3</v>
      </c>
      <c r="C129" s="47">
        <v>6.1</v>
      </c>
      <c r="D129" s="47">
        <f t="shared" si="3"/>
        <v>44.529999999999994</v>
      </c>
      <c r="E129" s="47">
        <v>6.9</v>
      </c>
      <c r="G129" s="53">
        <v>103</v>
      </c>
      <c r="H129" s="53">
        <v>8.1778211407014361</v>
      </c>
      <c r="I129" s="53">
        <v>-0.57782114070143642</v>
      </c>
      <c r="J129" s="53">
        <v>-0.80542319982841737</v>
      </c>
      <c r="K129" s="63"/>
      <c r="L129" s="53">
        <v>51.25</v>
      </c>
      <c r="M129" s="53">
        <v>7.7</v>
      </c>
      <c r="N129" s="63"/>
      <c r="O129" s="63"/>
    </row>
    <row r="130" spans="1:15" x14ac:dyDescent="0.2">
      <c r="A130" s="28" t="s">
        <v>191</v>
      </c>
      <c r="B130" s="47">
        <v>9.6</v>
      </c>
      <c r="C130" s="47">
        <v>7.8</v>
      </c>
      <c r="D130" s="47">
        <f t="shared" ref="D130:D161" si="4">B130*C130</f>
        <v>74.88</v>
      </c>
      <c r="E130" s="47">
        <v>9.3000000000000007</v>
      </c>
      <c r="G130" s="53">
        <v>104</v>
      </c>
      <c r="H130" s="53">
        <v>8.4728085141338063</v>
      </c>
      <c r="I130" s="53">
        <v>0.52719148586619369</v>
      </c>
      <c r="J130" s="53">
        <v>0.73485067187606978</v>
      </c>
      <c r="K130" s="63"/>
      <c r="L130" s="53">
        <v>51.75</v>
      </c>
      <c r="M130" s="53">
        <v>7.7</v>
      </c>
      <c r="N130" s="63"/>
      <c r="O130" s="63"/>
    </row>
    <row r="131" spans="1:15" x14ac:dyDescent="0.2">
      <c r="A131" s="28" t="s">
        <v>192</v>
      </c>
      <c r="B131" s="47">
        <v>8.3000000000000007</v>
      </c>
      <c r="C131" s="47">
        <v>2.5</v>
      </c>
      <c r="D131" s="47">
        <f t="shared" si="4"/>
        <v>20.75</v>
      </c>
      <c r="E131" s="47">
        <v>6.2</v>
      </c>
      <c r="G131" s="53">
        <v>105</v>
      </c>
      <c r="H131" s="53">
        <v>7.5056321497476102</v>
      </c>
      <c r="I131" s="53">
        <v>1.3943678502523902</v>
      </c>
      <c r="J131" s="53">
        <v>1.9436052726018922</v>
      </c>
      <c r="K131" s="63"/>
      <c r="L131" s="53">
        <v>52.25</v>
      </c>
      <c r="M131" s="53">
        <v>7.7</v>
      </c>
      <c r="N131" s="63"/>
      <c r="O131" s="63"/>
    </row>
    <row r="132" spans="1:15" x14ac:dyDescent="0.2">
      <c r="A132" s="28" t="s">
        <v>193</v>
      </c>
      <c r="B132" s="47">
        <v>8.6</v>
      </c>
      <c r="C132" s="47">
        <v>4.7</v>
      </c>
      <c r="D132" s="47">
        <f t="shared" si="4"/>
        <v>40.42</v>
      </c>
      <c r="E132" s="47">
        <v>8</v>
      </c>
      <c r="G132" s="53">
        <v>106</v>
      </c>
      <c r="H132" s="53">
        <v>7.7729856452539989</v>
      </c>
      <c r="I132" s="53">
        <v>-0.27298564525399893</v>
      </c>
      <c r="J132" s="53">
        <v>-0.38051389334906427</v>
      </c>
      <c r="K132" s="63"/>
      <c r="L132" s="53">
        <v>52.75</v>
      </c>
      <c r="M132" s="53">
        <v>7.7</v>
      </c>
      <c r="N132" s="63"/>
      <c r="O132" s="63"/>
    </row>
    <row r="133" spans="1:15" x14ac:dyDescent="0.2">
      <c r="A133" s="28" t="s">
        <v>194</v>
      </c>
      <c r="B133" s="47">
        <v>8</v>
      </c>
      <c r="C133" s="47">
        <v>3</v>
      </c>
      <c r="D133" s="47">
        <f t="shared" si="4"/>
        <v>24</v>
      </c>
      <c r="E133" s="47">
        <v>7.1</v>
      </c>
      <c r="G133" s="53">
        <v>107</v>
      </c>
      <c r="H133" s="53">
        <v>8.2698583788127529</v>
      </c>
      <c r="I133" s="53">
        <v>1.0301416211872478</v>
      </c>
      <c r="J133" s="53">
        <v>1.4359113960521865</v>
      </c>
      <c r="K133" s="63"/>
      <c r="L133" s="53">
        <v>53.25</v>
      </c>
      <c r="M133" s="53">
        <v>7.7</v>
      </c>
      <c r="N133" s="63"/>
      <c r="O133" s="63"/>
    </row>
    <row r="134" spans="1:15" x14ac:dyDescent="0.2">
      <c r="A134" s="28" t="s">
        <v>195</v>
      </c>
      <c r="B134" s="47">
        <v>6.4</v>
      </c>
      <c r="C134" s="47">
        <v>5</v>
      </c>
      <c r="D134" s="47">
        <f t="shared" si="4"/>
        <v>32</v>
      </c>
      <c r="E134" s="47">
        <v>6.5</v>
      </c>
      <c r="G134" s="53">
        <v>108</v>
      </c>
      <c r="H134" s="53">
        <v>7.4297330709010438</v>
      </c>
      <c r="I134" s="53">
        <v>0.57026692909895615</v>
      </c>
      <c r="J134" s="53">
        <v>0.79489340634653705</v>
      </c>
      <c r="K134" s="63"/>
      <c r="L134" s="53">
        <v>53.75</v>
      </c>
      <c r="M134" s="53">
        <v>7.7</v>
      </c>
      <c r="N134" s="63"/>
      <c r="O134" s="63"/>
    </row>
    <row r="135" spans="1:15" x14ac:dyDescent="0.2">
      <c r="A135" s="28" t="s">
        <v>196</v>
      </c>
      <c r="B135" s="47">
        <v>6.6</v>
      </c>
      <c r="C135" s="47">
        <v>6.6</v>
      </c>
      <c r="D135" s="47">
        <f t="shared" si="4"/>
        <v>43.559999999999995</v>
      </c>
      <c r="E135" s="47">
        <v>7.1</v>
      </c>
      <c r="G135" s="53">
        <v>109</v>
      </c>
      <c r="H135" s="53">
        <v>7.7996780153108318</v>
      </c>
      <c r="I135" s="53">
        <v>-0.19967801531083218</v>
      </c>
      <c r="J135" s="53">
        <v>-0.27833060215105138</v>
      </c>
      <c r="K135" s="63"/>
      <c r="L135" s="53">
        <v>54.25</v>
      </c>
      <c r="M135" s="53">
        <v>7.9</v>
      </c>
      <c r="N135" s="63"/>
      <c r="O135" s="63"/>
    </row>
    <row r="136" spans="1:15" x14ac:dyDescent="0.2">
      <c r="A136" s="28" t="s">
        <v>197</v>
      </c>
      <c r="B136" s="47">
        <v>7.6</v>
      </c>
      <c r="C136" s="47">
        <v>4.2</v>
      </c>
      <c r="D136" s="47">
        <f t="shared" si="4"/>
        <v>31.919999999999998</v>
      </c>
      <c r="E136" s="47">
        <v>8.1999999999999993</v>
      </c>
      <c r="G136" s="53">
        <v>110</v>
      </c>
      <c r="H136" s="53">
        <v>6.9540794345259904</v>
      </c>
      <c r="I136" s="53">
        <v>0.14592056547400922</v>
      </c>
      <c r="J136" s="53">
        <v>0.20339824988434596</v>
      </c>
      <c r="K136" s="63"/>
      <c r="L136" s="53">
        <v>54.75</v>
      </c>
      <c r="M136" s="53">
        <v>7.9</v>
      </c>
      <c r="N136" s="63"/>
      <c r="O136" s="63"/>
    </row>
    <row r="137" spans="1:15" x14ac:dyDescent="0.2">
      <c r="A137" s="28" t="s">
        <v>198</v>
      </c>
      <c r="B137" s="47">
        <v>9.4</v>
      </c>
      <c r="C137" s="47">
        <v>4.7</v>
      </c>
      <c r="D137" s="47">
        <f t="shared" si="4"/>
        <v>44.180000000000007</v>
      </c>
      <c r="E137" s="47">
        <v>7</v>
      </c>
      <c r="G137" s="53">
        <v>111</v>
      </c>
      <c r="H137" s="53">
        <v>8.4208682924430036</v>
      </c>
      <c r="I137" s="53">
        <v>-0.32086829244300397</v>
      </c>
      <c r="J137" s="53">
        <v>-0.4472573753691359</v>
      </c>
      <c r="K137" s="63"/>
      <c r="L137" s="53">
        <v>55.25</v>
      </c>
      <c r="M137" s="53">
        <v>7.9</v>
      </c>
      <c r="N137" s="63"/>
      <c r="O137" s="63"/>
    </row>
    <row r="138" spans="1:15" x14ac:dyDescent="0.2">
      <c r="A138" s="28" t="s">
        <v>199</v>
      </c>
      <c r="B138" s="47">
        <v>8.3000000000000007</v>
      </c>
      <c r="C138" s="47">
        <v>2.5</v>
      </c>
      <c r="D138" s="47">
        <f t="shared" si="4"/>
        <v>20.75</v>
      </c>
      <c r="E138" s="47">
        <v>6.7</v>
      </c>
      <c r="G138" s="53">
        <v>112</v>
      </c>
      <c r="H138" s="53">
        <v>7.757570924061878</v>
      </c>
      <c r="I138" s="53">
        <v>0.14242907593812237</v>
      </c>
      <c r="J138" s="53">
        <v>0.19853147282120892</v>
      </c>
      <c r="K138" s="63"/>
      <c r="L138" s="53">
        <v>55.75</v>
      </c>
      <c r="M138" s="53">
        <v>7.9</v>
      </c>
      <c r="N138" s="63"/>
      <c r="O138" s="63"/>
    </row>
    <row r="139" spans="1:15" x14ac:dyDescent="0.2">
      <c r="A139" s="28" t="s">
        <v>200</v>
      </c>
      <c r="B139" s="47">
        <v>7.8</v>
      </c>
      <c r="C139" s="47">
        <v>7.1</v>
      </c>
      <c r="D139" s="47">
        <f t="shared" si="4"/>
        <v>55.379999999999995</v>
      </c>
      <c r="E139" s="47">
        <v>7.5</v>
      </c>
      <c r="G139" s="53">
        <v>113</v>
      </c>
      <c r="H139" s="53">
        <v>7.6790884237930133</v>
      </c>
      <c r="I139" s="53">
        <v>-0.47908842379301309</v>
      </c>
      <c r="J139" s="53">
        <v>-0.66779995419292248</v>
      </c>
      <c r="K139" s="63"/>
      <c r="L139" s="53">
        <v>56.25</v>
      </c>
      <c r="M139" s="53">
        <v>7.9</v>
      </c>
      <c r="N139" s="63"/>
      <c r="O139" s="63"/>
    </row>
    <row r="140" spans="1:15" x14ac:dyDescent="0.2">
      <c r="A140" s="28" t="s">
        <v>201</v>
      </c>
      <c r="B140" s="47">
        <v>7.1</v>
      </c>
      <c r="C140" s="47">
        <v>4.5</v>
      </c>
      <c r="D140" s="47">
        <f t="shared" si="4"/>
        <v>31.95</v>
      </c>
      <c r="E140" s="47">
        <v>7.4</v>
      </c>
      <c r="G140" s="53">
        <v>114</v>
      </c>
      <c r="H140" s="53">
        <v>8.4058745662275669</v>
      </c>
      <c r="I140" s="53">
        <v>-0.70587456622756672</v>
      </c>
      <c r="J140" s="53">
        <v>-0.98391649554107352</v>
      </c>
      <c r="K140" s="63"/>
      <c r="L140" s="53">
        <v>56.75</v>
      </c>
      <c r="M140" s="53">
        <v>7.9</v>
      </c>
      <c r="N140" s="63"/>
      <c r="O140" s="63"/>
    </row>
    <row r="141" spans="1:15" x14ac:dyDescent="0.2">
      <c r="A141" s="28" t="s">
        <v>202</v>
      </c>
      <c r="B141" s="47">
        <v>7.6</v>
      </c>
      <c r="C141" s="47">
        <v>5</v>
      </c>
      <c r="D141" s="47">
        <f t="shared" si="4"/>
        <v>38</v>
      </c>
      <c r="E141" s="47">
        <v>7.4</v>
      </c>
      <c r="G141" s="53">
        <v>115</v>
      </c>
      <c r="H141" s="53">
        <v>8.0083716099818183</v>
      </c>
      <c r="I141" s="53">
        <v>-0.10837160998181794</v>
      </c>
      <c r="J141" s="53">
        <v>-0.15105887052895792</v>
      </c>
      <c r="K141" s="63"/>
      <c r="L141" s="53">
        <v>57.25</v>
      </c>
      <c r="M141" s="53">
        <v>7.9</v>
      </c>
      <c r="N141" s="63"/>
      <c r="O141" s="63"/>
    </row>
    <row r="142" spans="1:15" x14ac:dyDescent="0.2">
      <c r="A142" s="28" t="s">
        <v>203</v>
      </c>
      <c r="B142" s="47">
        <v>5.6</v>
      </c>
      <c r="C142" s="47">
        <v>5.6</v>
      </c>
      <c r="D142" s="47">
        <f t="shared" si="4"/>
        <v>31.359999999999996</v>
      </c>
      <c r="E142" s="47">
        <v>7.9</v>
      </c>
      <c r="G142" s="53">
        <v>116</v>
      </c>
      <c r="H142" s="53">
        <v>8.1778211407014361</v>
      </c>
      <c r="I142" s="53">
        <v>-1.2778211407014357</v>
      </c>
      <c r="J142" s="53">
        <v>-1.7811511546683536</v>
      </c>
      <c r="K142" s="63"/>
      <c r="L142" s="53">
        <v>57.75</v>
      </c>
      <c r="M142" s="53">
        <v>7.9</v>
      </c>
      <c r="N142" s="63"/>
      <c r="O142" s="63"/>
    </row>
    <row r="143" spans="1:15" x14ac:dyDescent="0.2">
      <c r="A143" s="28" t="s">
        <v>204</v>
      </c>
      <c r="B143" s="47">
        <v>9.9</v>
      </c>
      <c r="C143" s="47">
        <v>3.5</v>
      </c>
      <c r="D143" s="47">
        <f t="shared" si="4"/>
        <v>34.65</v>
      </c>
      <c r="E143" s="47">
        <v>8</v>
      </c>
      <c r="G143" s="53">
        <v>117</v>
      </c>
      <c r="H143" s="53">
        <v>8.3077668616555247</v>
      </c>
      <c r="I143" s="53">
        <v>1.1922331383444753</v>
      </c>
      <c r="J143" s="53">
        <v>1.6618502882417925</v>
      </c>
      <c r="K143" s="63"/>
      <c r="L143" s="53">
        <v>58.25</v>
      </c>
      <c r="M143" s="53">
        <v>7.9</v>
      </c>
      <c r="N143" s="63"/>
      <c r="O143" s="63"/>
    </row>
    <row r="144" spans="1:15" x14ac:dyDescent="0.2">
      <c r="A144" s="28" t="s">
        <v>205</v>
      </c>
      <c r="B144" s="47">
        <v>9.1999999999999993</v>
      </c>
      <c r="C144" s="47">
        <v>5.8</v>
      </c>
      <c r="D144" s="47">
        <f t="shared" si="4"/>
        <v>53.359999999999992</v>
      </c>
      <c r="E144" s="47">
        <v>8</v>
      </c>
      <c r="G144" s="53">
        <v>118</v>
      </c>
      <c r="H144" s="53">
        <v>7.7658449711327098</v>
      </c>
      <c r="I144" s="53">
        <v>-0.26584497113270977</v>
      </c>
      <c r="J144" s="53">
        <v>-0.37056052855400151</v>
      </c>
      <c r="K144" s="63"/>
      <c r="L144" s="53">
        <v>58.75</v>
      </c>
      <c r="M144" s="53">
        <v>7.9</v>
      </c>
      <c r="N144" s="63"/>
      <c r="O144" s="63"/>
    </row>
    <row r="145" spans="1:15" x14ac:dyDescent="0.2">
      <c r="A145" s="28" t="s">
        <v>206</v>
      </c>
      <c r="B145" s="47">
        <v>9.1</v>
      </c>
      <c r="C145" s="47">
        <v>4.5</v>
      </c>
      <c r="D145" s="47">
        <f t="shared" si="4"/>
        <v>40.949999999999996</v>
      </c>
      <c r="E145" s="47">
        <v>8.4</v>
      </c>
      <c r="G145" s="53">
        <v>119</v>
      </c>
      <c r="H145" s="53">
        <v>7.9577582670222355</v>
      </c>
      <c r="I145" s="53">
        <v>4.2241732977764457E-2</v>
      </c>
      <c r="J145" s="53">
        <v>5.8880628181841206E-2</v>
      </c>
      <c r="K145" s="63"/>
      <c r="L145" s="53">
        <v>59.25</v>
      </c>
      <c r="M145" s="53">
        <v>7.9</v>
      </c>
      <c r="N145" s="63"/>
      <c r="O145" s="63"/>
    </row>
    <row r="146" spans="1:15" x14ac:dyDescent="0.2">
      <c r="A146" s="28" t="s">
        <v>207</v>
      </c>
      <c r="B146" s="47">
        <v>9.9</v>
      </c>
      <c r="C146" s="47">
        <v>4.5</v>
      </c>
      <c r="D146" s="47">
        <f t="shared" si="4"/>
        <v>44.550000000000004</v>
      </c>
      <c r="E146" s="47">
        <v>8.8000000000000007</v>
      </c>
      <c r="G146" s="53">
        <v>120</v>
      </c>
      <c r="H146" s="53">
        <v>7.273420455374688</v>
      </c>
      <c r="I146" s="53">
        <v>-0.17342045537468831</v>
      </c>
      <c r="J146" s="53">
        <v>-0.24173026607165032</v>
      </c>
      <c r="K146" s="63"/>
      <c r="L146" s="53">
        <v>59.75</v>
      </c>
      <c r="M146" s="53">
        <v>7.9</v>
      </c>
      <c r="N146" s="63"/>
      <c r="O146" s="63"/>
    </row>
    <row r="147" spans="1:15" x14ac:dyDescent="0.2">
      <c r="A147" s="28" t="s">
        <v>208</v>
      </c>
      <c r="B147" s="47">
        <v>9.9</v>
      </c>
      <c r="C147" s="47">
        <v>4.5</v>
      </c>
      <c r="D147" s="47">
        <f t="shared" si="4"/>
        <v>44.550000000000004</v>
      </c>
      <c r="E147" s="47">
        <v>7.9</v>
      </c>
      <c r="G147" s="53">
        <v>121</v>
      </c>
      <c r="H147" s="53">
        <v>8.0787514487619845</v>
      </c>
      <c r="I147" s="53">
        <v>0.72124855123801623</v>
      </c>
      <c r="J147" s="53">
        <v>1.0053462483296247</v>
      </c>
      <c r="K147" s="63"/>
      <c r="L147" s="53">
        <v>60.25</v>
      </c>
      <c r="M147" s="53">
        <v>7.9</v>
      </c>
      <c r="N147" s="63"/>
      <c r="O147" s="63"/>
    </row>
    <row r="148" spans="1:15" x14ac:dyDescent="0.2">
      <c r="A148" s="28" t="s">
        <v>209</v>
      </c>
      <c r="B148" s="47">
        <v>6.6</v>
      </c>
      <c r="C148" s="47">
        <v>6.6</v>
      </c>
      <c r="D148" s="47">
        <f t="shared" si="4"/>
        <v>43.559999999999995</v>
      </c>
      <c r="E148" s="47">
        <v>6</v>
      </c>
      <c r="G148" s="53">
        <v>122</v>
      </c>
      <c r="H148" s="53">
        <v>7.5100393109678318</v>
      </c>
      <c r="I148" s="53">
        <v>0.48996068903216816</v>
      </c>
      <c r="J148" s="53">
        <v>0.68295477294474838</v>
      </c>
      <c r="K148" s="63"/>
      <c r="L148" s="53">
        <v>60.75</v>
      </c>
      <c r="M148" s="53">
        <v>8</v>
      </c>
      <c r="N148" s="63"/>
      <c r="O148" s="63"/>
    </row>
    <row r="149" spans="1:15" x14ac:dyDescent="0.2">
      <c r="A149" s="28" t="s">
        <v>210</v>
      </c>
      <c r="B149" s="47">
        <v>9.1</v>
      </c>
      <c r="C149" s="47">
        <v>5.4</v>
      </c>
      <c r="D149" s="47">
        <f t="shared" si="4"/>
        <v>49.14</v>
      </c>
      <c r="E149" s="47">
        <v>8.1999999999999993</v>
      </c>
      <c r="G149" s="53">
        <v>123</v>
      </c>
      <c r="H149" s="53">
        <v>6.9665986766334012</v>
      </c>
      <c r="I149" s="53">
        <v>0.73340132336659902</v>
      </c>
      <c r="J149" s="53">
        <v>1.0222859618934215</v>
      </c>
      <c r="K149" s="63"/>
      <c r="L149" s="53">
        <v>61.25</v>
      </c>
      <c r="M149" s="53">
        <v>8</v>
      </c>
      <c r="N149" s="63"/>
      <c r="O149" s="63"/>
    </row>
    <row r="150" spans="1:15" x14ac:dyDescent="0.2">
      <c r="A150" s="28" t="s">
        <v>211</v>
      </c>
      <c r="B150" s="47">
        <v>5.0999999999999996</v>
      </c>
      <c r="C150" s="47">
        <v>7.8</v>
      </c>
      <c r="D150" s="47">
        <f t="shared" si="4"/>
        <v>39.779999999999994</v>
      </c>
      <c r="E150" s="47">
        <v>8.4</v>
      </c>
      <c r="G150" s="53">
        <v>124</v>
      </c>
      <c r="H150" s="53">
        <v>8.0091305745850754</v>
      </c>
      <c r="I150" s="53">
        <v>0.19086942541492391</v>
      </c>
      <c r="J150" s="53">
        <v>0.26605233443082521</v>
      </c>
      <c r="K150" s="63"/>
      <c r="L150" s="53">
        <v>61.75</v>
      </c>
      <c r="M150" s="53">
        <v>8</v>
      </c>
      <c r="N150" s="63"/>
      <c r="O150" s="63"/>
    </row>
    <row r="151" spans="1:15" x14ac:dyDescent="0.2">
      <c r="A151" s="28" t="s">
        <v>212</v>
      </c>
      <c r="B151" s="47">
        <v>6</v>
      </c>
      <c r="C151" s="47">
        <v>5.3</v>
      </c>
      <c r="D151" s="47">
        <f t="shared" si="4"/>
        <v>31.799999999999997</v>
      </c>
      <c r="E151" s="47">
        <v>7.4</v>
      </c>
      <c r="G151" s="53">
        <v>125</v>
      </c>
      <c r="H151" s="53">
        <v>7.2195326071233152</v>
      </c>
      <c r="I151" s="53">
        <v>-0.71953260712331524</v>
      </c>
      <c r="J151" s="53">
        <v>-1.0029543988415435</v>
      </c>
      <c r="K151" s="63"/>
      <c r="L151" s="53">
        <v>62.25</v>
      </c>
      <c r="M151" s="53">
        <v>8</v>
      </c>
      <c r="N151" s="63"/>
      <c r="O151" s="63"/>
    </row>
    <row r="152" spans="1:15" x14ac:dyDescent="0.2">
      <c r="A152" s="28" t="s">
        <v>213</v>
      </c>
      <c r="B152" s="47">
        <v>8.9</v>
      </c>
      <c r="C152" s="47">
        <v>6.9</v>
      </c>
      <c r="D152" s="47">
        <f t="shared" si="4"/>
        <v>61.410000000000004</v>
      </c>
      <c r="E152" s="47">
        <v>8</v>
      </c>
      <c r="G152" s="53">
        <v>126</v>
      </c>
      <c r="H152" s="53">
        <v>8.0387713550120008</v>
      </c>
      <c r="I152" s="53">
        <v>6.1228644987998848E-2</v>
      </c>
      <c r="J152" s="53">
        <v>8.5346429359658124E-2</v>
      </c>
      <c r="K152" s="63"/>
      <c r="L152" s="53">
        <v>62.75</v>
      </c>
      <c r="M152" s="53">
        <v>8</v>
      </c>
      <c r="N152" s="63"/>
      <c r="O152" s="63"/>
    </row>
    <row r="153" spans="1:15" x14ac:dyDescent="0.2">
      <c r="A153" s="28" t="s">
        <v>214</v>
      </c>
      <c r="B153" s="47">
        <v>6.2</v>
      </c>
      <c r="C153" s="47">
        <v>5.0999999999999996</v>
      </c>
      <c r="D153" s="47">
        <f t="shared" si="4"/>
        <v>31.619999999999997</v>
      </c>
      <c r="E153" s="47">
        <v>6.6</v>
      </c>
      <c r="G153" s="53">
        <v>127</v>
      </c>
      <c r="H153" s="53">
        <v>7.8327789190389492</v>
      </c>
      <c r="I153" s="53">
        <v>0.26722108096105046</v>
      </c>
      <c r="J153" s="53">
        <v>0.37247868402320433</v>
      </c>
      <c r="K153" s="63"/>
      <c r="L153" s="53">
        <v>63.25</v>
      </c>
      <c r="M153" s="53">
        <v>8</v>
      </c>
      <c r="N153" s="63"/>
      <c r="O153" s="63"/>
    </row>
    <row r="154" spans="1:15" x14ac:dyDescent="0.2">
      <c r="A154" s="28" t="s">
        <v>215</v>
      </c>
      <c r="B154" s="47">
        <v>7.2</v>
      </c>
      <c r="C154" s="47">
        <v>4.7</v>
      </c>
      <c r="D154" s="47">
        <f t="shared" si="4"/>
        <v>33.840000000000003</v>
      </c>
      <c r="E154" s="47">
        <v>7.6</v>
      </c>
      <c r="G154" s="53">
        <v>128</v>
      </c>
      <c r="H154" s="53">
        <v>7.7658449711327098</v>
      </c>
      <c r="I154" s="53">
        <v>-0.86584497113270942</v>
      </c>
      <c r="J154" s="53">
        <v>-1.2068987755596614</v>
      </c>
      <c r="K154" s="63"/>
      <c r="L154" s="53">
        <v>63.75</v>
      </c>
      <c r="M154" s="53">
        <v>8</v>
      </c>
      <c r="N154" s="63"/>
      <c r="O154" s="63"/>
    </row>
    <row r="155" spans="1:15" x14ac:dyDescent="0.2">
      <c r="A155" s="28" t="s">
        <v>216</v>
      </c>
      <c r="B155" s="47">
        <v>8.8000000000000007</v>
      </c>
      <c r="C155" s="47">
        <v>4.5</v>
      </c>
      <c r="D155" s="47">
        <f t="shared" si="4"/>
        <v>39.6</v>
      </c>
      <c r="E155" s="47">
        <v>7.5</v>
      </c>
      <c r="G155" s="53">
        <v>129</v>
      </c>
      <c r="H155" s="53">
        <v>8.744107933908321</v>
      </c>
      <c r="I155" s="53">
        <v>0.55589206609167974</v>
      </c>
      <c r="J155" s="53">
        <v>0.77485632679911698</v>
      </c>
      <c r="K155" s="63"/>
      <c r="L155" s="53">
        <v>64.25</v>
      </c>
      <c r="M155" s="53">
        <v>8</v>
      </c>
      <c r="N155" s="63"/>
      <c r="O155" s="63"/>
    </row>
    <row r="156" spans="1:15" x14ac:dyDescent="0.2">
      <c r="A156" s="28" t="s">
        <v>217</v>
      </c>
      <c r="B156" s="47">
        <v>6.3</v>
      </c>
      <c r="C156" s="47">
        <v>6.6</v>
      </c>
      <c r="D156" s="47">
        <f t="shared" si="4"/>
        <v>41.58</v>
      </c>
      <c r="E156" s="47">
        <v>7.1</v>
      </c>
      <c r="G156" s="53">
        <v>130</v>
      </c>
      <c r="H156" s="53">
        <v>6.9756285159799996</v>
      </c>
      <c r="I156" s="53">
        <v>-0.77562851597999938</v>
      </c>
      <c r="J156" s="53">
        <v>-1.0811463223038575</v>
      </c>
      <c r="K156" s="63"/>
      <c r="L156" s="53">
        <v>64.75</v>
      </c>
      <c r="M156" s="53">
        <v>8</v>
      </c>
      <c r="N156" s="63"/>
      <c r="O156" s="63"/>
    </row>
    <row r="157" spans="1:15" x14ac:dyDescent="0.2">
      <c r="A157" s="28" t="s">
        <v>218</v>
      </c>
      <c r="B157" s="47">
        <v>9.6999999999999993</v>
      </c>
      <c r="C157" s="47">
        <v>4.7</v>
      </c>
      <c r="D157" s="47">
        <f t="shared" si="4"/>
        <v>45.589999999999996</v>
      </c>
      <c r="E157" s="47">
        <v>7.9</v>
      </c>
      <c r="G157" s="53">
        <v>131</v>
      </c>
      <c r="H157" s="53">
        <v>7.7359980931981251</v>
      </c>
      <c r="I157" s="53">
        <v>0.26400190680187485</v>
      </c>
      <c r="J157" s="53">
        <v>0.36799148656805292</v>
      </c>
      <c r="K157" s="63"/>
      <c r="L157" s="53">
        <v>65.25</v>
      </c>
      <c r="M157" s="53">
        <v>8</v>
      </c>
      <c r="N157" s="63"/>
      <c r="O157" s="63"/>
    </row>
    <row r="158" spans="1:15" x14ac:dyDescent="0.2">
      <c r="A158" s="28" t="s">
        <v>219</v>
      </c>
      <c r="B158" s="47">
        <v>5</v>
      </c>
      <c r="C158" s="47">
        <v>4.9000000000000004</v>
      </c>
      <c r="D158" s="47">
        <f t="shared" si="4"/>
        <v>24.5</v>
      </c>
      <c r="E158" s="47">
        <v>7.6</v>
      </c>
      <c r="G158" s="53">
        <v>132</v>
      </c>
      <c r="H158" s="53">
        <v>6.9776528232356982</v>
      </c>
      <c r="I158" s="53">
        <v>0.1223471767643014</v>
      </c>
      <c r="J158" s="53">
        <v>0.17053937223524585</v>
      </c>
      <c r="K158" s="63"/>
      <c r="L158" s="53">
        <v>65.75</v>
      </c>
      <c r="M158" s="53">
        <v>8</v>
      </c>
      <c r="N158" s="63"/>
      <c r="O158" s="63"/>
    </row>
    <row r="159" spans="1:15" x14ac:dyDescent="0.2">
      <c r="A159" s="28" t="s">
        <v>220</v>
      </c>
      <c r="B159" s="47">
        <v>7.4</v>
      </c>
      <c r="C159" s="47">
        <v>4.8</v>
      </c>
      <c r="D159" s="47">
        <f t="shared" si="4"/>
        <v>35.520000000000003</v>
      </c>
      <c r="E159" s="47">
        <v>7.1</v>
      </c>
      <c r="G159" s="53">
        <v>133</v>
      </c>
      <c r="H159" s="53">
        <v>7.0520812765272662</v>
      </c>
      <c r="I159" s="53">
        <v>-0.55208127652726624</v>
      </c>
      <c r="J159" s="53">
        <v>-0.76954447835910189</v>
      </c>
      <c r="K159" s="63"/>
      <c r="L159" s="53">
        <v>66.25</v>
      </c>
      <c r="M159" s="53">
        <v>8</v>
      </c>
      <c r="N159" s="63"/>
      <c r="O159" s="63"/>
    </row>
    <row r="160" spans="1:15" x14ac:dyDescent="0.2">
      <c r="A160" s="28" t="s">
        <v>221</v>
      </c>
      <c r="B160" s="47">
        <v>5.5</v>
      </c>
      <c r="C160" s="47">
        <v>4.9000000000000004</v>
      </c>
      <c r="D160" s="47">
        <f t="shared" si="4"/>
        <v>26.950000000000003</v>
      </c>
      <c r="E160" s="47">
        <v>7.6</v>
      </c>
      <c r="G160" s="53">
        <v>134</v>
      </c>
      <c r="H160" s="53">
        <v>7.7807273047274998</v>
      </c>
      <c r="I160" s="53">
        <v>-0.6807273047275002</v>
      </c>
      <c r="J160" s="53">
        <v>-0.94886380120780922</v>
      </c>
      <c r="K160" s="63"/>
      <c r="L160" s="53">
        <v>66.75</v>
      </c>
      <c r="M160" s="53">
        <v>8</v>
      </c>
      <c r="N160" s="63"/>
      <c r="O160" s="63"/>
    </row>
    <row r="161" spans="1:15" x14ac:dyDescent="0.2">
      <c r="A161" s="28" t="s">
        <v>222</v>
      </c>
      <c r="B161" s="47">
        <v>9.1</v>
      </c>
      <c r="C161" s="47">
        <v>4.5999999999999996</v>
      </c>
      <c r="D161" s="47">
        <f t="shared" si="4"/>
        <v>41.859999999999992</v>
      </c>
      <c r="E161" s="47">
        <v>8.1999999999999993</v>
      </c>
      <c r="G161" s="53">
        <v>135</v>
      </c>
      <c r="H161" s="53">
        <v>7.1954410632435337</v>
      </c>
      <c r="I161" s="53">
        <v>1.0045589367564656</v>
      </c>
      <c r="J161" s="53">
        <v>1.4002517669679542</v>
      </c>
      <c r="K161" s="63"/>
      <c r="L161" s="53">
        <v>67.25</v>
      </c>
      <c r="M161" s="53">
        <v>8</v>
      </c>
      <c r="N161" s="63"/>
      <c r="O161" s="63"/>
    </row>
    <row r="162" spans="1:15" x14ac:dyDescent="0.2">
      <c r="A162" s="28" t="s">
        <v>223</v>
      </c>
      <c r="B162" s="47">
        <v>6.7</v>
      </c>
      <c r="C162" s="47">
        <v>4.9000000000000004</v>
      </c>
      <c r="D162" s="47">
        <f t="shared" ref="D162:D193" si="5">B162*C162</f>
        <v>32.830000000000005</v>
      </c>
      <c r="E162" s="47">
        <v>6.9</v>
      </c>
      <c r="G162" s="53">
        <v>136</v>
      </c>
      <c r="H162" s="53">
        <v>8.0311212280980193</v>
      </c>
      <c r="I162" s="53">
        <v>-1.0311212280980193</v>
      </c>
      <c r="J162" s="53">
        <v>-1.4372768672630354</v>
      </c>
      <c r="K162" s="63"/>
      <c r="L162" s="53">
        <v>67.75</v>
      </c>
      <c r="M162" s="53">
        <v>8.1</v>
      </c>
      <c r="N162" s="63"/>
      <c r="O162" s="63"/>
    </row>
    <row r="163" spans="1:15" x14ac:dyDescent="0.2">
      <c r="A163" s="28" t="s">
        <v>224</v>
      </c>
      <c r="B163" s="47">
        <v>6.3</v>
      </c>
      <c r="C163" s="47">
        <v>5.9</v>
      </c>
      <c r="D163" s="47">
        <f t="shared" si="5"/>
        <v>37.17</v>
      </c>
      <c r="E163" s="47">
        <v>8.1</v>
      </c>
      <c r="G163" s="53">
        <v>137</v>
      </c>
      <c r="H163" s="53">
        <v>6.9756285159799996</v>
      </c>
      <c r="I163" s="53">
        <v>-0.27562851597999938</v>
      </c>
      <c r="J163" s="53">
        <v>-0.38419778313247394</v>
      </c>
      <c r="K163" s="63"/>
      <c r="L163" s="53">
        <v>68.25</v>
      </c>
      <c r="M163" s="53">
        <v>8.1</v>
      </c>
      <c r="N163" s="63"/>
      <c r="O163" s="63"/>
    </row>
    <row r="164" spans="1:15" x14ac:dyDescent="0.2">
      <c r="A164" s="28" t="s">
        <v>225</v>
      </c>
      <c r="B164" s="47">
        <v>8.3000000000000007</v>
      </c>
      <c r="C164" s="47">
        <v>6.1</v>
      </c>
      <c r="D164" s="47">
        <f t="shared" si="5"/>
        <v>50.63</v>
      </c>
      <c r="E164" s="47">
        <v>7.6</v>
      </c>
      <c r="G164" s="53">
        <v>138</v>
      </c>
      <c r="H164" s="53">
        <v>8.2319033093395859</v>
      </c>
      <c r="I164" s="53">
        <v>-0.73190330933958592</v>
      </c>
      <c r="J164" s="53">
        <v>-1.0201978845178514</v>
      </c>
      <c r="K164" s="63"/>
      <c r="L164" s="53">
        <v>68.75</v>
      </c>
      <c r="M164" s="53">
        <v>8.1</v>
      </c>
      <c r="N164" s="63"/>
      <c r="O164" s="63"/>
    </row>
    <row r="165" spans="1:15" x14ac:dyDescent="0.2">
      <c r="A165" s="28" t="s">
        <v>226</v>
      </c>
      <c r="B165" s="47">
        <v>8.1999999999999993</v>
      </c>
      <c r="C165" s="47">
        <v>6</v>
      </c>
      <c r="D165" s="47">
        <f t="shared" si="5"/>
        <v>49.199999999999996</v>
      </c>
      <c r="E165" s="47">
        <v>8.4</v>
      </c>
      <c r="G165" s="53">
        <v>139</v>
      </c>
      <c r="H165" s="53">
        <v>7.1071254325328237</v>
      </c>
      <c r="I165" s="53">
        <v>0.29287456746717666</v>
      </c>
      <c r="J165" s="53">
        <v>0.40823700391339929</v>
      </c>
      <c r="K165" s="63"/>
      <c r="L165" s="53">
        <v>69.25</v>
      </c>
      <c r="M165" s="53">
        <v>8.1</v>
      </c>
      <c r="N165" s="63"/>
      <c r="O165" s="63"/>
    </row>
    <row r="166" spans="1:15" x14ac:dyDescent="0.2">
      <c r="A166" s="28" t="s">
        <v>227</v>
      </c>
      <c r="B166" s="47">
        <v>8.1999999999999993</v>
      </c>
      <c r="C166" s="47">
        <v>6</v>
      </c>
      <c r="D166" s="47">
        <f t="shared" si="5"/>
        <v>49.199999999999996</v>
      </c>
      <c r="E166" s="47">
        <v>7.4</v>
      </c>
      <c r="G166" s="53">
        <v>140</v>
      </c>
      <c r="H166" s="53">
        <v>7.470086041371097</v>
      </c>
      <c r="I166" s="53">
        <v>-7.0086041371096641E-2</v>
      </c>
      <c r="J166" s="53">
        <v>-9.7692728299781928E-2</v>
      </c>
      <c r="K166" s="63"/>
      <c r="L166" s="53">
        <v>69.75</v>
      </c>
      <c r="M166" s="53">
        <v>8.1</v>
      </c>
      <c r="N166" s="63"/>
      <c r="O166" s="63"/>
    </row>
    <row r="167" spans="1:15" x14ac:dyDescent="0.2">
      <c r="A167" s="28" t="s">
        <v>228</v>
      </c>
      <c r="B167" s="47">
        <v>9</v>
      </c>
      <c r="C167" s="47">
        <v>5</v>
      </c>
      <c r="D167" s="47">
        <f t="shared" si="5"/>
        <v>45</v>
      </c>
      <c r="E167" s="47">
        <v>7.9</v>
      </c>
      <c r="G167" s="53">
        <v>141</v>
      </c>
      <c r="H167" s="53">
        <v>7.0616616252470674</v>
      </c>
      <c r="I167" s="53">
        <v>0.83833837475293294</v>
      </c>
      <c r="J167" s="53">
        <v>1.1685574112307373</v>
      </c>
      <c r="K167" s="63"/>
      <c r="L167" s="53">
        <v>70.25</v>
      </c>
      <c r="M167" s="53">
        <v>8.1</v>
      </c>
      <c r="N167" s="63"/>
      <c r="O167" s="63"/>
    </row>
    <row r="168" spans="1:15" x14ac:dyDescent="0.2">
      <c r="A168" s="28" t="s">
        <v>229</v>
      </c>
      <c r="B168" s="47">
        <v>7.1</v>
      </c>
      <c r="C168" s="47">
        <v>5.9</v>
      </c>
      <c r="D168" s="47">
        <f t="shared" si="5"/>
        <v>41.89</v>
      </c>
      <c r="E168" s="47">
        <v>7.2</v>
      </c>
      <c r="G168" s="53">
        <v>142</v>
      </c>
      <c r="H168" s="53">
        <v>7.9928185744318103</v>
      </c>
      <c r="I168" s="53">
        <v>7.181425568189681E-3</v>
      </c>
      <c r="J168" s="53">
        <v>1.0010168117835646E-2</v>
      </c>
      <c r="K168" s="63"/>
      <c r="L168" s="53">
        <v>70.75</v>
      </c>
      <c r="M168" s="53">
        <v>8.1</v>
      </c>
      <c r="N168" s="63"/>
      <c r="O168" s="63"/>
    </row>
    <row r="169" spans="1:15" x14ac:dyDescent="0.2">
      <c r="A169" s="28" t="s">
        <v>230</v>
      </c>
      <c r="B169" s="47">
        <v>6.9</v>
      </c>
      <c r="C169" s="47">
        <v>5.4</v>
      </c>
      <c r="D169" s="47">
        <f t="shared" si="5"/>
        <v>37.260000000000005</v>
      </c>
      <c r="E169" s="47">
        <v>7.6</v>
      </c>
      <c r="G169" s="53">
        <v>143</v>
      </c>
      <c r="H169" s="53">
        <v>8.2143198170468636</v>
      </c>
      <c r="I169" s="53">
        <v>-0.21431981704686365</v>
      </c>
      <c r="J169" s="53">
        <v>-0.29873976681257969</v>
      </c>
      <c r="K169" s="63"/>
      <c r="L169" s="53">
        <v>71.25</v>
      </c>
      <c r="M169" s="53">
        <v>8.1</v>
      </c>
      <c r="N169" s="63"/>
      <c r="O169" s="63"/>
    </row>
    <row r="170" spans="1:15" x14ac:dyDescent="0.2">
      <c r="A170" s="28" t="s">
        <v>231</v>
      </c>
      <c r="B170" s="47">
        <v>8.6</v>
      </c>
      <c r="C170" s="47">
        <v>4</v>
      </c>
      <c r="D170" s="47">
        <f t="shared" si="5"/>
        <v>34.4</v>
      </c>
      <c r="E170" s="47">
        <v>6.7</v>
      </c>
      <c r="G170" s="53">
        <v>144</v>
      </c>
      <c r="H170" s="53">
        <v>7.8723554225670043</v>
      </c>
      <c r="I170" s="53">
        <v>0.52764457743299609</v>
      </c>
      <c r="J170" s="53">
        <v>0.73548223488725739</v>
      </c>
      <c r="K170" s="63"/>
      <c r="L170" s="53">
        <v>71.75</v>
      </c>
      <c r="M170" s="53">
        <v>8.1</v>
      </c>
      <c r="N170" s="63"/>
      <c r="O170" s="63"/>
    </row>
    <row r="171" spans="1:15" x14ac:dyDescent="0.2">
      <c r="A171" s="28" t="s">
        <v>232</v>
      </c>
      <c r="B171" s="47">
        <v>6.7</v>
      </c>
      <c r="C171" s="47">
        <v>6.8</v>
      </c>
      <c r="D171" s="47">
        <f t="shared" si="5"/>
        <v>45.56</v>
      </c>
      <c r="E171" s="47">
        <v>7.4</v>
      </c>
      <c r="G171" s="53">
        <v>145</v>
      </c>
      <c r="H171" s="53">
        <v>8.1784474185806761</v>
      </c>
      <c r="I171" s="53">
        <v>0.62155258141932457</v>
      </c>
      <c r="J171" s="53">
        <v>0.86638032727680159</v>
      </c>
      <c r="K171" s="63"/>
      <c r="L171" s="53">
        <v>72.25</v>
      </c>
      <c r="M171" s="53">
        <v>8.1</v>
      </c>
      <c r="N171" s="63"/>
      <c r="O171" s="63"/>
    </row>
    <row r="172" spans="1:15" x14ac:dyDescent="0.2">
      <c r="A172" s="28" t="s">
        <v>233</v>
      </c>
      <c r="B172" s="47">
        <v>7</v>
      </c>
      <c r="C172" s="47">
        <v>4.2</v>
      </c>
      <c r="D172" s="47">
        <f t="shared" si="5"/>
        <v>29.400000000000002</v>
      </c>
      <c r="E172" s="47">
        <v>6.2</v>
      </c>
      <c r="G172" s="53">
        <v>146</v>
      </c>
      <c r="H172" s="53">
        <v>8.1784474185806761</v>
      </c>
      <c r="I172" s="53">
        <v>-0.27844741858067579</v>
      </c>
      <c r="J172" s="53">
        <v>-0.38812704323168962</v>
      </c>
      <c r="K172" s="63"/>
      <c r="L172" s="53">
        <v>72.75</v>
      </c>
      <c r="M172" s="53">
        <v>8.1999999999999993</v>
      </c>
      <c r="N172" s="63"/>
      <c r="O172" s="63"/>
    </row>
    <row r="173" spans="1:15" x14ac:dyDescent="0.2">
      <c r="A173" s="28" t="s">
        <v>234</v>
      </c>
      <c r="B173" s="47">
        <v>9.6999999999999993</v>
      </c>
      <c r="C173" s="47">
        <v>3.3</v>
      </c>
      <c r="D173" s="47">
        <f t="shared" si="5"/>
        <v>32.01</v>
      </c>
      <c r="E173" s="47">
        <v>7.5</v>
      </c>
      <c r="G173" s="53">
        <v>147</v>
      </c>
      <c r="H173" s="53">
        <v>7.7807273047274998</v>
      </c>
      <c r="I173" s="53">
        <v>-1.7807273047274998</v>
      </c>
      <c r="J173" s="53">
        <v>-2.4821505873848531</v>
      </c>
      <c r="K173" s="63"/>
      <c r="L173" s="53">
        <v>73.25</v>
      </c>
      <c r="M173" s="53">
        <v>8.1999999999999993</v>
      </c>
      <c r="N173" s="63"/>
      <c r="O173" s="63"/>
    </row>
    <row r="174" spans="1:15" x14ac:dyDescent="0.2">
      <c r="A174" s="28" t="s">
        <v>235</v>
      </c>
      <c r="B174" s="47">
        <v>9.9</v>
      </c>
      <c r="C174" s="47">
        <v>6.7</v>
      </c>
      <c r="D174" s="47">
        <f t="shared" si="5"/>
        <v>66.33</v>
      </c>
      <c r="E174" s="47">
        <v>7.4</v>
      </c>
      <c r="G174" s="53">
        <v>148</v>
      </c>
      <c r="H174" s="53">
        <v>8.0887812573129949</v>
      </c>
      <c r="I174" s="53">
        <v>0.11121874268700438</v>
      </c>
      <c r="J174" s="53">
        <v>0.15502748048837142</v>
      </c>
      <c r="K174" s="63"/>
      <c r="L174" s="53">
        <v>73.75</v>
      </c>
      <c r="M174" s="53">
        <v>8.1999999999999993</v>
      </c>
      <c r="N174" s="63"/>
      <c r="O174" s="63"/>
    </row>
    <row r="175" spans="1:15" x14ac:dyDescent="0.2">
      <c r="A175" s="28" t="s">
        <v>236</v>
      </c>
      <c r="B175" s="47">
        <v>8.6</v>
      </c>
      <c r="C175" s="47">
        <v>5.7</v>
      </c>
      <c r="D175" s="47">
        <f t="shared" si="5"/>
        <v>49.019999999999996</v>
      </c>
      <c r="E175" s="47">
        <v>7.9</v>
      </c>
      <c r="G175" s="53">
        <v>149</v>
      </c>
      <c r="H175" s="53">
        <v>8.0403878784541334</v>
      </c>
      <c r="I175" s="53">
        <v>0.35961212154586697</v>
      </c>
      <c r="J175" s="53">
        <v>0.50126228555942809</v>
      </c>
      <c r="K175" s="63"/>
      <c r="L175" s="53">
        <v>74.25</v>
      </c>
      <c r="M175" s="53">
        <v>8.1999999999999993</v>
      </c>
      <c r="N175" s="63"/>
      <c r="O175" s="63"/>
    </row>
    <row r="176" spans="1:15" x14ac:dyDescent="0.2">
      <c r="A176" s="28" t="s">
        <v>237</v>
      </c>
      <c r="B176" s="47">
        <v>6.3</v>
      </c>
      <c r="C176" s="47">
        <v>6.6</v>
      </c>
      <c r="D176" s="47">
        <f t="shared" si="5"/>
        <v>41.58</v>
      </c>
      <c r="E176" s="47">
        <v>6.5</v>
      </c>
      <c r="G176" s="53">
        <v>150</v>
      </c>
      <c r="H176" s="53">
        <v>7.04864480505183</v>
      </c>
      <c r="I176" s="53">
        <v>0.35135519494817036</v>
      </c>
      <c r="J176" s="53">
        <v>0.48975297969880816</v>
      </c>
      <c r="K176" s="63"/>
      <c r="L176" s="53">
        <v>74.75</v>
      </c>
      <c r="M176" s="53">
        <v>8.1999999999999993</v>
      </c>
      <c r="N176" s="63"/>
      <c r="O176" s="63"/>
    </row>
    <row r="177" spans="1:15" x14ac:dyDescent="0.2">
      <c r="A177" s="28" t="s">
        <v>238</v>
      </c>
      <c r="B177" s="47">
        <v>9.9</v>
      </c>
      <c r="C177" s="47">
        <v>6.7</v>
      </c>
      <c r="D177" s="47">
        <f t="shared" si="5"/>
        <v>66.33</v>
      </c>
      <c r="E177" s="47">
        <v>8.6</v>
      </c>
      <c r="G177" s="53">
        <v>151</v>
      </c>
      <c r="H177" s="53">
        <v>8.4058745662275669</v>
      </c>
      <c r="I177" s="53">
        <v>-0.4058745662275669</v>
      </c>
      <c r="J177" s="53">
        <v>-0.56574737203824355</v>
      </c>
      <c r="K177" s="63"/>
      <c r="L177" s="53">
        <v>75.25</v>
      </c>
      <c r="M177" s="53">
        <v>8.1999999999999993</v>
      </c>
      <c r="N177" s="63"/>
      <c r="O177" s="63"/>
    </row>
    <row r="178" spans="1:15" x14ac:dyDescent="0.2">
      <c r="A178" s="28" t="s">
        <v>239</v>
      </c>
      <c r="B178" s="47">
        <v>9.3000000000000007</v>
      </c>
      <c r="C178" s="47">
        <v>4.5</v>
      </c>
      <c r="D178" s="47">
        <f t="shared" si="5"/>
        <v>41.85</v>
      </c>
      <c r="E178" s="47">
        <v>8.6</v>
      </c>
      <c r="G178" s="53">
        <v>152</v>
      </c>
      <c r="H178" s="53">
        <v>7.0263421914604631</v>
      </c>
      <c r="I178" s="53">
        <v>-0.42634219146046348</v>
      </c>
      <c r="J178" s="53">
        <v>-0.59427713505099278</v>
      </c>
      <c r="K178" s="63"/>
      <c r="L178" s="53">
        <v>75.75</v>
      </c>
      <c r="M178" s="53">
        <v>8.1999999999999993</v>
      </c>
      <c r="N178" s="63"/>
      <c r="O178" s="63"/>
    </row>
    <row r="179" spans="1:15" x14ac:dyDescent="0.2">
      <c r="A179" s="28" t="s">
        <v>240</v>
      </c>
      <c r="B179" s="47">
        <v>9.6999999999999993</v>
      </c>
      <c r="C179" s="47">
        <v>6.1</v>
      </c>
      <c r="D179" s="47">
        <f t="shared" si="5"/>
        <v>59.169999999999995</v>
      </c>
      <c r="E179" s="47">
        <v>8</v>
      </c>
      <c r="G179" s="53">
        <v>153</v>
      </c>
      <c r="H179" s="53">
        <v>7.2195326071233152</v>
      </c>
      <c r="I179" s="53">
        <v>0.38046739287668441</v>
      </c>
      <c r="J179" s="53">
        <v>0.53033238733550025</v>
      </c>
      <c r="K179" s="63"/>
      <c r="L179" s="53">
        <v>76.25</v>
      </c>
      <c r="M179" s="53">
        <v>8.1999999999999993</v>
      </c>
      <c r="N179" s="63"/>
      <c r="O179" s="63"/>
    </row>
    <row r="180" spans="1:15" x14ac:dyDescent="0.2">
      <c r="A180" s="28" t="s">
        <v>241</v>
      </c>
      <c r="B180" s="47">
        <v>9.6999999999999993</v>
      </c>
      <c r="C180" s="47">
        <v>3.3</v>
      </c>
      <c r="D180" s="47">
        <f t="shared" si="5"/>
        <v>32.01</v>
      </c>
      <c r="E180" s="47">
        <v>8.1</v>
      </c>
      <c r="G180" s="53">
        <v>154</v>
      </c>
      <c r="H180" s="53">
        <v>7.757570924061878</v>
      </c>
      <c r="I180" s="53">
        <v>-0.25757092406187798</v>
      </c>
      <c r="J180" s="53">
        <v>-0.35902735851589851</v>
      </c>
      <c r="K180" s="63"/>
      <c r="L180" s="53">
        <v>76.75</v>
      </c>
      <c r="M180" s="53">
        <v>8.1999999999999993</v>
      </c>
      <c r="N180" s="63"/>
      <c r="O180" s="63"/>
    </row>
    <row r="181" spans="1:15" x14ac:dyDescent="0.2">
      <c r="A181" s="28" t="s">
        <v>242</v>
      </c>
      <c r="B181" s="47">
        <v>9.6</v>
      </c>
      <c r="C181" s="47">
        <v>7.8</v>
      </c>
      <c r="D181" s="47">
        <f t="shared" si="5"/>
        <v>74.88</v>
      </c>
      <c r="E181" s="47">
        <v>8.1999999999999993</v>
      </c>
      <c r="G181" s="53">
        <v>155</v>
      </c>
      <c r="H181" s="53">
        <v>7.7091326968578828</v>
      </c>
      <c r="I181" s="53">
        <v>-0.60913269685788318</v>
      </c>
      <c r="J181" s="53">
        <v>-0.84906828647325394</v>
      </c>
      <c r="K181" s="63"/>
      <c r="L181" s="53">
        <v>77.25</v>
      </c>
      <c r="M181" s="53">
        <v>8.1999999999999993</v>
      </c>
      <c r="N181" s="63"/>
      <c r="O181" s="63"/>
    </row>
    <row r="182" spans="1:15" x14ac:dyDescent="0.2">
      <c r="A182" s="28" t="s">
        <v>243</v>
      </c>
      <c r="B182" s="47">
        <v>7.6</v>
      </c>
      <c r="C182" s="47">
        <v>4.2</v>
      </c>
      <c r="D182" s="47">
        <f t="shared" si="5"/>
        <v>31.919999999999998</v>
      </c>
      <c r="E182" s="47">
        <v>7.2</v>
      </c>
      <c r="G182" s="53">
        <v>156</v>
      </c>
      <c r="H182" s="53">
        <v>8.1417924036854785</v>
      </c>
      <c r="I182" s="53">
        <v>-0.24179240368547816</v>
      </c>
      <c r="J182" s="53">
        <v>-0.33703372506266299</v>
      </c>
      <c r="K182" s="63"/>
      <c r="L182" s="53">
        <v>77.75</v>
      </c>
      <c r="M182" s="53">
        <v>8.1999999999999993</v>
      </c>
      <c r="N182" s="63"/>
      <c r="O182" s="63"/>
    </row>
    <row r="183" spans="1:15" x14ac:dyDescent="0.2">
      <c r="A183" s="28" t="s">
        <v>244</v>
      </c>
      <c r="B183" s="47">
        <v>9.4</v>
      </c>
      <c r="C183" s="47">
        <v>4.7</v>
      </c>
      <c r="D183" s="47">
        <f t="shared" si="5"/>
        <v>44.180000000000007</v>
      </c>
      <c r="E183" s="47">
        <v>8.4</v>
      </c>
      <c r="G183" s="53">
        <v>157</v>
      </c>
      <c r="H183" s="53">
        <v>6.5122540293002897</v>
      </c>
      <c r="I183" s="53">
        <v>1.0877459706997099</v>
      </c>
      <c r="J183" s="53">
        <v>1.5162059305374431</v>
      </c>
      <c r="K183" s="63"/>
      <c r="L183" s="53">
        <v>78.25</v>
      </c>
      <c r="M183" s="53">
        <v>8.4</v>
      </c>
      <c r="N183" s="63"/>
      <c r="O183" s="63"/>
    </row>
    <row r="184" spans="1:15" x14ac:dyDescent="0.2">
      <c r="A184" s="28" t="s">
        <v>245</v>
      </c>
      <c r="B184" s="47">
        <v>9.6</v>
      </c>
      <c r="C184" s="47">
        <v>7.8</v>
      </c>
      <c r="D184" s="47">
        <f t="shared" si="5"/>
        <v>74.88</v>
      </c>
      <c r="E184" s="47">
        <v>9.4</v>
      </c>
      <c r="G184" s="53">
        <v>158</v>
      </c>
      <c r="H184" s="53">
        <v>7.3290151207534553</v>
      </c>
      <c r="I184" s="53">
        <v>-0.22901512075345565</v>
      </c>
      <c r="J184" s="53">
        <v>-0.31922350771455793</v>
      </c>
      <c r="K184" s="63"/>
      <c r="L184" s="53">
        <v>78.75</v>
      </c>
      <c r="M184" s="53">
        <v>8.4</v>
      </c>
      <c r="N184" s="63"/>
      <c r="O184" s="63"/>
    </row>
    <row r="185" spans="1:15" x14ac:dyDescent="0.2">
      <c r="A185" s="28" t="s">
        <v>246</v>
      </c>
      <c r="B185" s="47">
        <v>9.3000000000000007</v>
      </c>
      <c r="C185" s="47">
        <v>6.3</v>
      </c>
      <c r="D185" s="47">
        <f t="shared" si="5"/>
        <v>58.59</v>
      </c>
      <c r="E185" s="47">
        <v>9.4</v>
      </c>
      <c r="G185" s="53">
        <v>159</v>
      </c>
      <c r="H185" s="53">
        <v>6.6898504504166088</v>
      </c>
      <c r="I185" s="53">
        <v>0.91014954958339089</v>
      </c>
      <c r="J185" s="53">
        <v>1.2686547980192744</v>
      </c>
      <c r="K185" s="63"/>
      <c r="L185" s="53">
        <v>79.25</v>
      </c>
      <c r="M185" s="53">
        <v>8.4</v>
      </c>
      <c r="N185" s="63"/>
      <c r="O185" s="63"/>
    </row>
    <row r="186" spans="1:15" x14ac:dyDescent="0.2">
      <c r="A186" s="28" t="s">
        <v>247</v>
      </c>
      <c r="B186" s="47">
        <v>9.6999999999999993</v>
      </c>
      <c r="C186" s="47">
        <v>4.7</v>
      </c>
      <c r="D186" s="47">
        <f t="shared" si="5"/>
        <v>45.589999999999996</v>
      </c>
      <c r="E186" s="47">
        <v>7.5</v>
      </c>
      <c r="G186" s="53">
        <v>160</v>
      </c>
      <c r="H186" s="53">
        <v>7.8964027375387804</v>
      </c>
      <c r="I186" s="53">
        <v>0.30359726246121888</v>
      </c>
      <c r="J186" s="53">
        <v>0.42318333713755535</v>
      </c>
      <c r="K186" s="63"/>
      <c r="L186" s="53">
        <v>79.75</v>
      </c>
      <c r="M186" s="53">
        <v>8.4</v>
      </c>
      <c r="N186" s="63"/>
      <c r="O186" s="63"/>
    </row>
    <row r="187" spans="1:15" x14ac:dyDescent="0.2">
      <c r="A187" s="28" t="s">
        <v>248</v>
      </c>
      <c r="B187" s="47">
        <v>9.1</v>
      </c>
      <c r="C187" s="47">
        <v>4.5</v>
      </c>
      <c r="D187" s="47">
        <f t="shared" si="5"/>
        <v>40.949999999999996</v>
      </c>
      <c r="E187" s="47">
        <v>6.6</v>
      </c>
      <c r="G187" s="53">
        <v>161</v>
      </c>
      <c r="H187" s="53">
        <v>7.1160818610957755</v>
      </c>
      <c r="I187" s="53">
        <v>-0.2160818610957751</v>
      </c>
      <c r="J187" s="53">
        <v>-0.30119587486426863</v>
      </c>
      <c r="K187" s="63"/>
      <c r="L187" s="53">
        <v>80.25</v>
      </c>
      <c r="M187" s="53">
        <v>8.4</v>
      </c>
      <c r="N187" s="63"/>
      <c r="O187" s="63"/>
    </row>
    <row r="188" spans="1:15" x14ac:dyDescent="0.2">
      <c r="A188" s="28" t="s">
        <v>249</v>
      </c>
      <c r="B188" s="47">
        <v>6.5</v>
      </c>
      <c r="C188" s="47">
        <v>3.7</v>
      </c>
      <c r="D188" s="47">
        <f t="shared" si="5"/>
        <v>24.05</v>
      </c>
      <c r="E188" s="47">
        <v>4.3</v>
      </c>
      <c r="G188" s="53">
        <v>162</v>
      </c>
      <c r="H188" s="53">
        <v>7.4064329434116409</v>
      </c>
      <c r="I188" s="53">
        <v>0.69356705658835871</v>
      </c>
      <c r="J188" s="53">
        <v>0.96676109381330599</v>
      </c>
      <c r="K188" s="63"/>
      <c r="L188" s="53">
        <v>80.75</v>
      </c>
      <c r="M188" s="53">
        <v>8.4</v>
      </c>
      <c r="N188" s="63"/>
      <c r="O188" s="63"/>
    </row>
    <row r="189" spans="1:15" x14ac:dyDescent="0.2">
      <c r="A189" s="28" t="s">
        <v>250</v>
      </c>
      <c r="B189" s="47">
        <v>6.6</v>
      </c>
      <c r="C189" s="47">
        <v>4.8</v>
      </c>
      <c r="D189" s="47">
        <f t="shared" si="5"/>
        <v>31.679999999999996</v>
      </c>
      <c r="E189" s="47">
        <v>6.6</v>
      </c>
      <c r="G189" s="53">
        <v>163</v>
      </c>
      <c r="H189" s="53">
        <v>8.0387713550120008</v>
      </c>
      <c r="I189" s="53">
        <v>-0.43877135501200115</v>
      </c>
      <c r="J189" s="53">
        <v>-0.61160210981172558</v>
      </c>
      <c r="K189" s="63"/>
      <c r="L189" s="53">
        <v>81.25</v>
      </c>
      <c r="M189" s="53">
        <v>8.4</v>
      </c>
      <c r="N189" s="63"/>
      <c r="O189" s="63"/>
    </row>
    <row r="190" spans="1:15" x14ac:dyDescent="0.2">
      <c r="A190" s="28" t="s">
        <v>251</v>
      </c>
      <c r="B190" s="47">
        <v>5.8</v>
      </c>
      <c r="C190" s="47">
        <v>5.8</v>
      </c>
      <c r="D190" s="47">
        <f t="shared" si="5"/>
        <v>33.64</v>
      </c>
      <c r="E190" s="47">
        <v>7.4</v>
      </c>
      <c r="G190" s="53">
        <v>164</v>
      </c>
      <c r="H190" s="53">
        <v>7.9812614172757925</v>
      </c>
      <c r="I190" s="53">
        <v>0.41873858272420783</v>
      </c>
      <c r="J190" s="53">
        <v>0.58367848704866454</v>
      </c>
      <c r="K190" s="63"/>
      <c r="L190" s="53">
        <v>81.75</v>
      </c>
      <c r="M190" s="53">
        <v>8.4</v>
      </c>
      <c r="N190" s="63"/>
      <c r="O190" s="63"/>
    </row>
    <row r="191" spans="1:15" x14ac:dyDescent="0.2">
      <c r="A191" s="28" t="s">
        <v>252</v>
      </c>
      <c r="B191" s="47">
        <v>8.6999999999999993</v>
      </c>
      <c r="C191" s="47">
        <v>4.8</v>
      </c>
      <c r="D191" s="47">
        <f t="shared" si="5"/>
        <v>41.76</v>
      </c>
      <c r="E191" s="47">
        <v>7.1</v>
      </c>
      <c r="G191" s="53">
        <v>165</v>
      </c>
      <c r="H191" s="53">
        <v>7.9812614172757925</v>
      </c>
      <c r="I191" s="53">
        <v>-0.58126141727579217</v>
      </c>
      <c r="J191" s="53">
        <v>-0.8102185912941029</v>
      </c>
      <c r="K191" s="63"/>
      <c r="L191" s="53">
        <v>82.25</v>
      </c>
      <c r="M191" s="53">
        <v>8.4</v>
      </c>
      <c r="N191" s="63"/>
      <c r="O191" s="63"/>
    </row>
    <row r="192" spans="1:15" x14ac:dyDescent="0.2">
      <c r="A192" s="28" t="s">
        <v>253</v>
      </c>
      <c r="B192" s="47">
        <v>8.8000000000000007</v>
      </c>
      <c r="C192" s="47">
        <v>4.8</v>
      </c>
      <c r="D192" s="47">
        <f t="shared" si="5"/>
        <v>42.24</v>
      </c>
      <c r="E192" s="47">
        <v>6.7</v>
      </c>
      <c r="G192" s="53">
        <v>166</v>
      </c>
      <c r="H192" s="53">
        <v>7.9577582670222355</v>
      </c>
      <c r="I192" s="53">
        <v>-5.7758267022235188E-2</v>
      </c>
      <c r="J192" s="53">
        <v>-8.0509079652435048E-2</v>
      </c>
      <c r="K192" s="63"/>
      <c r="L192" s="53">
        <v>82.75</v>
      </c>
      <c r="M192" s="53">
        <v>8.4</v>
      </c>
      <c r="N192" s="63"/>
      <c r="O192" s="63"/>
    </row>
    <row r="193" spans="1:15" x14ac:dyDescent="0.2">
      <c r="A193" s="28" t="s">
        <v>254</v>
      </c>
      <c r="B193" s="47">
        <v>6.4</v>
      </c>
      <c r="C193" s="47">
        <v>5.7</v>
      </c>
      <c r="D193" s="47">
        <f t="shared" si="5"/>
        <v>36.480000000000004</v>
      </c>
      <c r="E193" s="47">
        <v>6.7</v>
      </c>
      <c r="G193" s="53">
        <v>167</v>
      </c>
      <c r="H193" s="53">
        <v>7.6357429116288502</v>
      </c>
      <c r="I193" s="53">
        <v>-0.43574291162885004</v>
      </c>
      <c r="J193" s="53">
        <v>-0.60738077142802471</v>
      </c>
      <c r="K193" s="63"/>
      <c r="L193" s="53">
        <v>83.25</v>
      </c>
      <c r="M193" s="53">
        <v>8.4</v>
      </c>
      <c r="N193" s="63"/>
      <c r="O193" s="63"/>
    </row>
    <row r="194" spans="1:15" x14ac:dyDescent="0.2">
      <c r="A194" s="28" t="s">
        <v>255</v>
      </c>
      <c r="B194" s="47">
        <v>6.7</v>
      </c>
      <c r="C194" s="47">
        <v>4.8</v>
      </c>
      <c r="D194" s="47">
        <f t="shared" ref="D194:D201" si="6">B194*C194</f>
        <v>32.159999999999997</v>
      </c>
      <c r="E194" s="47">
        <v>7.2</v>
      </c>
      <c r="G194" s="53">
        <v>168</v>
      </c>
      <c r="H194" s="53">
        <v>7.3827679245584257</v>
      </c>
      <c r="I194" s="53">
        <v>0.21723207544157397</v>
      </c>
      <c r="J194" s="53">
        <v>0.30279915528034557</v>
      </c>
      <c r="K194" s="63"/>
      <c r="L194" s="53">
        <v>83.75</v>
      </c>
      <c r="M194" s="53">
        <v>8.5</v>
      </c>
      <c r="N194" s="63"/>
      <c r="O194" s="63"/>
    </row>
    <row r="195" spans="1:15" x14ac:dyDescent="0.2">
      <c r="A195" s="28" t="s">
        <v>256</v>
      </c>
      <c r="B195" s="47">
        <v>5.2</v>
      </c>
      <c r="C195" s="47">
        <v>5</v>
      </c>
      <c r="D195" s="47">
        <f t="shared" si="6"/>
        <v>26</v>
      </c>
      <c r="E195" s="47">
        <v>7.1</v>
      </c>
      <c r="G195" s="53">
        <v>169</v>
      </c>
      <c r="H195" s="53">
        <v>7.5436725047092938</v>
      </c>
      <c r="I195" s="53">
        <v>-0.84367250470929367</v>
      </c>
      <c r="J195" s="53">
        <v>-1.1759926393924092</v>
      </c>
      <c r="K195" s="63"/>
      <c r="L195" s="53">
        <v>84.25</v>
      </c>
      <c r="M195" s="53">
        <v>8.5</v>
      </c>
      <c r="N195" s="63"/>
      <c r="O195" s="63"/>
    </row>
    <row r="196" spans="1:15" x14ac:dyDescent="0.2">
      <c r="A196" s="28" t="s">
        <v>257</v>
      </c>
      <c r="B196" s="47">
        <v>6.4</v>
      </c>
      <c r="C196" s="47">
        <v>4.5</v>
      </c>
      <c r="D196" s="47">
        <f t="shared" si="6"/>
        <v>28.8</v>
      </c>
      <c r="E196" s="47">
        <v>6</v>
      </c>
      <c r="G196" s="53">
        <v>170</v>
      </c>
      <c r="H196" s="53">
        <v>7.8855933873022668</v>
      </c>
      <c r="I196" s="53">
        <v>-0.48559338730226642</v>
      </c>
      <c r="J196" s="53">
        <v>-0.67686720382319709</v>
      </c>
      <c r="K196" s="63"/>
      <c r="L196" s="53">
        <v>84.75</v>
      </c>
      <c r="M196" s="53">
        <v>8.5</v>
      </c>
      <c r="N196" s="63"/>
      <c r="O196" s="63"/>
    </row>
    <row r="197" spans="1:15" x14ac:dyDescent="0.2">
      <c r="A197" s="28" t="s">
        <v>258</v>
      </c>
      <c r="B197" s="47">
        <v>7.6</v>
      </c>
      <c r="C197" s="47">
        <v>5.4</v>
      </c>
      <c r="D197" s="47">
        <f t="shared" si="6"/>
        <v>41.04</v>
      </c>
      <c r="E197" s="47">
        <v>8.4</v>
      </c>
      <c r="G197" s="53">
        <v>171</v>
      </c>
      <c r="H197" s="53">
        <v>6.9535320974802755</v>
      </c>
      <c r="I197" s="53">
        <v>-0.75353209748027528</v>
      </c>
      <c r="J197" s="53">
        <v>-1.050346189115253</v>
      </c>
      <c r="K197" s="63"/>
      <c r="L197" s="53">
        <v>85.25</v>
      </c>
      <c r="M197" s="53">
        <v>8.5</v>
      </c>
      <c r="N197" s="63"/>
      <c r="O197" s="63"/>
    </row>
    <row r="198" spans="1:15" x14ac:dyDescent="0.2">
      <c r="A198" s="28" t="s">
        <v>259</v>
      </c>
      <c r="B198" s="47">
        <v>5.9</v>
      </c>
      <c r="C198" s="47">
        <v>6.2</v>
      </c>
      <c r="D198" s="47">
        <f t="shared" si="6"/>
        <v>36.580000000000005</v>
      </c>
      <c r="E198" s="47">
        <v>8.6</v>
      </c>
      <c r="G198" s="53">
        <v>172</v>
      </c>
      <c r="H198" s="53">
        <v>7.8627165149279481</v>
      </c>
      <c r="I198" s="53">
        <v>-0.3627165149279481</v>
      </c>
      <c r="J198" s="53">
        <v>-0.50558949042473766</v>
      </c>
      <c r="K198" s="63"/>
      <c r="L198" s="53">
        <v>85.75</v>
      </c>
      <c r="M198" s="53">
        <v>8.6</v>
      </c>
      <c r="N198" s="63"/>
      <c r="O198" s="63"/>
    </row>
    <row r="199" spans="1:15" x14ac:dyDescent="0.2">
      <c r="A199" s="28" t="s">
        <v>260</v>
      </c>
      <c r="B199" s="47">
        <v>9.6999999999999993</v>
      </c>
      <c r="C199" s="47">
        <v>6.1</v>
      </c>
      <c r="D199" s="47">
        <f t="shared" si="6"/>
        <v>59.169999999999995</v>
      </c>
      <c r="E199" s="47">
        <v>7.9</v>
      </c>
      <c r="G199" s="53">
        <v>173</v>
      </c>
      <c r="H199" s="53">
        <v>8.5868308757081824</v>
      </c>
      <c r="I199" s="53">
        <v>-1.186830875708182</v>
      </c>
      <c r="J199" s="53">
        <v>-1.6543200901366231</v>
      </c>
      <c r="K199" s="63"/>
      <c r="L199" s="53">
        <v>86.25</v>
      </c>
      <c r="M199" s="53">
        <v>8.6</v>
      </c>
      <c r="N199" s="63"/>
      <c r="O199" s="63"/>
    </row>
    <row r="200" spans="1:15" x14ac:dyDescent="0.2">
      <c r="A200" s="28" t="s">
        <v>261</v>
      </c>
      <c r="B200" s="47">
        <v>5.5</v>
      </c>
      <c r="C200" s="47">
        <v>8.1999999999999993</v>
      </c>
      <c r="D200" s="47">
        <f t="shared" si="6"/>
        <v>45.099999999999994</v>
      </c>
      <c r="E200" s="47">
        <v>7.6</v>
      </c>
      <c r="G200" s="53">
        <v>174</v>
      </c>
      <c r="H200" s="53">
        <v>8.0107489338964548</v>
      </c>
      <c r="I200" s="53">
        <v>-0.11074893389645446</v>
      </c>
      <c r="J200" s="53">
        <v>-0.15437261538784416</v>
      </c>
      <c r="K200" s="63"/>
      <c r="L200" s="53">
        <v>86.75</v>
      </c>
      <c r="M200" s="53">
        <v>8.6</v>
      </c>
      <c r="N200" s="63"/>
      <c r="O200" s="63"/>
    </row>
    <row r="201" spans="1:15" x14ac:dyDescent="0.2">
      <c r="A201" s="28" t="s">
        <v>262</v>
      </c>
      <c r="B201" s="47">
        <v>9.6999999999999993</v>
      </c>
      <c r="C201" s="47">
        <v>6.1</v>
      </c>
      <c r="D201" s="47">
        <f t="shared" si="6"/>
        <v>59.169999999999995</v>
      </c>
      <c r="E201" s="47">
        <v>8.5</v>
      </c>
      <c r="G201" s="53">
        <v>175</v>
      </c>
      <c r="H201" s="53">
        <v>7.7091326968578828</v>
      </c>
      <c r="I201" s="53">
        <v>-1.2091326968578828</v>
      </c>
      <c r="J201" s="53">
        <v>-1.6854065334789139</v>
      </c>
      <c r="K201" s="63"/>
      <c r="L201" s="53">
        <v>87.25</v>
      </c>
      <c r="M201" s="53">
        <v>8.6</v>
      </c>
      <c r="N201" s="63"/>
      <c r="O201" s="63"/>
    </row>
    <row r="202" spans="1:15" x14ac:dyDescent="0.2">
      <c r="G202" s="53">
        <v>176</v>
      </c>
      <c r="H202" s="53">
        <v>8.5868308757081824</v>
      </c>
      <c r="I202" s="53">
        <v>1.3169124291817269E-2</v>
      </c>
      <c r="J202" s="53">
        <v>1.8356403874696857E-2</v>
      </c>
      <c r="K202" s="63"/>
      <c r="L202" s="53">
        <v>87.75</v>
      </c>
      <c r="M202" s="53">
        <v>8.8000000000000007</v>
      </c>
      <c r="N202" s="63"/>
      <c r="O202" s="63"/>
    </row>
    <row r="203" spans="1:15" x14ac:dyDescent="0.2">
      <c r="G203" s="53">
        <v>177</v>
      </c>
      <c r="H203" s="53">
        <v>7.9488784215704218</v>
      </c>
      <c r="I203" s="53">
        <v>0.65112157842957785</v>
      </c>
      <c r="J203" s="53">
        <v>0.90759646581891962</v>
      </c>
      <c r="K203" s="63"/>
      <c r="L203" s="53">
        <v>88.25</v>
      </c>
      <c r="M203" s="53">
        <v>8.8000000000000007</v>
      </c>
      <c r="N203" s="63"/>
      <c r="O203" s="63"/>
    </row>
    <row r="204" spans="1:15" x14ac:dyDescent="0.2">
      <c r="G204" s="53">
        <v>178</v>
      </c>
      <c r="H204" s="53">
        <v>8.4208682924430036</v>
      </c>
      <c r="I204" s="53">
        <v>-0.42086829244300361</v>
      </c>
      <c r="J204" s="53">
        <v>-0.58664708320341219</v>
      </c>
      <c r="K204" s="63"/>
      <c r="L204" s="53">
        <v>88.75</v>
      </c>
      <c r="M204" s="53">
        <v>8.8000000000000007</v>
      </c>
      <c r="N204" s="63"/>
      <c r="O204" s="63"/>
    </row>
    <row r="205" spans="1:15" x14ac:dyDescent="0.2">
      <c r="G205" s="53">
        <v>179</v>
      </c>
      <c r="H205" s="53">
        <v>7.8627165149279481</v>
      </c>
      <c r="I205" s="53">
        <v>0.23728348507205155</v>
      </c>
      <c r="J205" s="53">
        <v>0.33074875658092234</v>
      </c>
      <c r="K205" s="63"/>
      <c r="L205" s="53">
        <v>89.25</v>
      </c>
      <c r="M205" s="53">
        <v>8.8000000000000007</v>
      </c>
      <c r="N205" s="63"/>
      <c r="O205" s="63"/>
    </row>
    <row r="206" spans="1:15" x14ac:dyDescent="0.2">
      <c r="G206" s="53">
        <v>180</v>
      </c>
      <c r="H206" s="53">
        <v>8.744107933908321</v>
      </c>
      <c r="I206" s="53">
        <v>-0.54410793390832168</v>
      </c>
      <c r="J206" s="53">
        <v>-0.75843045937792919</v>
      </c>
      <c r="K206" s="63"/>
      <c r="L206" s="53">
        <v>89.75</v>
      </c>
      <c r="M206" s="53">
        <v>8.8000000000000007</v>
      </c>
      <c r="N206" s="63"/>
      <c r="O206" s="63"/>
    </row>
    <row r="207" spans="1:15" x14ac:dyDescent="0.2">
      <c r="G207" s="53">
        <v>181</v>
      </c>
      <c r="H207" s="53">
        <v>7.1954410632435337</v>
      </c>
      <c r="I207" s="53">
        <v>4.5589367564664585E-3</v>
      </c>
      <c r="J207" s="53">
        <v>6.3546886251880487E-3</v>
      </c>
      <c r="K207" s="63"/>
      <c r="L207" s="53">
        <v>90.25</v>
      </c>
      <c r="M207" s="53">
        <v>8.8000000000000007</v>
      </c>
      <c r="N207" s="63"/>
      <c r="O207" s="63"/>
    </row>
    <row r="208" spans="1:15" x14ac:dyDescent="0.2">
      <c r="G208" s="53">
        <v>182</v>
      </c>
      <c r="H208" s="53">
        <v>8.0311212280980193</v>
      </c>
      <c r="I208" s="53">
        <v>0.36887877190198104</v>
      </c>
      <c r="J208" s="53">
        <v>0.51417904241683954</v>
      </c>
      <c r="K208" s="63"/>
      <c r="L208" s="53">
        <v>90.75</v>
      </c>
      <c r="M208" s="53">
        <v>8.9</v>
      </c>
      <c r="N208" s="63"/>
      <c r="O208" s="63"/>
    </row>
    <row r="209" spans="7:15" x14ac:dyDescent="0.2">
      <c r="G209" s="53">
        <v>183</v>
      </c>
      <c r="H209" s="53">
        <v>8.744107933908321</v>
      </c>
      <c r="I209" s="53">
        <v>0.65589206609167938</v>
      </c>
      <c r="J209" s="53">
        <v>0.91424603463339316</v>
      </c>
      <c r="K209" s="63"/>
      <c r="L209" s="53">
        <v>91.25</v>
      </c>
      <c r="M209" s="53">
        <v>8.9</v>
      </c>
      <c r="N209" s="63"/>
      <c r="O209" s="63"/>
    </row>
    <row r="210" spans="7:15" x14ac:dyDescent="0.2">
      <c r="G210" s="53">
        <v>184</v>
      </c>
      <c r="H210" s="53">
        <v>8.357050153556397</v>
      </c>
      <c r="I210" s="53">
        <v>1.0429498464436033</v>
      </c>
      <c r="J210" s="53">
        <v>1.4537647438157766</v>
      </c>
      <c r="K210" s="63"/>
      <c r="L210" s="53">
        <v>91.75</v>
      </c>
      <c r="M210" s="53">
        <v>8.9</v>
      </c>
      <c r="N210" s="63"/>
      <c r="O210" s="63"/>
    </row>
    <row r="211" spans="7:15" x14ac:dyDescent="0.2">
      <c r="G211" s="53">
        <v>185</v>
      </c>
      <c r="H211" s="53">
        <v>8.1417924036854785</v>
      </c>
      <c r="I211" s="53">
        <v>-0.64179240368547852</v>
      </c>
      <c r="J211" s="53">
        <v>-0.89459255639977042</v>
      </c>
      <c r="K211" s="63"/>
      <c r="L211" s="53">
        <v>92.25</v>
      </c>
      <c r="M211" s="53">
        <v>8.9</v>
      </c>
      <c r="N211" s="63"/>
      <c r="O211" s="63"/>
    </row>
    <row r="212" spans="7:15" x14ac:dyDescent="0.2">
      <c r="G212" s="53">
        <v>186</v>
      </c>
      <c r="H212" s="53">
        <v>7.8723554225670043</v>
      </c>
      <c r="I212" s="53">
        <v>-1.2723554225670046</v>
      </c>
      <c r="J212" s="53">
        <v>-1.7735325061297249</v>
      </c>
      <c r="K212" s="63"/>
      <c r="L212" s="53">
        <v>92.75</v>
      </c>
      <c r="M212" s="53">
        <v>9</v>
      </c>
      <c r="N212" s="63"/>
      <c r="O212" s="63"/>
    </row>
    <row r="213" spans="7:15" x14ac:dyDescent="0.2">
      <c r="G213" s="53">
        <v>187</v>
      </c>
      <c r="H213" s="53">
        <v>6.5425827212692154</v>
      </c>
      <c r="I213" s="53">
        <v>-2.2425827212692155</v>
      </c>
      <c r="J213" s="53">
        <v>-3.1259295031191323</v>
      </c>
      <c r="K213" s="63"/>
      <c r="L213" s="53">
        <v>93.25</v>
      </c>
      <c r="M213" s="53">
        <v>9</v>
      </c>
      <c r="N213" s="63"/>
      <c r="O213" s="63"/>
    </row>
    <row r="214" spans="7:15" x14ac:dyDescent="0.2">
      <c r="G214" s="53">
        <v>188</v>
      </c>
      <c r="H214" s="53">
        <v>7.0393764164104535</v>
      </c>
      <c r="I214" s="53">
        <v>-0.43937641641045388</v>
      </c>
      <c r="J214" s="53">
        <v>-0.61244550312724688</v>
      </c>
      <c r="K214" s="63"/>
      <c r="L214" s="53">
        <v>93.75</v>
      </c>
      <c r="M214" s="53">
        <v>9</v>
      </c>
      <c r="N214" s="63"/>
      <c r="O214" s="63"/>
    </row>
    <row r="215" spans="7:15" x14ac:dyDescent="0.2">
      <c r="G215" s="53">
        <v>189</v>
      </c>
      <c r="H215" s="53">
        <v>7.2164436222569339</v>
      </c>
      <c r="I215" s="53">
        <v>0.18355637774306643</v>
      </c>
      <c r="J215" s="53">
        <v>0.2558586986472417</v>
      </c>
      <c r="K215" s="63"/>
      <c r="L215" s="53">
        <v>94.25</v>
      </c>
      <c r="M215" s="53">
        <v>9</v>
      </c>
      <c r="N215" s="63"/>
      <c r="O215" s="63"/>
    </row>
    <row r="216" spans="7:15" x14ac:dyDescent="0.2">
      <c r="G216" s="53">
        <v>190</v>
      </c>
      <c r="H216" s="53">
        <v>7.7996780153108318</v>
      </c>
      <c r="I216" s="53">
        <v>-0.69967801531083218</v>
      </c>
      <c r="J216" s="53">
        <v>-0.97527914132243509</v>
      </c>
      <c r="K216" s="63"/>
      <c r="L216" s="53">
        <v>94.75</v>
      </c>
      <c r="M216" s="53">
        <v>9</v>
      </c>
      <c r="N216" s="63"/>
      <c r="O216" s="63"/>
    </row>
    <row r="217" spans="7:15" x14ac:dyDescent="0.2">
      <c r="G217" s="53">
        <v>191</v>
      </c>
      <c r="H217" s="53">
        <v>7.8358828533537093</v>
      </c>
      <c r="I217" s="53">
        <v>-1.1358828533537091</v>
      </c>
      <c r="J217" s="53">
        <v>-1.5833037906293812</v>
      </c>
      <c r="K217" s="63"/>
      <c r="L217" s="53">
        <v>95.25</v>
      </c>
      <c r="M217" s="53">
        <v>9</v>
      </c>
      <c r="N217" s="63"/>
      <c r="O217" s="63"/>
    </row>
    <row r="218" spans="7:15" x14ac:dyDescent="0.2">
      <c r="G218" s="53">
        <v>192</v>
      </c>
      <c r="H218" s="53">
        <v>7.3499821532362297</v>
      </c>
      <c r="I218" s="53">
        <v>-0.64998215323622954</v>
      </c>
      <c r="J218" s="53">
        <v>-0.90600822437092132</v>
      </c>
      <c r="K218" s="63"/>
      <c r="L218" s="53">
        <v>95.75</v>
      </c>
      <c r="M218" s="53">
        <v>9.3000000000000007</v>
      </c>
      <c r="N218" s="63"/>
      <c r="O218" s="63"/>
    </row>
    <row r="219" spans="7:15" x14ac:dyDescent="0.2">
      <c r="G219" s="53">
        <v>193</v>
      </c>
      <c r="H219" s="53">
        <v>7.0755812544533292</v>
      </c>
      <c r="I219" s="53">
        <v>0.12441874554667098</v>
      </c>
      <c r="J219" s="53">
        <v>0.17342692590857689</v>
      </c>
      <c r="K219" s="63"/>
      <c r="L219" s="53">
        <v>96.25</v>
      </c>
      <c r="M219" s="53">
        <v>9.3000000000000007</v>
      </c>
      <c r="N219" s="63"/>
      <c r="O219" s="63"/>
    </row>
    <row r="220" spans="7:15" x14ac:dyDescent="0.2">
      <c r="G220" s="53">
        <v>194</v>
      </c>
      <c r="H220" s="53">
        <v>6.6340765116834328</v>
      </c>
      <c r="I220" s="53">
        <v>0.46592348831656683</v>
      </c>
      <c r="J220" s="53">
        <v>0.64944938909573302</v>
      </c>
      <c r="K220" s="63"/>
      <c r="L220" s="53">
        <v>96.75</v>
      </c>
      <c r="M220" s="53">
        <v>9.3000000000000007</v>
      </c>
      <c r="N220" s="63"/>
      <c r="O220" s="63"/>
    </row>
    <row r="221" spans="7:15" x14ac:dyDescent="0.2">
      <c r="G221" s="53">
        <v>195</v>
      </c>
      <c r="H221" s="53">
        <v>6.8392949360208624</v>
      </c>
      <c r="I221" s="53">
        <v>-0.83929493602086236</v>
      </c>
      <c r="J221" s="53">
        <v>-1.16989075918736</v>
      </c>
      <c r="K221" s="63"/>
      <c r="L221" s="53">
        <v>97.25</v>
      </c>
      <c r="M221" s="53">
        <v>9.4</v>
      </c>
      <c r="N221" s="63"/>
      <c r="O221" s="63"/>
    </row>
    <row r="222" spans="7:15" x14ac:dyDescent="0.2">
      <c r="G222" s="53">
        <v>196</v>
      </c>
      <c r="H222" s="53">
        <v>7.6074085304348795</v>
      </c>
      <c r="I222" s="53">
        <v>0.79259146956512083</v>
      </c>
      <c r="J222" s="53">
        <v>1.1047909337462223</v>
      </c>
      <c r="K222" s="63"/>
      <c r="L222" s="53">
        <v>97.75</v>
      </c>
      <c r="M222" s="53">
        <v>9.4</v>
      </c>
      <c r="N222" s="63"/>
      <c r="O222" s="63"/>
    </row>
    <row r="223" spans="7:15" x14ac:dyDescent="0.2">
      <c r="G223" s="53">
        <v>197</v>
      </c>
      <c r="H223" s="53">
        <v>7.4297330709010438</v>
      </c>
      <c r="I223" s="53">
        <v>1.1702669290989558</v>
      </c>
      <c r="J223" s="53">
        <v>1.6312316533521971</v>
      </c>
      <c r="K223" s="63"/>
      <c r="L223" s="53">
        <v>98.25</v>
      </c>
      <c r="M223" s="53">
        <v>9.5</v>
      </c>
      <c r="N223" s="63"/>
      <c r="O223" s="63"/>
    </row>
    <row r="224" spans="7:15" x14ac:dyDescent="0.2">
      <c r="G224" s="53">
        <v>198</v>
      </c>
      <c r="H224" s="53">
        <v>8.4208682924430036</v>
      </c>
      <c r="I224" s="53">
        <v>-0.52086829244300326</v>
      </c>
      <c r="J224" s="53">
        <v>-0.72603679103768837</v>
      </c>
      <c r="K224" s="63"/>
      <c r="L224" s="53">
        <v>98.75</v>
      </c>
      <c r="M224" s="53">
        <v>9.8000000000000007</v>
      </c>
      <c r="N224" s="63"/>
      <c r="O224" s="63"/>
    </row>
    <row r="225" spans="7:15" x14ac:dyDescent="0.2">
      <c r="G225" s="53">
        <v>199</v>
      </c>
      <c r="H225" s="53">
        <v>8.2978497821834125</v>
      </c>
      <c r="I225" s="53">
        <v>-0.69784978218341287</v>
      </c>
      <c r="J225" s="53">
        <v>-0.97273077250759588</v>
      </c>
      <c r="K225" s="63"/>
      <c r="L225" s="53">
        <v>99.25</v>
      </c>
      <c r="M225" s="53">
        <v>9.9</v>
      </c>
      <c r="N225" s="63"/>
      <c r="O225" s="63"/>
    </row>
    <row r="226" spans="7:15" x14ac:dyDescent="0.2">
      <c r="G226" s="53">
        <v>200</v>
      </c>
      <c r="H226" s="53">
        <v>8.4208682924430036</v>
      </c>
      <c r="I226" s="53">
        <v>7.9131707556996389E-2</v>
      </c>
      <c r="J226" s="53">
        <v>0.11030145596797156</v>
      </c>
      <c r="K226" s="63"/>
      <c r="L226" s="53">
        <v>99.75</v>
      </c>
      <c r="M226" s="53">
        <v>9.9</v>
      </c>
      <c r="N226" s="63"/>
      <c r="O226" s="63"/>
    </row>
  </sheetData>
  <sortState xmlns:xlrd2="http://schemas.microsoft.com/office/spreadsheetml/2017/richdata2" ref="M27:M226">
    <sortCondition ref="M27"/>
  </sortState>
  <mergeCells count="2">
    <mergeCell ref="G3:H3"/>
    <mergeCell ref="L24:M24"/>
  </mergeCells>
  <conditionalFormatting sqref="J26">
    <cfRule type="cellIs" dxfId="16" priority="3" operator="lessThan">
      <formula>-2</formula>
    </cfRule>
    <cfRule type="cellIs" dxfId="15" priority="4" operator="greaterThan">
      <formula>2</formula>
    </cfRule>
  </conditionalFormatting>
  <conditionalFormatting sqref="J26:J226">
    <cfRule type="cellIs" dxfId="14" priority="1" operator="lessThan">
      <formula>-2</formula>
    </cfRule>
    <cfRule type="cellIs" dxfId="13" priority="2" operator="greaterThan">
      <formula>2</formula>
    </cfRule>
  </conditionalFormatting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74793-8841-4079-9749-DCC50DAE276B}">
  <dimension ref="A1:AX201"/>
  <sheetViews>
    <sheetView zoomScale="26" zoomScaleNormal="26" workbookViewId="0">
      <selection activeCell="AO22" sqref="AO22"/>
    </sheetView>
  </sheetViews>
  <sheetFormatPr defaultRowHeight="12.75" x14ac:dyDescent="0.2"/>
  <cols>
    <col min="1" max="1" width="7.5703125" bestFit="1" customWidth="1"/>
    <col min="2" max="2" width="11" bestFit="1" customWidth="1"/>
    <col min="3" max="3" width="13.5703125" bestFit="1" customWidth="1"/>
    <col min="4" max="4" width="14.140625" bestFit="1" customWidth="1"/>
    <col min="5" max="5" width="11" bestFit="1" customWidth="1"/>
    <col min="6" max="6" width="8.7109375" bestFit="1" customWidth="1"/>
    <col min="10" max="10" width="12.5703125" bestFit="1" customWidth="1"/>
    <col min="11" max="11" width="13.42578125" bestFit="1" customWidth="1"/>
    <col min="29" max="29" width="16.140625" bestFit="1" customWidth="1"/>
    <col min="40" max="40" width="12.28515625" bestFit="1" customWidth="1"/>
    <col min="41" max="41" width="12.5703125" bestFit="1" customWidth="1"/>
  </cols>
  <sheetData>
    <row r="1" spans="1:50" x14ac:dyDescent="0.2">
      <c r="A1" s="44" t="s">
        <v>51</v>
      </c>
      <c r="B1" s="44" t="s">
        <v>293</v>
      </c>
      <c r="C1" s="44" t="s">
        <v>57</v>
      </c>
      <c r="D1" s="44" t="s">
        <v>59</v>
      </c>
      <c r="E1" s="44" t="s">
        <v>60</v>
      </c>
      <c r="F1" s="44" t="s">
        <v>297</v>
      </c>
      <c r="H1" s="111" t="s">
        <v>348</v>
      </c>
      <c r="I1" s="111"/>
      <c r="Z1" s="108" t="s">
        <v>388</v>
      </c>
      <c r="AA1" s="108"/>
      <c r="AL1" s="111" t="s">
        <v>377</v>
      </c>
      <c r="AM1" s="111"/>
      <c r="AQ1" s="110" t="s">
        <v>382</v>
      </c>
      <c r="AR1" s="110"/>
    </row>
    <row r="2" spans="1:50" x14ac:dyDescent="0.2">
      <c r="A2" s="47">
        <v>8.5</v>
      </c>
      <c r="B2" s="47">
        <v>4.9000000000000004</v>
      </c>
      <c r="C2" s="47">
        <v>6</v>
      </c>
      <c r="D2" s="47">
        <v>6.8</v>
      </c>
      <c r="E2" s="47">
        <v>5.0999999999999996</v>
      </c>
      <c r="F2" s="47">
        <v>1</v>
      </c>
      <c r="Z2" s="97"/>
      <c r="AA2" s="98"/>
    </row>
    <row r="3" spans="1:50" x14ac:dyDescent="0.2">
      <c r="A3" s="47">
        <v>8.1999999999999993</v>
      </c>
      <c r="B3" s="47">
        <v>7.9</v>
      </c>
      <c r="C3" s="47">
        <v>3.1</v>
      </c>
      <c r="D3" s="47">
        <v>5.3</v>
      </c>
      <c r="E3" s="47">
        <v>4.3</v>
      </c>
      <c r="F3" s="47">
        <v>0</v>
      </c>
      <c r="H3" s="93" t="str">
        <f>A1</f>
        <v>Quality</v>
      </c>
      <c r="I3" s="93" t="str">
        <f t="shared" ref="I3:L3" si="0">B1</f>
        <v>Prdct_Line</v>
      </c>
      <c r="J3" s="93" t="str">
        <f t="shared" si="0"/>
        <v>Brand_Image</v>
      </c>
      <c r="K3" s="93" t="str">
        <f t="shared" si="0"/>
        <v>Comp_Pricing</v>
      </c>
      <c r="L3" s="93" t="str">
        <f t="shared" si="0"/>
        <v>Flex_Price</v>
      </c>
      <c r="M3" s="93" t="s">
        <v>349</v>
      </c>
      <c r="N3" s="93" t="s">
        <v>350</v>
      </c>
      <c r="O3" s="93" t="s">
        <v>319</v>
      </c>
      <c r="P3" s="93" t="s">
        <v>351</v>
      </c>
      <c r="Q3" s="93" t="s">
        <v>352</v>
      </c>
      <c r="R3" s="93" t="s">
        <v>353</v>
      </c>
      <c r="S3" s="93" t="s">
        <v>354</v>
      </c>
      <c r="T3" s="93" t="s">
        <v>355</v>
      </c>
      <c r="U3" s="93" t="s">
        <v>356</v>
      </c>
      <c r="V3" s="93" t="s">
        <v>357</v>
      </c>
      <c r="X3" s="44" t="s">
        <v>358</v>
      </c>
      <c r="Z3" s="72" t="s">
        <v>359</v>
      </c>
      <c r="AA3" s="72">
        <f>M103*LN(M103/O103)+N103*LN(N103/O103)</f>
        <v>-138.61943594531573</v>
      </c>
      <c r="AC3" s="111" t="s">
        <v>369</v>
      </c>
      <c r="AD3" s="111"/>
      <c r="AJ3" t="s">
        <v>376</v>
      </c>
      <c r="AM3" s="91" t="s">
        <v>378</v>
      </c>
      <c r="AN3" s="91" t="s">
        <v>379</v>
      </c>
      <c r="AO3" s="47"/>
      <c r="AQ3" s="92" t="s">
        <v>352</v>
      </c>
      <c r="AR3" s="92" t="s">
        <v>350</v>
      </c>
      <c r="AS3" s="92" t="s">
        <v>349</v>
      </c>
      <c r="AT3" s="92" t="s">
        <v>383</v>
      </c>
      <c r="AU3" s="92" t="s">
        <v>384</v>
      </c>
      <c r="AV3" s="92" t="s">
        <v>385</v>
      </c>
      <c r="AW3" s="92" t="s">
        <v>386</v>
      </c>
      <c r="AX3" s="92" t="s">
        <v>387</v>
      </c>
    </row>
    <row r="4" spans="1:50" x14ac:dyDescent="0.2">
      <c r="A4" s="47">
        <v>9.1999999999999993</v>
      </c>
      <c r="B4" s="47">
        <v>7.4</v>
      </c>
      <c r="C4" s="47">
        <v>5.8</v>
      </c>
      <c r="D4" s="47">
        <v>4.5</v>
      </c>
      <c r="E4" s="47">
        <v>4</v>
      </c>
      <c r="F4" s="47">
        <v>1</v>
      </c>
      <c r="H4" s="72">
        <f t="array" ref="H4:N102">[1]!LogitSummary(A2:F201)</f>
        <v>5</v>
      </c>
      <c r="I4" s="72">
        <v>4.2</v>
      </c>
      <c r="J4" s="72">
        <v>4.9000000000000004</v>
      </c>
      <c r="K4" s="72">
        <v>8.1999999999999993</v>
      </c>
      <c r="L4" s="72">
        <v>4.8</v>
      </c>
      <c r="M4" s="72">
        <v>0</v>
      </c>
      <c r="N4" s="72">
        <v>2</v>
      </c>
      <c r="O4" s="72">
        <f>M4+N4</f>
        <v>2</v>
      </c>
      <c r="P4" s="72">
        <f>IF(O4=0,"",M4/O4)</f>
        <v>0</v>
      </c>
      <c r="Q4" s="72">
        <f>1/(1+EXP(-$X$5-MMULT(H4:L4,$X$6:$X$10)))</f>
        <v>3.2914056467430855E-2</v>
      </c>
      <c r="R4" s="72">
        <f>O4*Q4</f>
        <v>6.582811293486171E-2</v>
      </c>
      <c r="S4" s="72">
        <f>O4-R4</f>
        <v>1.9341718870651383</v>
      </c>
      <c r="T4" s="72">
        <f>IFERROR(O4*(P4*LN(Q4)+(1-P4)*LN(1-Q4)),0)</f>
        <v>-6.6935822045033636E-2</v>
      </c>
      <c r="U4" s="72">
        <f>100*IF(Q4&gt;=$AM$10,M4/O4,N4/O4)</f>
        <v>100</v>
      </c>
      <c r="V4" s="72">
        <f>IFERROR((M4-R4)^2/R4+(N4-S4)^2/S4,0)</f>
        <v>6.8068524183491838E-2</v>
      </c>
      <c r="Z4" s="72" t="s">
        <v>360</v>
      </c>
      <c r="AA4" s="72">
        <f>T103</f>
        <v>-97.832957262717585</v>
      </c>
      <c r="AC4" s="132">
        <f t="array" ref="AC4:AH9">MINVERSE(MMULT(TRANSPOSE([1]!DESIGN(H4:L102)),Q4:Q102*(1-Q4:Q102)*O4:O102*[1]!DESIGN(H4:L102)))</f>
        <v>7.7973531670041298</v>
      </c>
      <c r="AD4" s="133">
        <v>-0.36557324015265752</v>
      </c>
      <c r="AE4" s="134">
        <v>-0.23924574146568969</v>
      </c>
      <c r="AF4" s="134">
        <v>-0.23417886116610453</v>
      </c>
      <c r="AG4" s="134">
        <v>-0.14336570246803862</v>
      </c>
      <c r="AH4" s="135">
        <v>-0.2815503086072188</v>
      </c>
      <c r="AJ4" s="87">
        <f t="array" ref="AJ4:AJ9">MMULT(AC4:AH9,MMULT(TRANSPOSE([1]!DESIGN(H4:L102)),O4:O102*(P4:P102-Q4:Q102)))</f>
        <v>-1.2311025547800984E-14</v>
      </c>
      <c r="AL4" s="44" t="s">
        <v>353</v>
      </c>
      <c r="AM4" s="47">
        <f>SUMIF(Q4:Q102,"&gt;="&amp;AM10,M4:M102)</f>
        <v>80</v>
      </c>
      <c r="AN4" s="47">
        <f>SUMIF(Q4:Q102,"&gt;="&amp;AM10,N4:N102)</f>
        <v>26</v>
      </c>
      <c r="AO4" s="47">
        <f>AM4+AN4</f>
        <v>106</v>
      </c>
      <c r="AQ4" s="47"/>
      <c r="AR4" s="47"/>
      <c r="AS4" s="47"/>
      <c r="AT4" s="47">
        <v>0</v>
      </c>
      <c r="AU4" s="47">
        <v>0</v>
      </c>
      <c r="AV4" s="47">
        <f>1-AT4/AT$103</f>
        <v>1</v>
      </c>
      <c r="AW4" s="47">
        <f>1-AU4/AU$103</f>
        <v>1</v>
      </c>
      <c r="AX4" s="47">
        <f>(AV4-AV5)*AW4</f>
        <v>2.0202020202020221E-2</v>
      </c>
    </row>
    <row r="5" spans="1:50" x14ac:dyDescent="0.2">
      <c r="A5" s="47">
        <v>6.4</v>
      </c>
      <c r="B5" s="47">
        <v>4.7</v>
      </c>
      <c r="C5" s="47">
        <v>4.5</v>
      </c>
      <c r="D5" s="47">
        <v>8.8000000000000007</v>
      </c>
      <c r="E5" s="47">
        <v>4.0999999999999996</v>
      </c>
      <c r="F5" s="47">
        <v>0</v>
      </c>
      <c r="H5" s="72">
        <v>5.0999999999999996</v>
      </c>
      <c r="I5" s="72">
        <v>5.4</v>
      </c>
      <c r="J5" s="72">
        <v>7.8</v>
      </c>
      <c r="K5" s="72">
        <v>5.9</v>
      </c>
      <c r="L5" s="72">
        <v>6.3</v>
      </c>
      <c r="M5" s="72">
        <v>2</v>
      </c>
      <c r="N5" s="72">
        <v>0</v>
      </c>
      <c r="O5" s="72">
        <f t="shared" ref="O5:O68" si="1">M5+N5</f>
        <v>2</v>
      </c>
      <c r="P5" s="72">
        <f t="shared" ref="P5:P68" si="2">IF(O5=0,"",M5/O5)</f>
        <v>1</v>
      </c>
      <c r="Q5" s="72">
        <f t="shared" ref="Q5:Q68" si="3">1/(1+EXP(-$X$5-MMULT(H5:L5,$X$6:$X$10)))</f>
        <v>0.67541255036525494</v>
      </c>
      <c r="R5" s="72">
        <f t="shared" ref="R5:R68" si="4">O5*Q5</f>
        <v>1.3508251007305099</v>
      </c>
      <c r="S5" s="72">
        <f t="shared" ref="S5:S68" si="5">O5-R5</f>
        <v>0.64917489926949012</v>
      </c>
      <c r="T5" s="72">
        <f t="shared" ref="T5:T68" si="6">IFERROR(O5*(P5*LN(Q5)+(1-P5)*LN(1-Q5)),0)</f>
        <v>-0.7848631781624642</v>
      </c>
      <c r="U5" s="72">
        <f t="shared" ref="U5:U68" si="7">100*IF(Q5&gt;=$AM$10,M5/O5,N5/O5)</f>
        <v>100</v>
      </c>
      <c r="V5" s="72">
        <f t="shared" ref="V5:V68" si="8">IFERROR((M5-R5)^2/R5+(N5-S5)^2/S5,0)</f>
        <v>0.96115314842524646</v>
      </c>
      <c r="X5" s="87">
        <f t="array" ref="X5:X10">[1]!LogitCoeff(H4:N102,,,,,20)</f>
        <v>-16.520306337499303</v>
      </c>
      <c r="Z5" s="97"/>
      <c r="AA5" s="98"/>
      <c r="AC5" s="132">
        <v>-0.36557324015265558</v>
      </c>
      <c r="AD5" s="133">
        <v>3.071076365776447E-2</v>
      </c>
      <c r="AE5" s="133">
        <v>-2.1922828651383675E-3</v>
      </c>
      <c r="AF5" s="133">
        <v>8.7403526146316232E-3</v>
      </c>
      <c r="AG5" s="133">
        <v>4.2895073755436584E-3</v>
      </c>
      <c r="AH5" s="136">
        <v>1.3535632275701153E-2</v>
      </c>
      <c r="AJ5" s="88">
        <v>4.8987110566665453E-16</v>
      </c>
      <c r="AL5" s="44" t="s">
        <v>354</v>
      </c>
      <c r="AM5" s="47">
        <f>AM6-AM4</f>
        <v>21</v>
      </c>
      <c r="AN5" s="47">
        <f>AN6-AN4</f>
        <v>73</v>
      </c>
      <c r="AO5" s="47">
        <f t="shared" ref="AO5:AO6" si="9">AM5+AN5</f>
        <v>94</v>
      </c>
      <c r="AQ5" s="47">
        <f t="array" ref="AQ5:AS103">[1]!SelectCols(M4:Q102,"5,2,1",1)</f>
        <v>2.4306530988236444E-2</v>
      </c>
      <c r="AR5" s="47">
        <v>2</v>
      </c>
      <c r="AS5" s="47">
        <v>0</v>
      </c>
      <c r="AT5" s="47">
        <f>AT4+AR5</f>
        <v>2</v>
      </c>
      <c r="AU5" s="47">
        <f>AU4+AS5</f>
        <v>0</v>
      </c>
      <c r="AV5" s="47">
        <f t="shared" ref="AV5:AV68" si="10">1-AT5/AT$103</f>
        <v>0.97979797979797978</v>
      </c>
      <c r="AW5" s="47">
        <f t="shared" ref="AW5:AW68" si="11">1-AU5/AU$103</f>
        <v>1</v>
      </c>
      <c r="AX5" s="47">
        <f t="shared" ref="AX5:AX68" si="12">(AV5-AV6)*AW5</f>
        <v>2.0202020202020221E-2</v>
      </c>
    </row>
    <row r="6" spans="1:50" x14ac:dyDescent="0.2">
      <c r="A6" s="47">
        <v>9</v>
      </c>
      <c r="B6" s="47">
        <v>6</v>
      </c>
      <c r="C6" s="47">
        <v>4.5</v>
      </c>
      <c r="D6" s="47">
        <v>6.8</v>
      </c>
      <c r="E6" s="47">
        <v>3.5</v>
      </c>
      <c r="F6" s="47">
        <v>0</v>
      </c>
      <c r="H6" s="72">
        <v>5.2</v>
      </c>
      <c r="I6" s="72">
        <v>4.3</v>
      </c>
      <c r="J6" s="72">
        <v>5</v>
      </c>
      <c r="K6" s="72">
        <v>8.4</v>
      </c>
      <c r="L6" s="72">
        <v>4.9000000000000004</v>
      </c>
      <c r="M6" s="72">
        <v>0</v>
      </c>
      <c r="N6" s="72">
        <v>2</v>
      </c>
      <c r="O6" s="72">
        <f t="shared" si="1"/>
        <v>2</v>
      </c>
      <c r="P6" s="72">
        <f t="shared" si="2"/>
        <v>0</v>
      </c>
      <c r="Q6" s="72">
        <f t="shared" si="3"/>
        <v>4.6309581424563741E-2</v>
      </c>
      <c r="R6" s="72">
        <f t="shared" si="4"/>
        <v>9.2619162849127482E-2</v>
      </c>
      <c r="S6" s="72">
        <f t="shared" si="5"/>
        <v>1.9073808371508725</v>
      </c>
      <c r="T6" s="72">
        <f t="shared" si="6"/>
        <v>-9.4832338058028917E-2</v>
      </c>
      <c r="U6" s="72">
        <f t="shared" si="7"/>
        <v>100</v>
      </c>
      <c r="V6" s="72">
        <f t="shared" si="8"/>
        <v>9.7116591553343123E-2</v>
      </c>
      <c r="X6" s="88">
        <v>0.80214245411432805</v>
      </c>
      <c r="Z6" s="72" t="s">
        <v>361</v>
      </c>
      <c r="AA6" s="72">
        <f>2*(AA4-AA3)</f>
        <v>81.572957365196288</v>
      </c>
      <c r="AC6" s="132">
        <v>-0.23924574146569161</v>
      </c>
      <c r="AD6" s="133">
        <v>-2.1922828651382222E-3</v>
      </c>
      <c r="AE6" s="133">
        <v>3.0128648669070796E-2</v>
      </c>
      <c r="AF6" s="133">
        <v>1.38132564756071E-3</v>
      </c>
      <c r="AG6" s="133">
        <v>5.0889143929756355E-3</v>
      </c>
      <c r="AH6" s="136">
        <v>8.175796768330551E-3</v>
      </c>
      <c r="AJ6" s="88">
        <v>6.6546425690505944E-16</v>
      </c>
      <c r="AL6" s="47"/>
      <c r="AM6" s="47">
        <f>M103</f>
        <v>101</v>
      </c>
      <c r="AN6" s="47">
        <f>N103</f>
        <v>99</v>
      </c>
      <c r="AO6" s="47">
        <f t="shared" si="9"/>
        <v>200</v>
      </c>
      <c r="AQ6" s="47">
        <v>3.2914056467430855E-2</v>
      </c>
      <c r="AR6" s="47">
        <v>2</v>
      </c>
      <c r="AS6" s="47">
        <v>0</v>
      </c>
      <c r="AT6" s="47">
        <f t="shared" ref="AT6:AT69" si="13">AT5+AR6</f>
        <v>4</v>
      </c>
      <c r="AU6" s="47">
        <f t="shared" ref="AU6:AU69" si="14">AU5+AS6</f>
        <v>0</v>
      </c>
      <c r="AV6" s="47">
        <f t="shared" si="10"/>
        <v>0.95959595959595956</v>
      </c>
      <c r="AW6" s="47">
        <f t="shared" si="11"/>
        <v>1</v>
      </c>
      <c r="AX6" s="47">
        <f t="shared" si="12"/>
        <v>2.020202020202011E-2</v>
      </c>
    </row>
    <row r="7" spans="1:50" x14ac:dyDescent="0.2">
      <c r="A7" s="47">
        <v>6.5</v>
      </c>
      <c r="B7" s="47">
        <v>4.3</v>
      </c>
      <c r="C7" s="47">
        <v>3.7</v>
      </c>
      <c r="D7" s="47">
        <v>8.5</v>
      </c>
      <c r="E7" s="47">
        <v>4.7</v>
      </c>
      <c r="F7" s="47">
        <v>0</v>
      </c>
      <c r="H7" s="72">
        <v>5.5</v>
      </c>
      <c r="I7" s="72">
        <v>5.3</v>
      </c>
      <c r="J7" s="72">
        <v>4.9000000000000004</v>
      </c>
      <c r="K7" s="72">
        <v>6</v>
      </c>
      <c r="L7" s="72">
        <v>5.9</v>
      </c>
      <c r="M7" s="72">
        <v>0</v>
      </c>
      <c r="N7" s="72">
        <v>2</v>
      </c>
      <c r="O7" s="72">
        <f t="shared" si="1"/>
        <v>2</v>
      </c>
      <c r="P7" s="72">
        <f t="shared" si="2"/>
        <v>0</v>
      </c>
      <c r="Q7" s="72">
        <f t="shared" si="3"/>
        <v>0.18114321448071158</v>
      </c>
      <c r="R7" s="72">
        <f t="shared" si="4"/>
        <v>0.36228642896142316</v>
      </c>
      <c r="S7" s="72">
        <f t="shared" si="5"/>
        <v>1.6377135710385768</v>
      </c>
      <c r="T7" s="72">
        <f t="shared" si="6"/>
        <v>-0.39969215095111593</v>
      </c>
      <c r="U7" s="72">
        <f t="shared" si="7"/>
        <v>100</v>
      </c>
      <c r="V7" s="72">
        <f t="shared" si="8"/>
        <v>0.44242953757985243</v>
      </c>
      <c r="X7" s="88">
        <v>0.60305491175091319</v>
      </c>
      <c r="Z7" s="72" t="s">
        <v>321</v>
      </c>
      <c r="AA7" s="72">
        <f>COUNT(H4:L4)</f>
        <v>5</v>
      </c>
      <c r="AC7" s="132">
        <v>-0.23417886116610323</v>
      </c>
      <c r="AD7" s="133">
        <v>8.7403526146316111E-3</v>
      </c>
      <c r="AE7" s="133">
        <v>1.3813256475605593E-3</v>
      </c>
      <c r="AF7" s="133">
        <v>3.6228802730810479E-2</v>
      </c>
      <c r="AG7" s="133">
        <v>-4.3660308685976529E-3</v>
      </c>
      <c r="AH7" s="136">
        <v>5.3246965129244916E-6</v>
      </c>
      <c r="AJ7" s="88">
        <v>4.5755514497378494E-16</v>
      </c>
      <c r="AQ7" s="47">
        <v>4.1559779090746429E-2</v>
      </c>
      <c r="AR7" s="47">
        <v>2</v>
      </c>
      <c r="AS7" s="47">
        <v>0</v>
      </c>
      <c r="AT7" s="47">
        <f t="shared" si="13"/>
        <v>6</v>
      </c>
      <c r="AU7" s="47">
        <f t="shared" si="14"/>
        <v>0</v>
      </c>
      <c r="AV7" s="47">
        <f t="shared" si="10"/>
        <v>0.93939393939393945</v>
      </c>
      <c r="AW7" s="47">
        <f t="shared" si="11"/>
        <v>1</v>
      </c>
      <c r="AX7" s="47">
        <f t="shared" si="12"/>
        <v>2.0202020202020221E-2</v>
      </c>
    </row>
    <row r="8" spans="1:50" x14ac:dyDescent="0.2">
      <c r="A8" s="47">
        <v>6.9</v>
      </c>
      <c r="B8" s="47">
        <v>2.2999999999999998</v>
      </c>
      <c r="C8" s="47">
        <v>5.4</v>
      </c>
      <c r="D8" s="47">
        <v>8.9</v>
      </c>
      <c r="E8" s="47">
        <v>4.2</v>
      </c>
      <c r="F8" s="47">
        <v>1</v>
      </c>
      <c r="H8" s="72">
        <v>5.5</v>
      </c>
      <c r="I8" s="72">
        <v>5.7</v>
      </c>
      <c r="J8" s="72">
        <v>8.1999999999999993</v>
      </c>
      <c r="K8" s="72">
        <v>6.3</v>
      </c>
      <c r="L8" s="72">
        <v>6.7</v>
      </c>
      <c r="M8" s="72">
        <v>2</v>
      </c>
      <c r="N8" s="72">
        <v>0</v>
      </c>
      <c r="O8" s="72">
        <f t="shared" si="1"/>
        <v>2</v>
      </c>
      <c r="P8" s="72">
        <f t="shared" si="2"/>
        <v>1</v>
      </c>
      <c r="Q8" s="72">
        <f t="shared" si="3"/>
        <v>0.85680861057060742</v>
      </c>
      <c r="R8" s="72">
        <f t="shared" si="4"/>
        <v>1.7136172211412148</v>
      </c>
      <c r="S8" s="72">
        <f t="shared" si="5"/>
        <v>0.28638277885878516</v>
      </c>
      <c r="T8" s="72">
        <f t="shared" si="6"/>
        <v>-0.3090814204270258</v>
      </c>
      <c r="U8" s="72">
        <f t="shared" si="7"/>
        <v>100</v>
      </c>
      <c r="V8" s="72">
        <f t="shared" si="8"/>
        <v>0.33424358173532276</v>
      </c>
      <c r="X8" s="88">
        <v>0.77106199845564083</v>
      </c>
      <c r="Z8" s="72" t="s">
        <v>362</v>
      </c>
      <c r="AA8" s="72">
        <f>_xlfn.CHISQ.DIST.RT(AA6,AA7)</f>
        <v>3.9324877606346738E-16</v>
      </c>
      <c r="AC8" s="132">
        <v>-0.14336570246804134</v>
      </c>
      <c r="AD8" s="133">
        <v>4.2895073755438856E-3</v>
      </c>
      <c r="AE8" s="133">
        <v>5.0889143929757023E-3</v>
      </c>
      <c r="AF8" s="133">
        <v>-4.3660308685977544E-3</v>
      </c>
      <c r="AG8" s="133">
        <v>1.8937165071531262E-2</v>
      </c>
      <c r="AH8" s="136">
        <v>-6.0887077456030338E-3</v>
      </c>
      <c r="AJ8" s="88">
        <v>1.2416458065407889E-16</v>
      </c>
      <c r="AL8" s="44" t="s">
        <v>380</v>
      </c>
      <c r="AM8" s="47">
        <f>AM4/AM6</f>
        <v>0.79207920792079212</v>
      </c>
      <c r="AN8" s="47">
        <f>AN5/AN6</f>
        <v>0.73737373737373735</v>
      </c>
      <c r="AO8" s="47">
        <f>(AM4+AN5)/AO6</f>
        <v>0.76500000000000001</v>
      </c>
      <c r="AQ8" s="47">
        <v>4.2310186384245115E-2</v>
      </c>
      <c r="AR8" s="47">
        <v>2</v>
      </c>
      <c r="AS8" s="47">
        <v>0</v>
      </c>
      <c r="AT8" s="47">
        <f t="shared" si="13"/>
        <v>8</v>
      </c>
      <c r="AU8" s="47">
        <f t="shared" si="14"/>
        <v>0</v>
      </c>
      <c r="AV8" s="47">
        <f t="shared" si="10"/>
        <v>0.91919191919191923</v>
      </c>
      <c r="AW8" s="47">
        <f t="shared" si="11"/>
        <v>1</v>
      </c>
      <c r="AX8" s="47">
        <f t="shared" si="12"/>
        <v>2.0202020202020221E-2</v>
      </c>
    </row>
    <row r="9" spans="1:50" x14ac:dyDescent="0.2">
      <c r="A9" s="47">
        <v>6.2</v>
      </c>
      <c r="B9" s="47">
        <v>3.6</v>
      </c>
      <c r="C9" s="47">
        <v>5.0999999999999996</v>
      </c>
      <c r="D9" s="47">
        <v>6.9</v>
      </c>
      <c r="E9" s="47">
        <v>6.3</v>
      </c>
      <c r="F9" s="47">
        <v>0</v>
      </c>
      <c r="H9" s="72">
        <v>5.6</v>
      </c>
      <c r="I9" s="72">
        <v>5.7</v>
      </c>
      <c r="J9" s="72">
        <v>5.6</v>
      </c>
      <c r="K9" s="72">
        <v>9.1</v>
      </c>
      <c r="L9" s="72">
        <v>6</v>
      </c>
      <c r="M9" s="72">
        <v>1</v>
      </c>
      <c r="N9" s="72">
        <v>1</v>
      </c>
      <c r="O9" s="72">
        <f t="shared" si="1"/>
        <v>2</v>
      </c>
      <c r="P9" s="72">
        <f t="shared" si="2"/>
        <v>0.5</v>
      </c>
      <c r="Q9" s="72">
        <f t="shared" si="3"/>
        <v>0.33077052620324421</v>
      </c>
      <c r="R9" s="72">
        <f t="shared" si="4"/>
        <v>0.66154105240648842</v>
      </c>
      <c r="S9" s="72">
        <f t="shared" si="5"/>
        <v>1.3384589475935116</v>
      </c>
      <c r="T9" s="72">
        <f t="shared" si="6"/>
        <v>-1.5079586858501459</v>
      </c>
      <c r="U9" s="72">
        <f t="shared" si="7"/>
        <v>50</v>
      </c>
      <c r="V9" s="72">
        <f t="shared" si="8"/>
        <v>0.25874986981897863</v>
      </c>
      <c r="X9" s="88">
        <v>-3.9592295953662537E-2</v>
      </c>
      <c r="Z9" s="72" t="s">
        <v>363</v>
      </c>
      <c r="AA9" s="72">
        <v>0.05</v>
      </c>
      <c r="AC9" s="137">
        <v>-0.28155030860721697</v>
      </c>
      <c r="AD9" s="138">
        <v>1.3535632275701051E-2</v>
      </c>
      <c r="AE9" s="138">
        <v>8.1757967683304556E-3</v>
      </c>
      <c r="AF9" s="138">
        <v>5.3246965131478161E-6</v>
      </c>
      <c r="AG9" s="138">
        <v>-6.088707745603261E-3</v>
      </c>
      <c r="AH9" s="139">
        <v>3.6948578873861104E-2</v>
      </c>
      <c r="AJ9" s="89">
        <v>5.7454518907407601E-16</v>
      </c>
      <c r="AQ9" s="47">
        <v>4.2960272121666455E-2</v>
      </c>
      <c r="AR9" s="47">
        <v>2</v>
      </c>
      <c r="AS9" s="47">
        <v>0</v>
      </c>
      <c r="AT9" s="47">
        <f t="shared" si="13"/>
        <v>10</v>
      </c>
      <c r="AU9" s="47">
        <f t="shared" si="14"/>
        <v>0</v>
      </c>
      <c r="AV9" s="47">
        <f t="shared" si="10"/>
        <v>0.89898989898989901</v>
      </c>
      <c r="AW9" s="47">
        <f t="shared" si="11"/>
        <v>1</v>
      </c>
      <c r="AX9" s="47">
        <f t="shared" si="12"/>
        <v>2.0202020202020221E-2</v>
      </c>
    </row>
    <row r="10" spans="1:50" x14ac:dyDescent="0.2">
      <c r="A10" s="47">
        <v>5.8</v>
      </c>
      <c r="B10" s="47">
        <v>5.9</v>
      </c>
      <c r="C10" s="47">
        <v>5.8</v>
      </c>
      <c r="D10" s="47">
        <v>9.3000000000000007</v>
      </c>
      <c r="E10" s="47">
        <v>6.1</v>
      </c>
      <c r="F10" s="47">
        <v>1</v>
      </c>
      <c r="H10" s="72">
        <v>5.7</v>
      </c>
      <c r="I10" s="72">
        <v>5.5</v>
      </c>
      <c r="J10" s="72">
        <v>5.0999999999999996</v>
      </c>
      <c r="K10" s="72">
        <v>6.2</v>
      </c>
      <c r="L10" s="72">
        <v>6.2</v>
      </c>
      <c r="M10" s="72">
        <v>1</v>
      </c>
      <c r="N10" s="72">
        <v>1</v>
      </c>
      <c r="O10" s="72">
        <f t="shared" si="1"/>
        <v>2</v>
      </c>
      <c r="P10" s="72">
        <f t="shared" si="2"/>
        <v>0.5</v>
      </c>
      <c r="Q10" s="72">
        <f t="shared" si="3"/>
        <v>0.29217146904153835</v>
      </c>
      <c r="R10" s="72">
        <f t="shared" si="4"/>
        <v>0.58434293808307669</v>
      </c>
      <c r="S10" s="72">
        <f t="shared" si="5"/>
        <v>1.4156570619169233</v>
      </c>
      <c r="T10" s="72">
        <f t="shared" si="6"/>
        <v>-1.5759678288490924</v>
      </c>
      <c r="U10" s="72">
        <f t="shared" si="7"/>
        <v>50</v>
      </c>
      <c r="V10" s="72">
        <f t="shared" si="8"/>
        <v>0.41770960620051195</v>
      </c>
      <c r="X10" s="89">
        <v>0.65475602474553263</v>
      </c>
      <c r="Z10" s="72" t="s">
        <v>364</v>
      </c>
      <c r="AA10" s="131" t="str">
        <f>IF(AA8&lt;AA9,"yes","no")</f>
        <v>yes</v>
      </c>
      <c r="AL10" s="44" t="s">
        <v>381</v>
      </c>
      <c r="AM10" s="90">
        <v>0.5</v>
      </c>
      <c r="AQ10" s="47">
        <v>4.4512745852253961E-2</v>
      </c>
      <c r="AR10" s="47">
        <v>2</v>
      </c>
      <c r="AS10" s="47">
        <v>0</v>
      </c>
      <c r="AT10" s="47">
        <f t="shared" si="13"/>
        <v>12</v>
      </c>
      <c r="AU10" s="47">
        <f t="shared" si="14"/>
        <v>0</v>
      </c>
      <c r="AV10" s="47">
        <f t="shared" si="10"/>
        <v>0.87878787878787878</v>
      </c>
      <c r="AW10" s="47">
        <f t="shared" si="11"/>
        <v>1</v>
      </c>
      <c r="AX10" s="47">
        <f t="shared" si="12"/>
        <v>1.0101010101010055E-2</v>
      </c>
    </row>
    <row r="11" spans="1:50" x14ac:dyDescent="0.2">
      <c r="A11" s="47">
        <v>6.4</v>
      </c>
      <c r="B11" s="47">
        <v>5.7</v>
      </c>
      <c r="C11" s="47">
        <v>5.7</v>
      </c>
      <c r="D11" s="47">
        <v>8.4</v>
      </c>
      <c r="E11" s="47">
        <v>5.8</v>
      </c>
      <c r="F11" s="47">
        <v>0</v>
      </c>
      <c r="H11" s="72">
        <v>5.7</v>
      </c>
      <c r="I11" s="72">
        <v>5.7</v>
      </c>
      <c r="J11" s="72">
        <v>6</v>
      </c>
      <c r="K11" s="72">
        <v>8.1999999999999993</v>
      </c>
      <c r="L11" s="72">
        <v>7.3</v>
      </c>
      <c r="M11" s="72">
        <v>1</v>
      </c>
      <c r="N11" s="72">
        <v>1</v>
      </c>
      <c r="O11" s="72">
        <f t="shared" si="1"/>
        <v>2</v>
      </c>
      <c r="P11" s="72">
        <f t="shared" si="2"/>
        <v>0.5</v>
      </c>
      <c r="Q11" s="72">
        <f t="shared" si="3"/>
        <v>0.63893685993567617</v>
      </c>
      <c r="R11" s="72">
        <f t="shared" si="4"/>
        <v>1.2778737198713523</v>
      </c>
      <c r="S11" s="72">
        <f t="shared" si="5"/>
        <v>0.72212628012864766</v>
      </c>
      <c r="T11" s="72">
        <f t="shared" si="6"/>
        <v>-1.4666520729467645</v>
      </c>
      <c r="U11" s="72">
        <f t="shared" si="7"/>
        <v>50</v>
      </c>
      <c r="V11" s="72">
        <f t="shared" si="8"/>
        <v>0.16734928317343684</v>
      </c>
      <c r="AQ11" s="47">
        <v>4.5775129145917234E-2</v>
      </c>
      <c r="AR11" s="47">
        <v>1</v>
      </c>
      <c r="AS11" s="47">
        <v>1</v>
      </c>
      <c r="AT11" s="47">
        <f t="shared" si="13"/>
        <v>13</v>
      </c>
      <c r="AU11" s="47">
        <f t="shared" si="14"/>
        <v>1</v>
      </c>
      <c r="AV11" s="47">
        <f t="shared" si="10"/>
        <v>0.86868686868686873</v>
      </c>
      <c r="AW11" s="47">
        <f t="shared" si="11"/>
        <v>0.99009900990099009</v>
      </c>
      <c r="AX11" s="47">
        <f t="shared" si="12"/>
        <v>2.000200020002002E-2</v>
      </c>
    </row>
    <row r="12" spans="1:50" x14ac:dyDescent="0.2">
      <c r="A12" s="47">
        <v>8.6999999999999993</v>
      </c>
      <c r="B12" s="47">
        <v>6.8</v>
      </c>
      <c r="C12" s="47">
        <v>4.5999999999999996</v>
      </c>
      <c r="D12" s="47">
        <v>6.8</v>
      </c>
      <c r="E12" s="47">
        <v>3.7</v>
      </c>
      <c r="F12" s="47">
        <v>1</v>
      </c>
      <c r="H12" s="72">
        <v>5.8</v>
      </c>
      <c r="I12" s="72">
        <v>5.9</v>
      </c>
      <c r="J12" s="72">
        <v>5.8</v>
      </c>
      <c r="K12" s="72">
        <v>9.3000000000000007</v>
      </c>
      <c r="L12" s="72">
        <v>6.1</v>
      </c>
      <c r="M12" s="72">
        <v>1</v>
      </c>
      <c r="N12" s="72">
        <v>1</v>
      </c>
      <c r="O12" s="72">
        <f t="shared" si="1"/>
        <v>2</v>
      </c>
      <c r="P12" s="72">
        <f t="shared" si="2"/>
        <v>0.5</v>
      </c>
      <c r="Q12" s="72">
        <f t="shared" si="3"/>
        <v>0.44722403308293007</v>
      </c>
      <c r="R12" s="72">
        <f t="shared" si="4"/>
        <v>0.89444806616586015</v>
      </c>
      <c r="S12" s="72">
        <f t="shared" si="5"/>
        <v>1.10555193383414</v>
      </c>
      <c r="T12" s="72">
        <f t="shared" si="6"/>
        <v>-1.397498100004305</v>
      </c>
      <c r="U12" s="72">
        <f t="shared" si="7"/>
        <v>50</v>
      </c>
      <c r="V12" s="72">
        <f t="shared" si="8"/>
        <v>2.2533471628280496E-2</v>
      </c>
      <c r="AL12" s="140" t="s">
        <v>392</v>
      </c>
      <c r="AM12" s="141"/>
      <c r="AN12" s="142"/>
      <c r="AO12" s="144">
        <f>AO13^2+(1-AO13)^2</f>
        <v>0.50004999999999999</v>
      </c>
      <c r="AQ12" s="47">
        <v>4.6309581424563741E-2</v>
      </c>
      <c r="AR12" s="47">
        <v>2</v>
      </c>
      <c r="AS12" s="47">
        <v>0</v>
      </c>
      <c r="AT12" s="47">
        <f t="shared" si="13"/>
        <v>15</v>
      </c>
      <c r="AU12" s="47">
        <f t="shared" si="14"/>
        <v>1</v>
      </c>
      <c r="AV12" s="47">
        <f t="shared" si="10"/>
        <v>0.84848484848484851</v>
      </c>
      <c r="AW12" s="47">
        <f t="shared" si="11"/>
        <v>0.99009900990099009</v>
      </c>
      <c r="AX12" s="47">
        <f t="shared" si="12"/>
        <v>2.000200020002002E-2</v>
      </c>
    </row>
    <row r="13" spans="1:50" x14ac:dyDescent="0.2">
      <c r="A13" s="47">
        <v>6.1</v>
      </c>
      <c r="B13" s="47">
        <v>3.9</v>
      </c>
      <c r="C13" s="47">
        <v>6.4</v>
      </c>
      <c r="D13" s="47">
        <v>8.1999999999999993</v>
      </c>
      <c r="E13" s="47">
        <v>4.9000000000000004</v>
      </c>
      <c r="F13" s="47">
        <v>0</v>
      </c>
      <c r="H13" s="72">
        <v>5.9</v>
      </c>
      <c r="I13" s="72">
        <v>5.9</v>
      </c>
      <c r="J13" s="72">
        <v>6.2</v>
      </c>
      <c r="K13" s="72">
        <v>8.4</v>
      </c>
      <c r="L13" s="72">
        <v>7.5</v>
      </c>
      <c r="M13" s="72">
        <v>2</v>
      </c>
      <c r="N13" s="72">
        <v>0</v>
      </c>
      <c r="O13" s="72">
        <f t="shared" si="1"/>
        <v>2</v>
      </c>
      <c r="P13" s="72">
        <f t="shared" si="2"/>
        <v>1</v>
      </c>
      <c r="Q13" s="72">
        <f t="shared" si="3"/>
        <v>0.75566121298053324</v>
      </c>
      <c r="R13" s="72">
        <f t="shared" si="4"/>
        <v>1.5113224259610665</v>
      </c>
      <c r="S13" s="72">
        <f t="shared" si="5"/>
        <v>0.48867757403893353</v>
      </c>
      <c r="T13" s="72">
        <f t="shared" si="6"/>
        <v>-0.56032426844285932</v>
      </c>
      <c r="U13" s="72">
        <f t="shared" si="7"/>
        <v>100</v>
      </c>
      <c r="V13" s="72">
        <f t="shared" si="8"/>
        <v>0.64668870870248363</v>
      </c>
      <c r="Z13" s="108" t="s">
        <v>389</v>
      </c>
      <c r="AA13" s="108"/>
      <c r="AL13" s="143" t="s">
        <v>394</v>
      </c>
      <c r="AM13" s="143"/>
      <c r="AN13" s="143"/>
      <c r="AO13" s="144">
        <f>AM6/AO6</f>
        <v>0.505</v>
      </c>
      <c r="AQ13" s="47">
        <v>5.8308720329845236E-2</v>
      </c>
      <c r="AR13" s="47">
        <v>2</v>
      </c>
      <c r="AS13" s="47">
        <v>0</v>
      </c>
      <c r="AT13" s="47">
        <f t="shared" si="13"/>
        <v>17</v>
      </c>
      <c r="AU13" s="47">
        <f t="shared" si="14"/>
        <v>1</v>
      </c>
      <c r="AV13" s="47">
        <f t="shared" si="10"/>
        <v>0.82828282828282829</v>
      </c>
      <c r="AW13" s="47">
        <f t="shared" si="11"/>
        <v>0.99009900990099009</v>
      </c>
      <c r="AX13" s="47">
        <f t="shared" si="12"/>
        <v>2.000200020002002E-2</v>
      </c>
    </row>
    <row r="14" spans="1:50" x14ac:dyDescent="0.2">
      <c r="A14" s="47">
        <v>9.5</v>
      </c>
      <c r="B14" s="47">
        <v>6.9</v>
      </c>
      <c r="C14" s="47">
        <v>6.6</v>
      </c>
      <c r="D14" s="47">
        <v>7.6</v>
      </c>
      <c r="E14" s="47">
        <v>4.5</v>
      </c>
      <c r="F14" s="47">
        <v>1</v>
      </c>
      <c r="H14" s="72">
        <v>5.9</v>
      </c>
      <c r="I14" s="72">
        <v>6.4</v>
      </c>
      <c r="J14" s="72">
        <v>5.5</v>
      </c>
      <c r="K14" s="72">
        <v>8.4</v>
      </c>
      <c r="L14" s="72">
        <v>5.8</v>
      </c>
      <c r="M14" s="72">
        <v>1</v>
      </c>
      <c r="N14" s="72">
        <v>1</v>
      </c>
      <c r="O14" s="72">
        <f t="shared" si="1"/>
        <v>2</v>
      </c>
      <c r="P14" s="72">
        <f t="shared" si="2"/>
        <v>0.5</v>
      </c>
      <c r="Q14" s="72">
        <f t="shared" si="3"/>
        <v>0.4446616840149224</v>
      </c>
      <c r="R14" s="72">
        <f t="shared" si="4"/>
        <v>0.8893233680298448</v>
      </c>
      <c r="S14" s="72">
        <f t="shared" si="5"/>
        <v>1.1106766319701551</v>
      </c>
      <c r="T14" s="72">
        <f t="shared" si="6"/>
        <v>-1.3986193192028269</v>
      </c>
      <c r="U14" s="72">
        <f t="shared" si="7"/>
        <v>50</v>
      </c>
      <c r="V14" s="72">
        <f t="shared" si="8"/>
        <v>2.4802446757860239E-2</v>
      </c>
      <c r="Z14" s="63"/>
      <c r="AA14" s="63"/>
      <c r="AL14" s="140" t="s">
        <v>393</v>
      </c>
      <c r="AM14" s="141"/>
      <c r="AN14" s="142"/>
      <c r="AO14" s="144">
        <f>AO12+(0.25*AO12)</f>
        <v>0.62506249999999997</v>
      </c>
      <c r="AQ14" s="47">
        <v>6.0291983452588481E-2</v>
      </c>
      <c r="AR14" s="47">
        <v>2</v>
      </c>
      <c r="AS14" s="47">
        <v>0</v>
      </c>
      <c r="AT14" s="47">
        <f t="shared" si="13"/>
        <v>19</v>
      </c>
      <c r="AU14" s="47">
        <f t="shared" si="14"/>
        <v>1</v>
      </c>
      <c r="AV14" s="47">
        <f t="shared" si="10"/>
        <v>0.80808080808080807</v>
      </c>
      <c r="AW14" s="47">
        <f t="shared" si="11"/>
        <v>0.99009900990099009</v>
      </c>
      <c r="AX14" s="47">
        <f t="shared" si="12"/>
        <v>1.0001000100009955E-2</v>
      </c>
    </row>
    <row r="15" spans="1:50" x14ac:dyDescent="0.2">
      <c r="A15" s="47">
        <v>9.1999999999999993</v>
      </c>
      <c r="B15" s="47">
        <v>8.4</v>
      </c>
      <c r="C15" s="47">
        <v>4.8</v>
      </c>
      <c r="D15" s="47">
        <v>7.1</v>
      </c>
      <c r="E15" s="47">
        <v>2.6</v>
      </c>
      <c r="F15" s="47">
        <v>0</v>
      </c>
      <c r="H15" s="72">
        <v>6</v>
      </c>
      <c r="I15" s="72">
        <v>5.3</v>
      </c>
      <c r="J15" s="72">
        <v>5.3</v>
      </c>
      <c r="K15" s="72">
        <v>8</v>
      </c>
      <c r="L15" s="72">
        <v>5.3</v>
      </c>
      <c r="M15" s="72">
        <v>0</v>
      </c>
      <c r="N15" s="72">
        <v>2</v>
      </c>
      <c r="O15" s="72">
        <f t="shared" si="1"/>
        <v>2</v>
      </c>
      <c r="P15" s="72">
        <f t="shared" si="2"/>
        <v>0</v>
      </c>
      <c r="Q15" s="72">
        <f t="shared" si="3"/>
        <v>0.21905815793091232</v>
      </c>
      <c r="R15" s="72">
        <f t="shared" si="4"/>
        <v>0.43811631586182465</v>
      </c>
      <c r="S15" s="72">
        <f t="shared" si="5"/>
        <v>1.5618836841381754</v>
      </c>
      <c r="T15" s="72">
        <f t="shared" si="6"/>
        <v>-0.49450919579172292</v>
      </c>
      <c r="U15" s="72">
        <f t="shared" si="7"/>
        <v>100</v>
      </c>
      <c r="V15" s="72">
        <f t="shared" si="8"/>
        <v>0.56101017036178447</v>
      </c>
      <c r="Z15" s="72" t="s">
        <v>365</v>
      </c>
      <c r="AA15" s="72">
        <f>1-AA4/AA3</f>
        <v>0.29423347746623418</v>
      </c>
      <c r="AQ15" s="47">
        <v>6.7947531101600053E-2</v>
      </c>
      <c r="AR15" s="47">
        <v>1</v>
      </c>
      <c r="AS15" s="47">
        <v>1</v>
      </c>
      <c r="AT15" s="47">
        <f t="shared" si="13"/>
        <v>20</v>
      </c>
      <c r="AU15" s="47">
        <f t="shared" si="14"/>
        <v>2</v>
      </c>
      <c r="AV15" s="47">
        <f t="shared" si="10"/>
        <v>0.79797979797979801</v>
      </c>
      <c r="AW15" s="47">
        <f t="shared" si="11"/>
        <v>0.98019801980198018</v>
      </c>
      <c r="AX15" s="47">
        <f t="shared" si="12"/>
        <v>9.9009900990099653E-3</v>
      </c>
    </row>
    <row r="16" spans="1:50" x14ac:dyDescent="0.2">
      <c r="A16" s="47">
        <v>6.3</v>
      </c>
      <c r="B16" s="47">
        <v>6.8</v>
      </c>
      <c r="C16" s="47">
        <v>5.9</v>
      </c>
      <c r="D16" s="47">
        <v>8.8000000000000007</v>
      </c>
      <c r="E16" s="47">
        <v>6.2</v>
      </c>
      <c r="F16" s="47">
        <v>1</v>
      </c>
      <c r="H16" s="72">
        <v>6.1</v>
      </c>
      <c r="I16" s="72">
        <v>3.9</v>
      </c>
      <c r="J16" s="72">
        <v>6.4</v>
      </c>
      <c r="K16" s="72">
        <v>8.1999999999999993</v>
      </c>
      <c r="L16" s="72">
        <v>4.9000000000000004</v>
      </c>
      <c r="M16" s="72">
        <v>0</v>
      </c>
      <c r="N16" s="72">
        <v>2</v>
      </c>
      <c r="O16" s="72">
        <f t="shared" si="1"/>
        <v>2</v>
      </c>
      <c r="P16" s="72">
        <f t="shared" si="2"/>
        <v>0</v>
      </c>
      <c r="Q16" s="72">
        <f t="shared" si="3"/>
        <v>0.18894518004470212</v>
      </c>
      <c r="R16" s="72">
        <f t="shared" si="4"/>
        <v>0.37789036008940424</v>
      </c>
      <c r="S16" s="72">
        <f t="shared" si="5"/>
        <v>1.6221096399105956</v>
      </c>
      <c r="T16" s="72">
        <f t="shared" si="6"/>
        <v>-0.41883926329056292</v>
      </c>
      <c r="U16" s="72">
        <f t="shared" si="7"/>
        <v>100</v>
      </c>
      <c r="V16" s="72">
        <f t="shared" si="8"/>
        <v>0.46592455995789794</v>
      </c>
      <c r="Z16" s="72" t="s">
        <v>366</v>
      </c>
      <c r="AA16" s="72">
        <f>1-EXP((-2/O103)*(AA4-AA3))</f>
        <v>0.33493120119369102</v>
      </c>
      <c r="AC16" s="93"/>
      <c r="AD16" s="78" t="s">
        <v>370</v>
      </c>
      <c r="AE16" s="78" t="s">
        <v>371</v>
      </c>
      <c r="AF16" s="78" t="s">
        <v>372</v>
      </c>
      <c r="AG16" s="78" t="s">
        <v>362</v>
      </c>
      <c r="AH16" s="78" t="s">
        <v>373</v>
      </c>
      <c r="AI16" s="78" t="s">
        <v>374</v>
      </c>
      <c r="AJ16" s="78" t="s">
        <v>375</v>
      </c>
      <c r="AK16" s="107" t="s">
        <v>395</v>
      </c>
      <c r="AL16" s="107"/>
      <c r="AQ16" s="47">
        <v>7.3207009223883679E-2</v>
      </c>
      <c r="AR16" s="47">
        <v>1</v>
      </c>
      <c r="AS16" s="47">
        <v>1</v>
      </c>
      <c r="AT16" s="47">
        <f t="shared" si="13"/>
        <v>21</v>
      </c>
      <c r="AU16" s="47">
        <f t="shared" si="14"/>
        <v>3</v>
      </c>
      <c r="AV16" s="47">
        <f t="shared" si="10"/>
        <v>0.78787878787878785</v>
      </c>
      <c r="AW16" s="47">
        <f t="shared" si="11"/>
        <v>0.97029702970297027</v>
      </c>
      <c r="AX16" s="47">
        <f t="shared" si="12"/>
        <v>1.9601960196019511E-2</v>
      </c>
    </row>
    <row r="17" spans="1:50" x14ac:dyDescent="0.2">
      <c r="A17" s="47">
        <v>8.6999999999999993</v>
      </c>
      <c r="B17" s="47">
        <v>7.8</v>
      </c>
      <c r="C17" s="47">
        <v>3.8</v>
      </c>
      <c r="D17" s="47">
        <v>4.9000000000000004</v>
      </c>
      <c r="E17" s="47">
        <v>3.9</v>
      </c>
      <c r="F17" s="47">
        <v>0</v>
      </c>
      <c r="H17" s="72">
        <v>6.2</v>
      </c>
      <c r="I17" s="72">
        <v>3.6</v>
      </c>
      <c r="J17" s="72">
        <v>5.0999999999999996</v>
      </c>
      <c r="K17" s="72">
        <v>6.9</v>
      </c>
      <c r="L17" s="72">
        <v>6.3</v>
      </c>
      <c r="M17" s="72">
        <v>0</v>
      </c>
      <c r="N17" s="72">
        <v>2</v>
      </c>
      <c r="O17" s="72">
        <f t="shared" si="1"/>
        <v>2</v>
      </c>
      <c r="P17" s="72">
        <f t="shared" si="2"/>
        <v>0</v>
      </c>
      <c r="Q17" s="72">
        <f t="shared" si="3"/>
        <v>0.16912614414846325</v>
      </c>
      <c r="R17" s="72">
        <f t="shared" si="4"/>
        <v>0.3382522882969265</v>
      </c>
      <c r="S17" s="72">
        <f t="shared" si="5"/>
        <v>1.6617477117030734</v>
      </c>
      <c r="T17" s="72">
        <f t="shared" si="6"/>
        <v>-0.37055458732352886</v>
      </c>
      <c r="U17" s="72">
        <f t="shared" si="7"/>
        <v>100</v>
      </c>
      <c r="V17" s="72">
        <f t="shared" si="8"/>
        <v>0.40710426247587522</v>
      </c>
      <c r="Z17" s="72" t="s">
        <v>367</v>
      </c>
      <c r="AA17" s="72">
        <f>AA16/(1-EXP(2*AA3/O103))</f>
        <v>0.44658982224481092</v>
      </c>
      <c r="AC17" s="72" t="s">
        <v>320</v>
      </c>
      <c r="AD17" s="72">
        <f t="array" ref="AD17:AD22">X5:X10</f>
        <v>-16.520306337499303</v>
      </c>
      <c r="AE17" s="72">
        <f t="array" ref="AE17:AE22">SQRT([1]!DIAG(AC4:AH9))</f>
        <v>2.7923741094280561</v>
      </c>
      <c r="AF17" s="72">
        <f t="shared" ref="AF17:AF22" si="15">(AD17/AE17)^2</f>
        <v>35.001687834242361</v>
      </c>
      <c r="AG17" s="72">
        <f>_xlfn.CHISQ.DIST.RT(AF17,1)</f>
        <v>3.2941965736500344E-9</v>
      </c>
      <c r="AH17" s="72">
        <f>EXP(AD17)</f>
        <v>6.6883981529764279E-8</v>
      </c>
      <c r="AI17" s="72"/>
      <c r="AJ17" s="72"/>
      <c r="AK17" s="114"/>
      <c r="AL17" s="114"/>
      <c r="AQ17" s="47">
        <v>8.5292113274515177E-2</v>
      </c>
      <c r="AR17" s="47">
        <v>2</v>
      </c>
      <c r="AS17" s="47">
        <v>0</v>
      </c>
      <c r="AT17" s="47">
        <f t="shared" si="13"/>
        <v>23</v>
      </c>
      <c r="AU17" s="47">
        <f t="shared" si="14"/>
        <v>3</v>
      </c>
      <c r="AV17" s="47">
        <f t="shared" si="10"/>
        <v>0.76767676767676774</v>
      </c>
      <c r="AW17" s="47">
        <f t="shared" si="11"/>
        <v>0.97029702970297027</v>
      </c>
      <c r="AX17" s="47">
        <f t="shared" si="12"/>
        <v>1.9601960196019726E-2</v>
      </c>
    </row>
    <row r="18" spans="1:50" x14ac:dyDescent="0.2">
      <c r="A18" s="47">
        <v>5.7</v>
      </c>
      <c r="B18" s="47">
        <v>5.5</v>
      </c>
      <c r="C18" s="47">
        <v>5.0999999999999996</v>
      </c>
      <c r="D18" s="47">
        <v>6.2</v>
      </c>
      <c r="E18" s="47">
        <v>6.2</v>
      </c>
      <c r="F18" s="47">
        <v>1</v>
      </c>
      <c r="H18" s="72">
        <v>6.3</v>
      </c>
      <c r="I18" s="72">
        <v>4.0999999999999996</v>
      </c>
      <c r="J18" s="72">
        <v>6.6</v>
      </c>
      <c r="K18" s="72">
        <v>8.4</v>
      </c>
      <c r="L18" s="72">
        <v>5.0999999999999996</v>
      </c>
      <c r="M18" s="72">
        <v>0</v>
      </c>
      <c r="N18" s="72">
        <v>2</v>
      </c>
      <c r="O18" s="72">
        <f t="shared" si="1"/>
        <v>2</v>
      </c>
      <c r="P18" s="72">
        <f t="shared" si="2"/>
        <v>0</v>
      </c>
      <c r="Q18" s="72">
        <f t="shared" si="3"/>
        <v>0.28933949419135607</v>
      </c>
      <c r="R18" s="72">
        <f t="shared" si="4"/>
        <v>0.57867898838271215</v>
      </c>
      <c r="S18" s="72">
        <f t="shared" si="5"/>
        <v>1.4213210116172879</v>
      </c>
      <c r="T18" s="72">
        <f t="shared" si="6"/>
        <v>-0.68312090305377227</v>
      </c>
      <c r="U18" s="72">
        <f t="shared" si="7"/>
        <v>100</v>
      </c>
      <c r="V18" s="72">
        <f t="shared" si="8"/>
        <v>0.81428330919311032</v>
      </c>
      <c r="Z18" s="63"/>
      <c r="AA18" s="63"/>
      <c r="AC18" s="72" t="str">
        <f t="array" ref="AC18:AC22">TRANSPOSE(H3:L3)</f>
        <v>Quality</v>
      </c>
      <c r="AD18" s="72">
        <v>0.80214245411432805</v>
      </c>
      <c r="AE18" s="72">
        <v>0.1752448677073439</v>
      </c>
      <c r="AF18" s="72">
        <f t="shared" si="15"/>
        <v>20.951368186830507</v>
      </c>
      <c r="AG18" s="72">
        <f t="shared" ref="AG18:AG22" si="16">_xlfn.CHISQ.DIST.RT(AF18,1)</f>
        <v>4.7109126189838981E-6</v>
      </c>
      <c r="AH18" s="72">
        <f t="shared" ref="AH18:AH22" si="17">EXP(AD18)</f>
        <v>2.2303141591994011</v>
      </c>
      <c r="AI18" s="72">
        <f>EXP(AD18-AE18*_xlfn.NORM.S.INV(1-$AA$9/2))</f>
        <v>1.5819667080889168</v>
      </c>
      <c r="AJ18" s="72">
        <f>EXP(AD18+AE18*_xlfn.NORM.S.INV(1-$AA$9/2))</f>
        <v>3.1443779589612846</v>
      </c>
      <c r="AK18" s="115">
        <f>(AH18-1)*100</f>
        <v>123.03141591994012</v>
      </c>
      <c r="AL18" s="115"/>
      <c r="AQ18" s="47">
        <v>0.12057462219870674</v>
      </c>
      <c r="AR18" s="47">
        <v>2</v>
      </c>
      <c r="AS18" s="47">
        <v>0</v>
      </c>
      <c r="AT18" s="47">
        <f t="shared" si="13"/>
        <v>25</v>
      </c>
      <c r="AU18" s="47">
        <f t="shared" si="14"/>
        <v>3</v>
      </c>
      <c r="AV18" s="47">
        <f t="shared" si="10"/>
        <v>0.7474747474747474</v>
      </c>
      <c r="AW18" s="47">
        <f t="shared" si="11"/>
        <v>0.97029702970297027</v>
      </c>
      <c r="AX18" s="47">
        <f t="shared" si="12"/>
        <v>9.8009800980097556E-3</v>
      </c>
    </row>
    <row r="19" spans="1:50" x14ac:dyDescent="0.2">
      <c r="A19" s="47">
        <v>5.9</v>
      </c>
      <c r="B19" s="47">
        <v>6.4</v>
      </c>
      <c r="C19" s="47">
        <v>5.5</v>
      </c>
      <c r="D19" s="47">
        <v>8.4</v>
      </c>
      <c r="E19" s="47">
        <v>5.8</v>
      </c>
      <c r="F19" s="47">
        <v>0</v>
      </c>
      <c r="H19" s="72">
        <v>6.3</v>
      </c>
      <c r="I19" s="72">
        <v>6.8</v>
      </c>
      <c r="J19" s="72">
        <v>5.9</v>
      </c>
      <c r="K19" s="72">
        <v>8.8000000000000007</v>
      </c>
      <c r="L19" s="72">
        <v>6.2</v>
      </c>
      <c r="M19" s="72">
        <v>2</v>
      </c>
      <c r="N19" s="72">
        <v>0</v>
      </c>
      <c r="O19" s="72">
        <f t="shared" si="1"/>
        <v>2</v>
      </c>
      <c r="P19" s="72">
        <f t="shared" si="2"/>
        <v>1</v>
      </c>
      <c r="Q19" s="72">
        <f t="shared" si="3"/>
        <v>0.70977786930201592</v>
      </c>
      <c r="R19" s="72">
        <f t="shared" si="4"/>
        <v>1.4195557386040318</v>
      </c>
      <c r="S19" s="72">
        <f t="shared" si="5"/>
        <v>0.58044426139596816</v>
      </c>
      <c r="T19" s="72">
        <f t="shared" si="6"/>
        <v>-0.68560643607144955</v>
      </c>
      <c r="U19" s="72">
        <f t="shared" si="7"/>
        <v>100</v>
      </c>
      <c r="V19" s="72">
        <f t="shared" si="8"/>
        <v>0.8177829804228296</v>
      </c>
      <c r="Z19" s="72" t="s">
        <v>368</v>
      </c>
      <c r="AA19" s="72">
        <f>V103</f>
        <v>92.656131637845561</v>
      </c>
      <c r="AC19" s="72" t="str">
        <v>Prdct_Line</v>
      </c>
      <c r="AD19" s="72">
        <v>0.60305491175091319</v>
      </c>
      <c r="AE19" s="72">
        <v>0.17357606018420513</v>
      </c>
      <c r="AF19" s="72">
        <f t="shared" si="15"/>
        <v>12.070744711502449</v>
      </c>
      <c r="AG19" s="72">
        <f t="shared" si="16"/>
        <v>5.1219236772653061E-4</v>
      </c>
      <c r="AH19" s="72">
        <f t="shared" si="17"/>
        <v>1.8276937236389958</v>
      </c>
      <c r="AI19" s="72">
        <f>EXP(AD19-AE19*_xlfn.NORM.S.INV(1-$AA$9/2))</f>
        <v>1.3006343216722862</v>
      </c>
      <c r="AJ19" s="72">
        <f>EXP(AD19+AE19*_xlfn.NORM.S.INV(1-$AA$9/2))</f>
        <v>2.5683347669423235</v>
      </c>
      <c r="AK19" s="115">
        <f>(AH19-1)*100</f>
        <v>82.769372363899578</v>
      </c>
      <c r="AL19" s="115"/>
      <c r="AQ19" s="47">
        <v>0.12456681267990491</v>
      </c>
      <c r="AR19" s="47">
        <v>1</v>
      </c>
      <c r="AS19" s="47">
        <v>1</v>
      </c>
      <c r="AT19" s="47">
        <f t="shared" si="13"/>
        <v>26</v>
      </c>
      <c r="AU19" s="47">
        <f t="shared" si="14"/>
        <v>4</v>
      </c>
      <c r="AV19" s="47">
        <f t="shared" si="10"/>
        <v>0.73737373737373735</v>
      </c>
      <c r="AW19" s="47">
        <f t="shared" si="11"/>
        <v>0.96039603960396036</v>
      </c>
      <c r="AX19" s="47">
        <f t="shared" si="12"/>
        <v>9.700970097009657E-3</v>
      </c>
    </row>
    <row r="20" spans="1:50" x14ac:dyDescent="0.2">
      <c r="A20" s="47">
        <v>5.6</v>
      </c>
      <c r="B20" s="47">
        <v>5.7</v>
      </c>
      <c r="C20" s="47">
        <v>5.6</v>
      </c>
      <c r="D20" s="47">
        <v>9.1</v>
      </c>
      <c r="E20" s="47">
        <v>6</v>
      </c>
      <c r="F20" s="47">
        <v>1</v>
      </c>
      <c r="H20" s="72">
        <v>6.4</v>
      </c>
      <c r="I20" s="72">
        <v>2.9</v>
      </c>
      <c r="J20" s="72">
        <v>5</v>
      </c>
      <c r="K20" s="72">
        <v>8.4</v>
      </c>
      <c r="L20" s="72">
        <v>3.7</v>
      </c>
      <c r="M20" s="72">
        <v>0</v>
      </c>
      <c r="N20" s="72">
        <v>2</v>
      </c>
      <c r="O20" s="72">
        <f t="shared" si="1"/>
        <v>2</v>
      </c>
      <c r="P20" s="72">
        <f t="shared" si="2"/>
        <v>0</v>
      </c>
      <c r="Q20" s="72">
        <f t="shared" si="3"/>
        <v>2.4306530988236444E-2</v>
      </c>
      <c r="R20" s="72">
        <f t="shared" si="4"/>
        <v>4.8613061976472888E-2</v>
      </c>
      <c r="S20" s="72">
        <f t="shared" si="5"/>
        <v>1.9513869380235271</v>
      </c>
      <c r="T20" s="72">
        <f t="shared" si="6"/>
        <v>-4.9213621068831051E-2</v>
      </c>
      <c r="U20" s="72">
        <f t="shared" si="7"/>
        <v>100</v>
      </c>
      <c r="V20" s="72">
        <f t="shared" si="8"/>
        <v>4.9824113331117081E-2</v>
      </c>
      <c r="Z20" s="72" t="s">
        <v>321</v>
      </c>
      <c r="AA20" s="72">
        <f>COUNT(O4:O102)-2</f>
        <v>97</v>
      </c>
      <c r="AC20" s="72" t="str">
        <v>Brand_Image</v>
      </c>
      <c r="AD20" s="72">
        <v>0.77106199845564083</v>
      </c>
      <c r="AE20" s="72">
        <v>0.19033865275032941</v>
      </c>
      <c r="AF20" s="72">
        <f t="shared" si="15"/>
        <v>16.410605944667005</v>
      </c>
      <c r="AG20" s="72">
        <f t="shared" si="16"/>
        <v>5.0999074472213116E-5</v>
      </c>
      <c r="AH20" s="72">
        <f t="shared" si="17"/>
        <v>2.1620611405784063</v>
      </c>
      <c r="AI20" s="72">
        <f>EXP(AD20-AE20*_xlfn.NORM.S.INV(1-$AA$9/2))</f>
        <v>1.4888516143945423</v>
      </c>
      <c r="AJ20" s="72">
        <f>EXP(AD20+AE20*_xlfn.NORM.S.INV(1-$AA$9/2))</f>
        <v>3.1396737797138621</v>
      </c>
      <c r="AK20" s="115">
        <f>(AH20-1)*100</f>
        <v>116.20611405784062</v>
      </c>
      <c r="AL20" s="115"/>
      <c r="AQ20" s="47">
        <v>0.12564574190223743</v>
      </c>
      <c r="AR20" s="47">
        <v>1</v>
      </c>
      <c r="AS20" s="47">
        <v>1</v>
      </c>
      <c r="AT20" s="47">
        <f t="shared" si="13"/>
        <v>27</v>
      </c>
      <c r="AU20" s="47">
        <f t="shared" si="14"/>
        <v>5</v>
      </c>
      <c r="AV20" s="47">
        <f t="shared" si="10"/>
        <v>0.72727272727272729</v>
      </c>
      <c r="AW20" s="47">
        <f t="shared" si="11"/>
        <v>0.95049504950495045</v>
      </c>
      <c r="AX20" s="47">
        <f t="shared" si="12"/>
        <v>9.6009600960096624E-3</v>
      </c>
    </row>
    <row r="21" spans="1:50" x14ac:dyDescent="0.2">
      <c r="A21" s="47">
        <v>9.1</v>
      </c>
      <c r="B21" s="47">
        <v>5.3</v>
      </c>
      <c r="C21" s="47">
        <v>7.1</v>
      </c>
      <c r="D21" s="47">
        <v>8.4</v>
      </c>
      <c r="E21" s="47">
        <v>6.1</v>
      </c>
      <c r="F21" s="47">
        <v>1</v>
      </c>
      <c r="H21" s="72">
        <v>6.4</v>
      </c>
      <c r="I21" s="72">
        <v>3.9</v>
      </c>
      <c r="J21" s="72">
        <v>5.3</v>
      </c>
      <c r="K21" s="72">
        <v>7.1</v>
      </c>
      <c r="L21" s="72">
        <v>6.6</v>
      </c>
      <c r="M21" s="72">
        <v>0</v>
      </c>
      <c r="N21" s="72">
        <v>2</v>
      </c>
      <c r="O21" s="72">
        <f t="shared" si="1"/>
        <v>2</v>
      </c>
      <c r="P21" s="72">
        <f t="shared" si="2"/>
        <v>0</v>
      </c>
      <c r="Q21" s="72">
        <f t="shared" si="3"/>
        <v>0.28745690903502952</v>
      </c>
      <c r="R21" s="72">
        <f t="shared" si="4"/>
        <v>0.57491381807005904</v>
      </c>
      <c r="S21" s="72">
        <f t="shared" si="5"/>
        <v>1.425086181929941</v>
      </c>
      <c r="T21" s="72">
        <f t="shared" si="6"/>
        <v>-0.67782978024151619</v>
      </c>
      <c r="U21" s="72">
        <f t="shared" si="7"/>
        <v>100</v>
      </c>
      <c r="V21" s="72">
        <f t="shared" si="8"/>
        <v>0.80684778978275506</v>
      </c>
      <c r="Z21" s="72" t="s">
        <v>362</v>
      </c>
      <c r="AA21" s="72">
        <f>_xlfn.CHISQ.DIST.RT(AA19,AA20)</f>
        <v>0.60587523850831959</v>
      </c>
      <c r="AC21" s="95" t="str">
        <v>Comp_Pricing</v>
      </c>
      <c r="AD21" s="72">
        <v>-3.9592295953662537E-2</v>
      </c>
      <c r="AE21" s="72">
        <v>0.13761237252344449</v>
      </c>
      <c r="AF21" s="72">
        <f t="shared" si="15"/>
        <v>8.2776376134511373E-2</v>
      </c>
      <c r="AG21" s="94">
        <f t="shared" si="16"/>
        <v>0.77356962331593204</v>
      </c>
      <c r="AH21" s="72">
        <f t="shared" si="17"/>
        <v>0.96118123675765132</v>
      </c>
      <c r="AI21" s="72">
        <f>EXP(AD21-AE21*_xlfn.NORM.S.INV(1-$AA$9/2))</f>
        <v>0.73395497814444399</v>
      </c>
      <c r="AJ21" s="72">
        <f>EXP(AD21+AE21*_xlfn.NORM.S.INV(1-$AA$9/2))</f>
        <v>1.2587548247586768</v>
      </c>
      <c r="AK21" s="115">
        <f>(AH21-1)*100</f>
        <v>-3.8818763242348675</v>
      </c>
      <c r="AL21" s="115"/>
      <c r="AQ21" s="47">
        <v>0.1513843350914798</v>
      </c>
      <c r="AR21" s="47">
        <v>1</v>
      </c>
      <c r="AS21" s="47">
        <v>1</v>
      </c>
      <c r="AT21" s="47">
        <f t="shared" si="13"/>
        <v>28</v>
      </c>
      <c r="AU21" s="47">
        <f t="shared" si="14"/>
        <v>6</v>
      </c>
      <c r="AV21" s="47">
        <f t="shared" si="10"/>
        <v>0.71717171717171713</v>
      </c>
      <c r="AW21" s="47">
        <f t="shared" si="11"/>
        <v>0.94059405940594054</v>
      </c>
      <c r="AX21" s="47">
        <f t="shared" si="12"/>
        <v>1.9001900190018916E-2</v>
      </c>
    </row>
    <row r="22" spans="1:50" x14ac:dyDescent="0.2">
      <c r="A22" s="47">
        <v>5.2</v>
      </c>
      <c r="B22" s="47">
        <v>4.3</v>
      </c>
      <c r="C22" s="47">
        <v>5</v>
      </c>
      <c r="D22" s="47">
        <v>8.4</v>
      </c>
      <c r="E22" s="47">
        <v>4.9000000000000004</v>
      </c>
      <c r="F22" s="47">
        <v>0</v>
      </c>
      <c r="H22" s="72">
        <v>6.4</v>
      </c>
      <c r="I22" s="72">
        <v>4.7</v>
      </c>
      <c r="J22" s="72">
        <v>4.5</v>
      </c>
      <c r="K22" s="72">
        <v>8.8000000000000007</v>
      </c>
      <c r="L22" s="72">
        <v>4.0999999999999996</v>
      </c>
      <c r="M22" s="72">
        <v>0</v>
      </c>
      <c r="N22" s="72">
        <v>2</v>
      </c>
      <c r="O22" s="72">
        <f t="shared" si="1"/>
        <v>2</v>
      </c>
      <c r="P22" s="72">
        <f t="shared" si="2"/>
        <v>0</v>
      </c>
      <c r="Q22" s="72">
        <f t="shared" si="3"/>
        <v>6.0291983452588481E-2</v>
      </c>
      <c r="R22" s="72">
        <f t="shared" si="4"/>
        <v>0.12058396690517696</v>
      </c>
      <c r="S22" s="72">
        <f t="shared" si="5"/>
        <v>1.8794160330948231</v>
      </c>
      <c r="T22" s="72">
        <f t="shared" si="6"/>
        <v>-0.12437214532986159</v>
      </c>
      <c r="U22" s="72">
        <f t="shared" si="7"/>
        <v>100</v>
      </c>
      <c r="V22" s="72">
        <f t="shared" si="8"/>
        <v>0.12832067491369867</v>
      </c>
      <c r="Z22" s="72" t="s">
        <v>363</v>
      </c>
      <c r="AA22" s="72">
        <f>AA9</f>
        <v>0.05</v>
      </c>
      <c r="AC22" s="72" t="str">
        <v>Flex_Price</v>
      </c>
      <c r="AD22" s="72">
        <v>0.65475602474553263</v>
      </c>
      <c r="AE22" s="72">
        <v>0.19222013129186313</v>
      </c>
      <c r="AF22" s="72">
        <f t="shared" si="15"/>
        <v>11.602758888349449</v>
      </c>
      <c r="AG22" s="72">
        <f t="shared" si="16"/>
        <v>6.5854054712556002E-4</v>
      </c>
      <c r="AH22" s="72">
        <f t="shared" si="17"/>
        <v>1.9246728875321597</v>
      </c>
      <c r="AI22" s="72">
        <f>EXP(AD22-AE22*_xlfn.NORM.S.INV(1-$AA$9/2))</f>
        <v>1.3205013700919173</v>
      </c>
      <c r="AJ22" s="72">
        <f>EXP(AD22+AE22*_xlfn.NORM.S.INV(1-$AA$9/2))</f>
        <v>2.8052721548812389</v>
      </c>
      <c r="AK22" s="115">
        <f>(AH22-1)*100</f>
        <v>92.467288753215968</v>
      </c>
      <c r="AL22" s="115"/>
      <c r="AQ22" s="47">
        <v>0.15316176190664366</v>
      </c>
      <c r="AR22" s="47">
        <v>2</v>
      </c>
      <c r="AS22" s="47">
        <v>0</v>
      </c>
      <c r="AT22" s="47">
        <f t="shared" si="13"/>
        <v>30</v>
      </c>
      <c r="AU22" s="47">
        <f t="shared" si="14"/>
        <v>6</v>
      </c>
      <c r="AV22" s="47">
        <f t="shared" si="10"/>
        <v>0.69696969696969702</v>
      </c>
      <c r="AW22" s="47">
        <f t="shared" si="11"/>
        <v>0.94059405940594054</v>
      </c>
      <c r="AX22" s="47">
        <f t="shared" si="12"/>
        <v>1.9001900190019124E-2</v>
      </c>
    </row>
    <row r="23" spans="1:50" x14ac:dyDescent="0.2">
      <c r="A23" s="47">
        <v>9.6</v>
      </c>
      <c r="B23" s="47">
        <v>8.3000000000000007</v>
      </c>
      <c r="C23" s="47">
        <v>7.8</v>
      </c>
      <c r="D23" s="47">
        <v>4.5</v>
      </c>
      <c r="E23" s="47">
        <v>3</v>
      </c>
      <c r="F23" s="47">
        <v>1</v>
      </c>
      <c r="H23" s="72">
        <v>6.4</v>
      </c>
      <c r="I23" s="72">
        <v>5.7</v>
      </c>
      <c r="J23" s="72">
        <v>5.7</v>
      </c>
      <c r="K23" s="72">
        <v>8.4</v>
      </c>
      <c r="L23" s="72">
        <v>5.8</v>
      </c>
      <c r="M23" s="72">
        <v>0</v>
      </c>
      <c r="N23" s="72">
        <v>2</v>
      </c>
      <c r="O23" s="72">
        <f t="shared" si="1"/>
        <v>2</v>
      </c>
      <c r="P23" s="72">
        <f t="shared" si="2"/>
        <v>0</v>
      </c>
      <c r="Q23" s="72">
        <f t="shared" si="3"/>
        <v>0.47773508756865352</v>
      </c>
      <c r="R23" s="72">
        <f t="shared" si="4"/>
        <v>0.95547017513730703</v>
      </c>
      <c r="S23" s="72">
        <f t="shared" si="5"/>
        <v>1.0445298248626931</v>
      </c>
      <c r="T23" s="72">
        <f t="shared" si="6"/>
        <v>-1.2991606495047321</v>
      </c>
      <c r="U23" s="72">
        <f t="shared" si="7"/>
        <v>100</v>
      </c>
      <c r="V23" s="72">
        <f t="shared" si="8"/>
        <v>1.829474185216122</v>
      </c>
      <c r="Z23" s="72" t="s">
        <v>364</v>
      </c>
      <c r="AA23" s="131" t="str">
        <f>IF(AA21&lt;AA22,"yes","no")</f>
        <v>no</v>
      </c>
      <c r="AQ23" s="47">
        <v>0.16912614414846325</v>
      </c>
      <c r="AR23" s="47">
        <v>2</v>
      </c>
      <c r="AS23" s="47">
        <v>0</v>
      </c>
      <c r="AT23" s="47">
        <f t="shared" si="13"/>
        <v>32</v>
      </c>
      <c r="AU23" s="47">
        <f t="shared" si="14"/>
        <v>6</v>
      </c>
      <c r="AV23" s="47">
        <f t="shared" si="10"/>
        <v>0.67676767676767668</v>
      </c>
      <c r="AW23" s="47">
        <f t="shared" si="11"/>
        <v>0.94059405940594054</v>
      </c>
      <c r="AX23" s="47">
        <f t="shared" si="12"/>
        <v>1.9001900190018916E-2</v>
      </c>
    </row>
    <row r="24" spans="1:50" x14ac:dyDescent="0.2">
      <c r="A24" s="47">
        <v>8.6</v>
      </c>
      <c r="B24" s="47">
        <v>7.3</v>
      </c>
      <c r="C24" s="47">
        <v>4.7</v>
      </c>
      <c r="D24" s="47">
        <v>3.7</v>
      </c>
      <c r="E24" s="47">
        <v>3.4</v>
      </c>
      <c r="F24" s="47">
        <v>1</v>
      </c>
      <c r="H24" s="72">
        <v>6.5</v>
      </c>
      <c r="I24" s="72">
        <v>4.3</v>
      </c>
      <c r="J24" s="72">
        <v>3.7</v>
      </c>
      <c r="K24" s="72">
        <v>8.5</v>
      </c>
      <c r="L24" s="72">
        <v>4.7</v>
      </c>
      <c r="M24" s="72">
        <v>0</v>
      </c>
      <c r="N24" s="72">
        <v>2</v>
      </c>
      <c r="O24" s="72">
        <f t="shared" si="1"/>
        <v>2</v>
      </c>
      <c r="P24" s="72">
        <f t="shared" si="2"/>
        <v>0</v>
      </c>
      <c r="Q24" s="72">
        <f t="shared" si="3"/>
        <v>4.2310186384245115E-2</v>
      </c>
      <c r="R24" s="72">
        <f t="shared" si="4"/>
        <v>8.4620372768490229E-2</v>
      </c>
      <c r="S24" s="72">
        <f t="shared" si="5"/>
        <v>1.9153796272315098</v>
      </c>
      <c r="T24" s="72">
        <f t="shared" si="6"/>
        <v>-8.6462677621705356E-2</v>
      </c>
      <c r="U24" s="72">
        <f t="shared" si="7"/>
        <v>100</v>
      </c>
      <c r="V24" s="72">
        <f t="shared" si="8"/>
        <v>8.8358852277029318E-2</v>
      </c>
      <c r="AQ24" s="47">
        <v>0.17658895267673819</v>
      </c>
      <c r="AR24" s="47">
        <v>2</v>
      </c>
      <c r="AS24" s="47">
        <v>0</v>
      </c>
      <c r="AT24" s="47">
        <f t="shared" si="13"/>
        <v>34</v>
      </c>
      <c r="AU24" s="47">
        <f t="shared" si="14"/>
        <v>6</v>
      </c>
      <c r="AV24" s="47">
        <f t="shared" si="10"/>
        <v>0.65656565656565657</v>
      </c>
      <c r="AW24" s="47">
        <f t="shared" si="11"/>
        <v>0.94059405940594054</v>
      </c>
      <c r="AX24" s="47">
        <f t="shared" si="12"/>
        <v>1.900190019001902E-2</v>
      </c>
    </row>
    <row r="25" spans="1:50" x14ac:dyDescent="0.2">
      <c r="A25" s="47">
        <v>9.3000000000000007</v>
      </c>
      <c r="B25" s="47">
        <v>7.2</v>
      </c>
      <c r="C25" s="47">
        <v>4.5</v>
      </c>
      <c r="D25" s="47">
        <v>6.2</v>
      </c>
      <c r="E25" s="47">
        <v>4.4000000000000004</v>
      </c>
      <c r="F25" s="47">
        <v>1</v>
      </c>
      <c r="H25" s="72">
        <v>6.5</v>
      </c>
      <c r="I25" s="72">
        <v>6.3</v>
      </c>
      <c r="J25" s="72">
        <v>6</v>
      </c>
      <c r="K25" s="72">
        <v>8.6999999999999993</v>
      </c>
      <c r="L25" s="72">
        <v>5.6</v>
      </c>
      <c r="M25" s="72">
        <v>1</v>
      </c>
      <c r="N25" s="72">
        <v>1</v>
      </c>
      <c r="O25" s="72">
        <f t="shared" si="1"/>
        <v>2</v>
      </c>
      <c r="P25" s="72">
        <f t="shared" si="2"/>
        <v>0.5</v>
      </c>
      <c r="Q25" s="72">
        <f t="shared" si="3"/>
        <v>0.60859693435202422</v>
      </c>
      <c r="R25" s="72">
        <f t="shared" si="4"/>
        <v>1.2171938687040484</v>
      </c>
      <c r="S25" s="72">
        <f t="shared" si="5"/>
        <v>0.78280613129595156</v>
      </c>
      <c r="T25" s="72">
        <f t="shared" si="6"/>
        <v>-1.4346164702769248</v>
      </c>
      <c r="U25" s="72">
        <f t="shared" si="7"/>
        <v>50</v>
      </c>
      <c r="V25" s="72">
        <f t="shared" si="8"/>
        <v>9.9017314467349432E-2</v>
      </c>
      <c r="AQ25" s="47">
        <v>0.18114321448071158</v>
      </c>
      <c r="AR25" s="47">
        <v>2</v>
      </c>
      <c r="AS25" s="47">
        <v>0</v>
      </c>
      <c r="AT25" s="47">
        <f t="shared" si="13"/>
        <v>36</v>
      </c>
      <c r="AU25" s="47">
        <f t="shared" si="14"/>
        <v>6</v>
      </c>
      <c r="AV25" s="47">
        <f t="shared" si="10"/>
        <v>0.63636363636363635</v>
      </c>
      <c r="AW25" s="47">
        <f t="shared" si="11"/>
        <v>0.94059405940594054</v>
      </c>
      <c r="AX25" s="47">
        <f t="shared" si="12"/>
        <v>1.900190019001902E-2</v>
      </c>
    </row>
    <row r="26" spans="1:50" x14ac:dyDescent="0.2">
      <c r="A26" s="47">
        <v>6</v>
      </c>
      <c r="B26" s="47">
        <v>5.3</v>
      </c>
      <c r="C26" s="47">
        <v>5.3</v>
      </c>
      <c r="D26" s="47">
        <v>8</v>
      </c>
      <c r="E26" s="47">
        <v>5.3</v>
      </c>
      <c r="F26" s="47">
        <v>0</v>
      </c>
      <c r="H26" s="72">
        <v>6.6</v>
      </c>
      <c r="I26" s="72">
        <v>4.7</v>
      </c>
      <c r="J26" s="72">
        <v>4.8</v>
      </c>
      <c r="K26" s="72">
        <v>7.2</v>
      </c>
      <c r="L26" s="72">
        <v>3.6</v>
      </c>
      <c r="M26" s="72">
        <v>1</v>
      </c>
      <c r="N26" s="72">
        <v>1</v>
      </c>
      <c r="O26" s="72">
        <f t="shared" si="1"/>
        <v>2</v>
      </c>
      <c r="P26" s="72">
        <f t="shared" si="2"/>
        <v>0.5</v>
      </c>
      <c r="Q26" s="72">
        <f t="shared" si="3"/>
        <v>6.7947531101600053E-2</v>
      </c>
      <c r="R26" s="72">
        <f t="shared" si="4"/>
        <v>0.13589506220320011</v>
      </c>
      <c r="S26" s="72">
        <f t="shared" si="5"/>
        <v>1.8641049377968</v>
      </c>
      <c r="T26" s="72">
        <f t="shared" si="6"/>
        <v>-2.7593856418705833</v>
      </c>
      <c r="U26" s="72">
        <f t="shared" si="7"/>
        <v>50</v>
      </c>
      <c r="V26" s="72">
        <f t="shared" si="8"/>
        <v>5.8950695837025844</v>
      </c>
      <c r="AQ26" s="47">
        <v>0.18894518004470212</v>
      </c>
      <c r="AR26" s="47">
        <v>2</v>
      </c>
      <c r="AS26" s="47">
        <v>0</v>
      </c>
      <c r="AT26" s="47">
        <f t="shared" si="13"/>
        <v>38</v>
      </c>
      <c r="AU26" s="47">
        <f t="shared" si="14"/>
        <v>6</v>
      </c>
      <c r="AV26" s="47">
        <f t="shared" si="10"/>
        <v>0.61616161616161613</v>
      </c>
      <c r="AW26" s="47">
        <f t="shared" si="11"/>
        <v>0.94059405940594054</v>
      </c>
      <c r="AX26" s="47">
        <f t="shared" si="12"/>
        <v>1.9001900190018916E-2</v>
      </c>
    </row>
    <row r="27" spans="1:50" x14ac:dyDescent="0.2">
      <c r="A27" s="47">
        <v>6.4</v>
      </c>
      <c r="B27" s="47">
        <v>3.9</v>
      </c>
      <c r="C27" s="47">
        <v>5.3</v>
      </c>
      <c r="D27" s="47">
        <v>7.1</v>
      </c>
      <c r="E27" s="47">
        <v>6.6</v>
      </c>
      <c r="F27" s="47">
        <v>0</v>
      </c>
      <c r="H27" s="72">
        <v>6.6</v>
      </c>
      <c r="I27" s="72">
        <v>5.3</v>
      </c>
      <c r="J27" s="72">
        <v>6.6</v>
      </c>
      <c r="K27" s="72">
        <v>8.1999999999999993</v>
      </c>
      <c r="L27" s="72">
        <v>4.0999999999999996</v>
      </c>
      <c r="M27" s="72">
        <v>0</v>
      </c>
      <c r="N27" s="72">
        <v>2</v>
      </c>
      <c r="O27" s="72">
        <f t="shared" si="1"/>
        <v>2</v>
      </c>
      <c r="P27" s="72">
        <f t="shared" si="2"/>
        <v>0</v>
      </c>
      <c r="Q27" s="72">
        <f t="shared" si="3"/>
        <v>0.35867422230233281</v>
      </c>
      <c r="R27" s="72">
        <f t="shared" si="4"/>
        <v>0.71734844460466562</v>
      </c>
      <c r="S27" s="72">
        <f t="shared" si="5"/>
        <v>1.2826515553953344</v>
      </c>
      <c r="T27" s="72">
        <f t="shared" si="6"/>
        <v>-0.88843543526137336</v>
      </c>
      <c r="U27" s="72">
        <f t="shared" si="7"/>
        <v>100</v>
      </c>
      <c r="V27" s="72">
        <f t="shared" si="8"/>
        <v>1.1185398584474753</v>
      </c>
      <c r="AQ27" s="47">
        <v>0.19066590097341513</v>
      </c>
      <c r="AR27" s="47">
        <v>2</v>
      </c>
      <c r="AS27" s="47">
        <v>0</v>
      </c>
      <c r="AT27" s="47">
        <f t="shared" si="13"/>
        <v>40</v>
      </c>
      <c r="AU27" s="47">
        <f t="shared" si="14"/>
        <v>6</v>
      </c>
      <c r="AV27" s="47">
        <f t="shared" si="10"/>
        <v>0.59595959595959602</v>
      </c>
      <c r="AW27" s="47">
        <f t="shared" si="11"/>
        <v>0.94059405940594054</v>
      </c>
      <c r="AX27" s="47">
        <f t="shared" si="12"/>
        <v>1.9001900190019124E-2</v>
      </c>
    </row>
    <row r="28" spans="1:50" x14ac:dyDescent="0.2">
      <c r="A28" s="47">
        <v>8.5</v>
      </c>
      <c r="B28" s="47">
        <v>7.6</v>
      </c>
      <c r="C28" s="47">
        <v>3.7</v>
      </c>
      <c r="D28" s="47">
        <v>4.8</v>
      </c>
      <c r="E28" s="47">
        <v>3.8</v>
      </c>
      <c r="F28" s="47">
        <v>1</v>
      </c>
      <c r="H28" s="72">
        <v>6.7</v>
      </c>
      <c r="I28" s="72">
        <v>4.7</v>
      </c>
      <c r="J28" s="72">
        <v>4.8</v>
      </c>
      <c r="K28" s="72">
        <v>7.2</v>
      </c>
      <c r="L28" s="72">
        <v>3.6</v>
      </c>
      <c r="M28" s="72">
        <v>1</v>
      </c>
      <c r="N28" s="72">
        <v>1</v>
      </c>
      <c r="O28" s="72">
        <f t="shared" si="1"/>
        <v>2</v>
      </c>
      <c r="P28" s="72">
        <f t="shared" si="2"/>
        <v>0.5</v>
      </c>
      <c r="Q28" s="72">
        <f t="shared" si="3"/>
        <v>7.3207009223883679E-2</v>
      </c>
      <c r="R28" s="72">
        <f t="shared" si="4"/>
        <v>0.14641401844776736</v>
      </c>
      <c r="S28" s="72">
        <f t="shared" si="5"/>
        <v>1.8535859815522326</v>
      </c>
      <c r="T28" s="72">
        <f t="shared" si="6"/>
        <v>-2.690489157449397</v>
      </c>
      <c r="U28" s="72">
        <f t="shared" si="7"/>
        <v>50</v>
      </c>
      <c r="V28" s="72">
        <f t="shared" si="8"/>
        <v>5.3694418961047612</v>
      </c>
      <c r="AQ28" s="47">
        <v>0.20963072938677457</v>
      </c>
      <c r="AR28" s="47">
        <v>2</v>
      </c>
      <c r="AS28" s="47">
        <v>0</v>
      </c>
      <c r="AT28" s="47">
        <f t="shared" si="13"/>
        <v>42</v>
      </c>
      <c r="AU28" s="47">
        <f t="shared" si="14"/>
        <v>6</v>
      </c>
      <c r="AV28" s="47">
        <f t="shared" si="10"/>
        <v>0.57575757575757569</v>
      </c>
      <c r="AW28" s="47">
        <f t="shared" si="11"/>
        <v>0.94059405940594054</v>
      </c>
      <c r="AX28" s="47">
        <f t="shared" si="12"/>
        <v>1.9001900190018916E-2</v>
      </c>
    </row>
    <row r="29" spans="1:50" x14ac:dyDescent="0.2">
      <c r="A29" s="47">
        <v>7</v>
      </c>
      <c r="B29" s="47">
        <v>4.8</v>
      </c>
      <c r="C29" s="47">
        <v>4.2</v>
      </c>
      <c r="D29" s="47">
        <v>9</v>
      </c>
      <c r="E29" s="47">
        <v>5.2</v>
      </c>
      <c r="F29" s="47">
        <v>0</v>
      </c>
      <c r="H29" s="72">
        <v>6.7</v>
      </c>
      <c r="I29" s="72">
        <v>5.0999999999999996</v>
      </c>
      <c r="J29" s="72">
        <v>4.9000000000000004</v>
      </c>
      <c r="K29" s="72">
        <v>9.1999999999999993</v>
      </c>
      <c r="L29" s="72">
        <v>4.5</v>
      </c>
      <c r="M29" s="72">
        <v>0</v>
      </c>
      <c r="N29" s="72">
        <v>2</v>
      </c>
      <c r="O29" s="72">
        <f t="shared" si="1"/>
        <v>2</v>
      </c>
      <c r="P29" s="72">
        <f t="shared" si="2"/>
        <v>0</v>
      </c>
      <c r="Q29" s="72">
        <f t="shared" si="3"/>
        <v>0.15316176190664366</v>
      </c>
      <c r="R29" s="72">
        <f t="shared" si="4"/>
        <v>0.30632352381328731</v>
      </c>
      <c r="S29" s="72">
        <f t="shared" si="5"/>
        <v>1.6936764761867127</v>
      </c>
      <c r="T29" s="72">
        <f t="shared" si="6"/>
        <v>-0.33249116949943675</v>
      </c>
      <c r="U29" s="72">
        <f t="shared" si="7"/>
        <v>100</v>
      </c>
      <c r="V29" s="72">
        <f t="shared" si="8"/>
        <v>0.36172613615437366</v>
      </c>
      <c r="AQ29" s="47">
        <v>0.21905815793091232</v>
      </c>
      <c r="AR29" s="47">
        <v>2</v>
      </c>
      <c r="AS29" s="47">
        <v>0</v>
      </c>
      <c r="AT29" s="47">
        <f t="shared" si="13"/>
        <v>44</v>
      </c>
      <c r="AU29" s="47">
        <f t="shared" si="14"/>
        <v>6</v>
      </c>
      <c r="AV29" s="47">
        <f t="shared" si="10"/>
        <v>0.55555555555555558</v>
      </c>
      <c r="AW29" s="47">
        <f t="shared" si="11"/>
        <v>0.94059405940594054</v>
      </c>
      <c r="AX29" s="47">
        <f t="shared" si="12"/>
        <v>1.900190019001902E-2</v>
      </c>
    </row>
    <row r="30" spans="1:50" x14ac:dyDescent="0.2">
      <c r="A30" s="47">
        <v>8.5</v>
      </c>
      <c r="B30" s="47">
        <v>7.6</v>
      </c>
      <c r="C30" s="47">
        <v>3.7</v>
      </c>
      <c r="D30" s="47">
        <v>4.8</v>
      </c>
      <c r="E30" s="47">
        <v>3.8</v>
      </c>
      <c r="F30" s="47">
        <v>0</v>
      </c>
      <c r="H30" s="72">
        <v>6.7</v>
      </c>
      <c r="I30" s="72">
        <v>5.4</v>
      </c>
      <c r="J30" s="72">
        <v>6.8</v>
      </c>
      <c r="K30" s="72">
        <v>8.4</v>
      </c>
      <c r="L30" s="72">
        <v>4.3</v>
      </c>
      <c r="M30" s="72">
        <v>1</v>
      </c>
      <c r="N30" s="72">
        <v>1</v>
      </c>
      <c r="O30" s="72">
        <f t="shared" si="1"/>
        <v>2</v>
      </c>
      <c r="P30" s="72">
        <f t="shared" si="2"/>
        <v>0.5</v>
      </c>
      <c r="Q30" s="72">
        <f t="shared" si="3"/>
        <v>0.45925103784866755</v>
      </c>
      <c r="R30" s="72">
        <f t="shared" si="4"/>
        <v>0.91850207569733511</v>
      </c>
      <c r="S30" s="72">
        <f t="shared" si="5"/>
        <v>1.0814979243026648</v>
      </c>
      <c r="T30" s="72">
        <f t="shared" si="6"/>
        <v>-1.3929584284392438</v>
      </c>
      <c r="U30" s="72">
        <f t="shared" si="7"/>
        <v>50</v>
      </c>
      <c r="V30" s="72">
        <f t="shared" si="8"/>
        <v>1.3372643246464954E-2</v>
      </c>
      <c r="AQ30" s="47">
        <v>0.2596073403206538</v>
      </c>
      <c r="AR30" s="47">
        <v>2</v>
      </c>
      <c r="AS30" s="47">
        <v>0</v>
      </c>
      <c r="AT30" s="47">
        <f t="shared" si="13"/>
        <v>46</v>
      </c>
      <c r="AU30" s="47">
        <f t="shared" si="14"/>
        <v>6</v>
      </c>
      <c r="AV30" s="47">
        <f t="shared" si="10"/>
        <v>0.53535353535353536</v>
      </c>
      <c r="AW30" s="47">
        <f t="shared" si="11"/>
        <v>0.94059405940594054</v>
      </c>
      <c r="AX30" s="47">
        <f t="shared" si="12"/>
        <v>1.900190019001902E-2</v>
      </c>
    </row>
    <row r="31" spans="1:50" x14ac:dyDescent="0.2">
      <c r="A31" s="47">
        <v>7.6</v>
      </c>
      <c r="B31" s="47">
        <v>4.2</v>
      </c>
      <c r="C31" s="47">
        <v>4.5999999999999996</v>
      </c>
      <c r="D31" s="47">
        <v>7.7</v>
      </c>
      <c r="E31" s="47">
        <v>5.5</v>
      </c>
      <c r="F31" s="47">
        <v>0</v>
      </c>
      <c r="H31" s="72">
        <v>6.7</v>
      </c>
      <c r="I31" s="72">
        <v>6.3</v>
      </c>
      <c r="J31" s="72">
        <v>4.5</v>
      </c>
      <c r="K31" s="72">
        <v>5</v>
      </c>
      <c r="L31" s="72">
        <v>2.6</v>
      </c>
      <c r="M31" s="72">
        <v>0</v>
      </c>
      <c r="N31" s="72">
        <v>2</v>
      </c>
      <c r="O31" s="72">
        <f t="shared" si="1"/>
        <v>2</v>
      </c>
      <c r="P31" s="72">
        <f t="shared" si="2"/>
        <v>0</v>
      </c>
      <c r="Q31" s="72">
        <f t="shared" si="3"/>
        <v>8.5292113274515177E-2</v>
      </c>
      <c r="R31" s="72">
        <f t="shared" si="4"/>
        <v>0.17058422654903035</v>
      </c>
      <c r="S31" s="72">
        <f t="shared" si="5"/>
        <v>1.8294157734509697</v>
      </c>
      <c r="T31" s="72">
        <f t="shared" si="6"/>
        <v>-0.17830102831584818</v>
      </c>
      <c r="U31" s="72">
        <f t="shared" si="7"/>
        <v>100</v>
      </c>
      <c r="V31" s="72">
        <f t="shared" si="8"/>
        <v>0.18649038564617162</v>
      </c>
      <c r="AQ31" s="47">
        <v>0.27262475444550455</v>
      </c>
      <c r="AR31" s="47">
        <v>2</v>
      </c>
      <c r="AS31" s="47">
        <v>0</v>
      </c>
      <c r="AT31" s="47">
        <f t="shared" si="13"/>
        <v>48</v>
      </c>
      <c r="AU31" s="47">
        <f t="shared" si="14"/>
        <v>6</v>
      </c>
      <c r="AV31" s="47">
        <f t="shared" si="10"/>
        <v>0.51515151515151514</v>
      </c>
      <c r="AW31" s="47">
        <f t="shared" si="11"/>
        <v>0.94059405940594054</v>
      </c>
      <c r="AX31" s="47">
        <f t="shared" si="12"/>
        <v>1.900190019001902E-2</v>
      </c>
    </row>
    <row r="32" spans="1:50" x14ac:dyDescent="0.2">
      <c r="A32" s="47">
        <v>6.9</v>
      </c>
      <c r="B32" s="47">
        <v>6.4</v>
      </c>
      <c r="C32" s="47">
        <v>4.7</v>
      </c>
      <c r="D32" s="47">
        <v>5.2</v>
      </c>
      <c r="E32" s="47">
        <v>2.7</v>
      </c>
      <c r="F32" s="47">
        <v>0</v>
      </c>
      <c r="H32" s="72">
        <v>6.9</v>
      </c>
      <c r="I32" s="72">
        <v>2.2999999999999998</v>
      </c>
      <c r="J32" s="72">
        <v>5.4</v>
      </c>
      <c r="K32" s="72">
        <v>8.9</v>
      </c>
      <c r="L32" s="72">
        <v>4.2</v>
      </c>
      <c r="M32" s="72">
        <v>1</v>
      </c>
      <c r="N32" s="72">
        <v>1</v>
      </c>
      <c r="O32" s="72">
        <f t="shared" si="1"/>
        <v>2</v>
      </c>
      <c r="P32" s="72">
        <f t="shared" si="2"/>
        <v>0.5</v>
      </c>
      <c r="Q32" s="72">
        <f t="shared" si="3"/>
        <v>4.5775129145917234E-2</v>
      </c>
      <c r="R32" s="72">
        <f t="shared" si="4"/>
        <v>9.1550258291834469E-2</v>
      </c>
      <c r="S32" s="72">
        <f t="shared" si="5"/>
        <v>1.9084497417081656</v>
      </c>
      <c r="T32" s="72">
        <f t="shared" si="6"/>
        <v>-3.1308702887320994</v>
      </c>
      <c r="U32" s="72">
        <f t="shared" si="7"/>
        <v>50</v>
      </c>
      <c r="V32" s="72">
        <f t="shared" si="8"/>
        <v>9.4469475870063668</v>
      </c>
      <c r="AQ32" s="47">
        <v>0.28745690903502952</v>
      </c>
      <c r="AR32" s="47">
        <v>2</v>
      </c>
      <c r="AS32" s="47">
        <v>0</v>
      </c>
      <c r="AT32" s="47">
        <f t="shared" si="13"/>
        <v>50</v>
      </c>
      <c r="AU32" s="47">
        <f t="shared" si="14"/>
        <v>6</v>
      </c>
      <c r="AV32" s="47">
        <f t="shared" si="10"/>
        <v>0.49494949494949492</v>
      </c>
      <c r="AW32" s="47">
        <f t="shared" si="11"/>
        <v>0.94059405940594054</v>
      </c>
      <c r="AX32" s="47">
        <f t="shared" si="12"/>
        <v>1.900190019001902E-2</v>
      </c>
    </row>
    <row r="33" spans="1:50" x14ac:dyDescent="0.2">
      <c r="A33" s="47">
        <v>8.1</v>
      </c>
      <c r="B33" s="47">
        <v>5.0999999999999996</v>
      </c>
      <c r="C33" s="47">
        <v>3.8</v>
      </c>
      <c r="D33" s="47">
        <v>6.6</v>
      </c>
      <c r="E33" s="47">
        <v>3.5</v>
      </c>
      <c r="F33" s="47">
        <v>0</v>
      </c>
      <c r="H33" s="72">
        <v>6.9</v>
      </c>
      <c r="I33" s="72">
        <v>6.4</v>
      </c>
      <c r="J33" s="72">
        <v>4.7</v>
      </c>
      <c r="K33" s="72">
        <v>5.2</v>
      </c>
      <c r="L33" s="72">
        <v>2.7</v>
      </c>
      <c r="M33" s="72">
        <v>1</v>
      </c>
      <c r="N33" s="72">
        <v>1</v>
      </c>
      <c r="O33" s="72">
        <f t="shared" si="1"/>
        <v>2</v>
      </c>
      <c r="P33" s="72">
        <f t="shared" si="2"/>
        <v>0.5</v>
      </c>
      <c r="Q33" s="72">
        <f t="shared" si="3"/>
        <v>0.12564574190223743</v>
      </c>
      <c r="R33" s="72">
        <f t="shared" si="4"/>
        <v>0.25129148380447486</v>
      </c>
      <c r="S33" s="72">
        <f t="shared" si="5"/>
        <v>1.7487085161955251</v>
      </c>
      <c r="T33" s="72">
        <f t="shared" si="6"/>
        <v>-2.2085585599475053</v>
      </c>
      <c r="U33" s="72">
        <f t="shared" si="7"/>
        <v>50</v>
      </c>
      <c r="V33" s="72">
        <f t="shared" si="8"/>
        <v>2.5512930499314459</v>
      </c>
      <c r="AQ33" s="47">
        <v>0.28933949419135607</v>
      </c>
      <c r="AR33" s="47">
        <v>2</v>
      </c>
      <c r="AS33" s="47">
        <v>0</v>
      </c>
      <c r="AT33" s="47">
        <f t="shared" si="13"/>
        <v>52</v>
      </c>
      <c r="AU33" s="47">
        <f t="shared" si="14"/>
        <v>6</v>
      </c>
      <c r="AV33" s="47">
        <f t="shared" si="10"/>
        <v>0.4747474747474747</v>
      </c>
      <c r="AW33" s="47">
        <f t="shared" si="11"/>
        <v>0.94059405940594054</v>
      </c>
      <c r="AX33" s="47">
        <f t="shared" si="12"/>
        <v>9.500950095009458E-3</v>
      </c>
    </row>
    <row r="34" spans="1:50" x14ac:dyDescent="0.2">
      <c r="A34" s="47">
        <v>6.7</v>
      </c>
      <c r="B34" s="47">
        <v>5.0999999999999996</v>
      </c>
      <c r="C34" s="47">
        <v>4.9000000000000004</v>
      </c>
      <c r="D34" s="47">
        <v>9.1999999999999993</v>
      </c>
      <c r="E34" s="47">
        <v>4.5</v>
      </c>
      <c r="F34" s="47">
        <v>0</v>
      </c>
      <c r="H34" s="72">
        <v>7</v>
      </c>
      <c r="I34" s="72">
        <v>4.8</v>
      </c>
      <c r="J34" s="72">
        <v>4.2</v>
      </c>
      <c r="K34" s="72">
        <v>9</v>
      </c>
      <c r="L34" s="72">
        <v>5.2</v>
      </c>
      <c r="M34" s="72">
        <v>1</v>
      </c>
      <c r="N34" s="72">
        <v>1</v>
      </c>
      <c r="O34" s="72">
        <f t="shared" si="1"/>
        <v>2</v>
      </c>
      <c r="P34" s="72">
        <f t="shared" si="2"/>
        <v>0.5</v>
      </c>
      <c r="Q34" s="72">
        <f t="shared" si="3"/>
        <v>0.1513843350914798</v>
      </c>
      <c r="R34" s="72">
        <f t="shared" si="4"/>
        <v>0.30276867018295961</v>
      </c>
      <c r="S34" s="72">
        <f t="shared" si="5"/>
        <v>1.6972313298170403</v>
      </c>
      <c r="T34" s="72">
        <f t="shared" si="6"/>
        <v>-2.052082297038972</v>
      </c>
      <c r="U34" s="72">
        <f t="shared" si="7"/>
        <v>50</v>
      </c>
      <c r="V34" s="72">
        <f t="shared" si="8"/>
        <v>1.8920465180662984</v>
      </c>
      <c r="AQ34" s="47">
        <v>0.29217146904153835</v>
      </c>
      <c r="AR34" s="47">
        <v>1</v>
      </c>
      <c r="AS34" s="47">
        <v>1</v>
      </c>
      <c r="AT34" s="47">
        <f t="shared" si="13"/>
        <v>53</v>
      </c>
      <c r="AU34" s="47">
        <f t="shared" si="14"/>
        <v>7</v>
      </c>
      <c r="AV34" s="47">
        <f t="shared" si="10"/>
        <v>0.46464646464646464</v>
      </c>
      <c r="AW34" s="47">
        <f t="shared" si="11"/>
        <v>0.93069306930693063</v>
      </c>
      <c r="AX34" s="47">
        <f t="shared" si="12"/>
        <v>1.8801880188018819E-2</v>
      </c>
    </row>
    <row r="35" spans="1:50" x14ac:dyDescent="0.2">
      <c r="A35" s="47">
        <v>8</v>
      </c>
      <c r="B35" s="47">
        <v>4.5999999999999996</v>
      </c>
      <c r="C35" s="47">
        <v>4.7</v>
      </c>
      <c r="D35" s="47">
        <v>8.6999999999999993</v>
      </c>
      <c r="E35" s="47">
        <v>6.6</v>
      </c>
      <c r="F35" s="47">
        <v>1</v>
      </c>
      <c r="H35" s="72">
        <v>7.1</v>
      </c>
      <c r="I35" s="72">
        <v>3.3</v>
      </c>
      <c r="J35" s="72">
        <v>4.5</v>
      </c>
      <c r="K35" s="72">
        <v>9.9</v>
      </c>
      <c r="L35" s="72">
        <v>4</v>
      </c>
      <c r="M35" s="72">
        <v>0</v>
      </c>
      <c r="N35" s="72">
        <v>2</v>
      </c>
      <c r="O35" s="72">
        <f t="shared" si="1"/>
        <v>2</v>
      </c>
      <c r="P35" s="72">
        <f t="shared" si="2"/>
        <v>0</v>
      </c>
      <c r="Q35" s="72">
        <f t="shared" si="3"/>
        <v>4.1559779090746429E-2</v>
      </c>
      <c r="R35" s="72">
        <f t="shared" si="4"/>
        <v>8.3119558181492859E-2</v>
      </c>
      <c r="S35" s="72">
        <f t="shared" si="5"/>
        <v>1.916880441818507</v>
      </c>
      <c r="T35" s="72">
        <f t="shared" si="6"/>
        <v>-8.4896171553032834E-2</v>
      </c>
      <c r="U35" s="72">
        <f t="shared" si="7"/>
        <v>100</v>
      </c>
      <c r="V35" s="72">
        <f t="shared" si="8"/>
        <v>8.6723779290730274E-2</v>
      </c>
      <c r="AQ35" s="47">
        <v>0.29978040597496419</v>
      </c>
      <c r="AR35" s="47">
        <v>2</v>
      </c>
      <c r="AS35" s="47">
        <v>0</v>
      </c>
      <c r="AT35" s="47">
        <f t="shared" si="13"/>
        <v>55</v>
      </c>
      <c r="AU35" s="47">
        <f t="shared" si="14"/>
        <v>7</v>
      </c>
      <c r="AV35" s="47">
        <f t="shared" si="10"/>
        <v>0.44444444444444442</v>
      </c>
      <c r="AW35" s="47">
        <f t="shared" si="11"/>
        <v>0.93069306930693063</v>
      </c>
      <c r="AX35" s="47">
        <f t="shared" si="12"/>
        <v>9.4009400940093576E-3</v>
      </c>
    </row>
    <row r="36" spans="1:50" x14ac:dyDescent="0.2">
      <c r="A36" s="47">
        <v>6.7</v>
      </c>
      <c r="B36" s="47">
        <v>5.4</v>
      </c>
      <c r="C36" s="47">
        <v>6.8</v>
      </c>
      <c r="D36" s="47">
        <v>8.4</v>
      </c>
      <c r="E36" s="47">
        <v>4.3</v>
      </c>
      <c r="F36" s="47">
        <v>0</v>
      </c>
      <c r="H36" s="72">
        <v>7.1</v>
      </c>
      <c r="I36" s="72">
        <v>5</v>
      </c>
      <c r="J36" s="72">
        <v>5.9</v>
      </c>
      <c r="K36" s="72">
        <v>7.8</v>
      </c>
      <c r="L36" s="72">
        <v>3.1</v>
      </c>
      <c r="M36" s="72">
        <v>0</v>
      </c>
      <c r="N36" s="72">
        <v>2</v>
      </c>
      <c r="O36" s="72">
        <f t="shared" si="1"/>
        <v>2</v>
      </c>
      <c r="P36" s="72">
        <f t="shared" si="2"/>
        <v>0</v>
      </c>
      <c r="Q36" s="72">
        <f t="shared" si="3"/>
        <v>0.17658895267673819</v>
      </c>
      <c r="R36" s="72">
        <f t="shared" si="4"/>
        <v>0.35317790535347637</v>
      </c>
      <c r="S36" s="72">
        <f t="shared" si="5"/>
        <v>1.6468220946465237</v>
      </c>
      <c r="T36" s="72">
        <f t="shared" si="6"/>
        <v>-0.38859950604235421</v>
      </c>
      <c r="U36" s="72">
        <f t="shared" si="7"/>
        <v>100</v>
      </c>
      <c r="V36" s="72">
        <f t="shared" si="8"/>
        <v>0.42892053306982497</v>
      </c>
      <c r="AQ36" s="47">
        <v>0.31049300587674322</v>
      </c>
      <c r="AR36" s="47">
        <v>1</v>
      </c>
      <c r="AS36" s="47">
        <v>1</v>
      </c>
      <c r="AT36" s="47">
        <f t="shared" si="13"/>
        <v>56</v>
      </c>
      <c r="AU36" s="47">
        <f t="shared" si="14"/>
        <v>8</v>
      </c>
      <c r="AV36" s="47">
        <f t="shared" si="10"/>
        <v>0.43434343434343436</v>
      </c>
      <c r="AW36" s="47">
        <f t="shared" si="11"/>
        <v>0.92079207920792083</v>
      </c>
      <c r="AX36" s="47">
        <f t="shared" si="12"/>
        <v>9.3009300930093613E-3</v>
      </c>
    </row>
    <row r="37" spans="1:50" x14ac:dyDescent="0.2">
      <c r="A37" s="47">
        <v>8.6999999999999993</v>
      </c>
      <c r="B37" s="47">
        <v>6.1</v>
      </c>
      <c r="C37" s="47">
        <v>2.9</v>
      </c>
      <c r="D37" s="47">
        <v>5.6</v>
      </c>
      <c r="E37" s="47">
        <v>2.9</v>
      </c>
      <c r="F37" s="47">
        <v>0</v>
      </c>
      <c r="H37" s="72">
        <v>7.2</v>
      </c>
      <c r="I37" s="72">
        <v>3.4</v>
      </c>
      <c r="J37" s="72">
        <v>4.7</v>
      </c>
      <c r="K37" s="72">
        <v>10</v>
      </c>
      <c r="L37" s="72">
        <v>4.0999999999999996</v>
      </c>
      <c r="M37" s="72">
        <v>0</v>
      </c>
      <c r="N37" s="72">
        <v>2</v>
      </c>
      <c r="O37" s="72">
        <f t="shared" si="1"/>
        <v>2</v>
      </c>
      <c r="P37" s="72">
        <f t="shared" si="2"/>
        <v>0</v>
      </c>
      <c r="Q37" s="72">
        <f t="shared" si="3"/>
        <v>5.8308720329845236E-2</v>
      </c>
      <c r="R37" s="72">
        <f t="shared" si="4"/>
        <v>0.11661744065969047</v>
      </c>
      <c r="S37" s="72">
        <f t="shared" si="5"/>
        <v>1.8833825593403095</v>
      </c>
      <c r="T37" s="72">
        <f t="shared" si="6"/>
        <v>-0.12015557341694004</v>
      </c>
      <c r="U37" s="72">
        <f t="shared" si="7"/>
        <v>100</v>
      </c>
      <c r="V37" s="72">
        <f t="shared" si="8"/>
        <v>0.12383829305559454</v>
      </c>
      <c r="AQ37" s="47">
        <v>0.32452905183373792</v>
      </c>
      <c r="AR37" s="47">
        <v>1</v>
      </c>
      <c r="AS37" s="47">
        <v>1</v>
      </c>
      <c r="AT37" s="47">
        <f t="shared" si="13"/>
        <v>57</v>
      </c>
      <c r="AU37" s="47">
        <f t="shared" si="14"/>
        <v>9</v>
      </c>
      <c r="AV37" s="47">
        <f t="shared" si="10"/>
        <v>0.4242424242424242</v>
      </c>
      <c r="AW37" s="47">
        <f t="shared" si="11"/>
        <v>0.91089108910891092</v>
      </c>
      <c r="AX37" s="47">
        <f t="shared" si="12"/>
        <v>9.2009200920091586E-3</v>
      </c>
    </row>
    <row r="38" spans="1:50" x14ac:dyDescent="0.2">
      <c r="A38" s="47">
        <v>9</v>
      </c>
      <c r="B38" s="47">
        <v>6</v>
      </c>
      <c r="C38" s="47">
        <v>4.5</v>
      </c>
      <c r="D38" s="47">
        <v>6.8</v>
      </c>
      <c r="E38" s="47">
        <v>3.5</v>
      </c>
      <c r="F38" s="47">
        <v>1</v>
      </c>
      <c r="H38" s="72">
        <v>7.3</v>
      </c>
      <c r="I38" s="72">
        <v>5.2</v>
      </c>
      <c r="J38" s="72">
        <v>6.1</v>
      </c>
      <c r="K38" s="72">
        <v>8</v>
      </c>
      <c r="L38" s="72">
        <v>3.3</v>
      </c>
      <c r="M38" s="72">
        <v>0</v>
      </c>
      <c r="N38" s="72">
        <v>2</v>
      </c>
      <c r="O38" s="72">
        <f t="shared" si="1"/>
        <v>2</v>
      </c>
      <c r="P38" s="72">
        <f t="shared" si="2"/>
        <v>0</v>
      </c>
      <c r="Q38" s="72">
        <f t="shared" si="3"/>
        <v>0.27262475444550455</v>
      </c>
      <c r="R38" s="72">
        <f t="shared" si="4"/>
        <v>0.54524950889100909</v>
      </c>
      <c r="S38" s="72">
        <f t="shared" si="5"/>
        <v>1.454750491108991</v>
      </c>
      <c r="T38" s="72">
        <f t="shared" si="6"/>
        <v>-0.63662555683080457</v>
      </c>
      <c r="U38" s="72">
        <f t="shared" si="7"/>
        <v>100</v>
      </c>
      <c r="V38" s="72">
        <f t="shared" si="8"/>
        <v>0.7496124073831415</v>
      </c>
      <c r="AQ38" s="47">
        <v>0.33077052620324421</v>
      </c>
      <c r="AR38" s="47">
        <v>1</v>
      </c>
      <c r="AS38" s="47">
        <v>1</v>
      </c>
      <c r="AT38" s="47">
        <f t="shared" si="13"/>
        <v>58</v>
      </c>
      <c r="AU38" s="47">
        <f t="shared" si="14"/>
        <v>10</v>
      </c>
      <c r="AV38" s="47">
        <f t="shared" si="10"/>
        <v>0.41414141414141414</v>
      </c>
      <c r="AW38" s="47">
        <f t="shared" si="11"/>
        <v>0.90099009900990101</v>
      </c>
      <c r="AX38" s="47">
        <f t="shared" si="12"/>
        <v>0</v>
      </c>
    </row>
    <row r="39" spans="1:50" x14ac:dyDescent="0.2">
      <c r="A39" s="47">
        <v>9.6</v>
      </c>
      <c r="B39" s="47">
        <v>7.7</v>
      </c>
      <c r="C39" s="47">
        <v>5.5</v>
      </c>
      <c r="D39" s="47">
        <v>7.7</v>
      </c>
      <c r="E39" s="47">
        <v>4.5999999999999996</v>
      </c>
      <c r="F39" s="47">
        <v>1</v>
      </c>
      <c r="H39" s="72">
        <v>7.4</v>
      </c>
      <c r="I39" s="72">
        <v>4.4000000000000004</v>
      </c>
      <c r="J39" s="72">
        <v>4.8</v>
      </c>
      <c r="K39" s="72">
        <v>7.2</v>
      </c>
      <c r="L39" s="72">
        <v>5.6</v>
      </c>
      <c r="M39" s="72">
        <v>0</v>
      </c>
      <c r="N39" s="72">
        <v>2</v>
      </c>
      <c r="O39" s="72">
        <f t="shared" si="1"/>
        <v>2</v>
      </c>
      <c r="P39" s="72">
        <f t="shared" si="2"/>
        <v>0</v>
      </c>
      <c r="Q39" s="72">
        <f t="shared" si="3"/>
        <v>0.29978040597496419</v>
      </c>
      <c r="R39" s="72">
        <f t="shared" si="4"/>
        <v>0.59956081194992839</v>
      </c>
      <c r="S39" s="72">
        <f t="shared" si="5"/>
        <v>1.4004391880500715</v>
      </c>
      <c r="T39" s="72">
        <f t="shared" si="6"/>
        <v>-0.71272257476808365</v>
      </c>
      <c r="U39" s="72">
        <f t="shared" si="7"/>
        <v>100</v>
      </c>
      <c r="V39" s="72">
        <f t="shared" si="8"/>
        <v>0.8562468360868114</v>
      </c>
      <c r="AQ39" s="47">
        <v>0.34401879575075306</v>
      </c>
      <c r="AR39" s="47">
        <v>0</v>
      </c>
      <c r="AS39" s="47">
        <v>2</v>
      </c>
      <c r="AT39" s="47">
        <f t="shared" si="13"/>
        <v>58</v>
      </c>
      <c r="AU39" s="47">
        <f t="shared" si="14"/>
        <v>12</v>
      </c>
      <c r="AV39" s="47">
        <f t="shared" si="10"/>
        <v>0.41414141414141414</v>
      </c>
      <c r="AW39" s="47">
        <f t="shared" si="11"/>
        <v>0.88118811881188119</v>
      </c>
      <c r="AX39" s="47">
        <f t="shared" si="12"/>
        <v>1.7801780178017819E-2</v>
      </c>
    </row>
    <row r="40" spans="1:50" x14ac:dyDescent="0.2">
      <c r="A40" s="47">
        <v>8.1999999999999993</v>
      </c>
      <c r="B40" s="47">
        <v>4.9000000000000004</v>
      </c>
      <c r="C40" s="47">
        <v>5</v>
      </c>
      <c r="D40" s="47">
        <v>9</v>
      </c>
      <c r="E40" s="47">
        <v>6.9</v>
      </c>
      <c r="F40" s="47">
        <v>0</v>
      </c>
      <c r="H40" s="72">
        <v>7.4</v>
      </c>
      <c r="I40" s="72">
        <v>7.2</v>
      </c>
      <c r="J40" s="72">
        <v>6.9</v>
      </c>
      <c r="K40" s="72">
        <v>9.6</v>
      </c>
      <c r="L40" s="72">
        <v>6.5</v>
      </c>
      <c r="M40" s="72">
        <v>2</v>
      </c>
      <c r="N40" s="72">
        <v>0</v>
      </c>
      <c r="O40" s="72">
        <f t="shared" si="1"/>
        <v>2</v>
      </c>
      <c r="P40" s="72">
        <f t="shared" si="2"/>
        <v>1</v>
      </c>
      <c r="Q40" s="72">
        <f t="shared" si="3"/>
        <v>0.95043802716512649</v>
      </c>
      <c r="R40" s="72">
        <f t="shared" si="4"/>
        <v>1.900876054330253</v>
      </c>
      <c r="S40" s="72">
        <f t="shared" si="5"/>
        <v>9.9123945669747027E-2</v>
      </c>
      <c r="T40" s="72">
        <f t="shared" si="6"/>
        <v>-0.10166463885277385</v>
      </c>
      <c r="U40" s="72">
        <f t="shared" si="7"/>
        <v>100</v>
      </c>
      <c r="V40" s="72">
        <f t="shared" si="8"/>
        <v>0.10429290793993611</v>
      </c>
      <c r="AQ40" s="47">
        <v>0.35380337175443594</v>
      </c>
      <c r="AR40" s="47">
        <v>2</v>
      </c>
      <c r="AS40" s="47">
        <v>0</v>
      </c>
      <c r="AT40" s="47">
        <f t="shared" si="13"/>
        <v>60</v>
      </c>
      <c r="AU40" s="47">
        <f t="shared" si="14"/>
        <v>12</v>
      </c>
      <c r="AV40" s="47">
        <f t="shared" si="10"/>
        <v>0.39393939393939392</v>
      </c>
      <c r="AW40" s="47">
        <f t="shared" si="11"/>
        <v>0.88118811881188119</v>
      </c>
      <c r="AX40" s="47">
        <f t="shared" si="12"/>
        <v>1.7801780178017819E-2</v>
      </c>
    </row>
    <row r="41" spans="1:50" x14ac:dyDescent="0.2">
      <c r="A41" s="47">
        <v>6.1</v>
      </c>
      <c r="B41" s="47">
        <v>3.9</v>
      </c>
      <c r="C41" s="47">
        <v>6.4</v>
      </c>
      <c r="D41" s="47">
        <v>8.1999999999999993</v>
      </c>
      <c r="E41" s="47">
        <v>4.9000000000000004</v>
      </c>
      <c r="F41" s="47">
        <v>0</v>
      </c>
      <c r="H41" s="72">
        <v>7.5</v>
      </c>
      <c r="I41" s="72">
        <v>4.0999999999999996</v>
      </c>
      <c r="J41" s="72">
        <v>4.5</v>
      </c>
      <c r="K41" s="72">
        <v>7.6</v>
      </c>
      <c r="L41" s="72">
        <v>5.4</v>
      </c>
      <c r="M41" s="72">
        <v>0</v>
      </c>
      <c r="N41" s="72">
        <v>2</v>
      </c>
      <c r="O41" s="72">
        <f t="shared" si="1"/>
        <v>2</v>
      </c>
      <c r="P41" s="72">
        <f t="shared" si="2"/>
        <v>0</v>
      </c>
      <c r="Q41" s="72">
        <f t="shared" si="3"/>
        <v>0.20963072938677457</v>
      </c>
      <c r="R41" s="72">
        <f t="shared" si="4"/>
        <v>0.41926145877354914</v>
      </c>
      <c r="S41" s="72">
        <f t="shared" si="5"/>
        <v>1.580738541226451</v>
      </c>
      <c r="T41" s="72">
        <f t="shared" si="6"/>
        <v>-0.47051002315399931</v>
      </c>
      <c r="U41" s="72">
        <f t="shared" si="7"/>
        <v>100</v>
      </c>
      <c r="V41" s="72">
        <f t="shared" si="8"/>
        <v>0.53046275249068808</v>
      </c>
      <c r="AQ41" s="47">
        <v>0.35867422230233281</v>
      </c>
      <c r="AR41" s="47">
        <v>2</v>
      </c>
      <c r="AS41" s="47">
        <v>0</v>
      </c>
      <c r="AT41" s="47">
        <f t="shared" si="13"/>
        <v>62</v>
      </c>
      <c r="AU41" s="47">
        <f t="shared" si="14"/>
        <v>12</v>
      </c>
      <c r="AV41" s="47">
        <f t="shared" si="10"/>
        <v>0.3737373737373737</v>
      </c>
      <c r="AW41" s="47">
        <f t="shared" si="11"/>
        <v>0.88118811881188119</v>
      </c>
      <c r="AX41" s="47">
        <f t="shared" si="12"/>
        <v>0</v>
      </c>
    </row>
    <row r="42" spans="1:50" x14ac:dyDescent="0.2">
      <c r="A42" s="47">
        <v>8.3000000000000007</v>
      </c>
      <c r="B42" s="47">
        <v>4.5999999999999996</v>
      </c>
      <c r="C42" s="47">
        <v>5.2</v>
      </c>
      <c r="D42" s="47">
        <v>9.1</v>
      </c>
      <c r="E42" s="47">
        <v>5.8</v>
      </c>
      <c r="F42" s="47">
        <v>1</v>
      </c>
      <c r="H42" s="72">
        <v>7.6</v>
      </c>
      <c r="I42" s="72">
        <v>4.2</v>
      </c>
      <c r="J42" s="72">
        <v>4.5999999999999996</v>
      </c>
      <c r="K42" s="72">
        <v>7.7</v>
      </c>
      <c r="L42" s="72">
        <v>5.5</v>
      </c>
      <c r="M42" s="72">
        <v>0</v>
      </c>
      <c r="N42" s="72">
        <v>2</v>
      </c>
      <c r="O42" s="72">
        <f t="shared" si="1"/>
        <v>2</v>
      </c>
      <c r="P42" s="72">
        <f t="shared" si="2"/>
        <v>0</v>
      </c>
      <c r="Q42" s="72">
        <f t="shared" si="3"/>
        <v>0.2596073403206538</v>
      </c>
      <c r="R42" s="72">
        <f t="shared" si="4"/>
        <v>0.5192146806413076</v>
      </c>
      <c r="S42" s="72">
        <f t="shared" si="5"/>
        <v>1.4807853193586924</v>
      </c>
      <c r="T42" s="72">
        <f t="shared" si="6"/>
        <v>-0.60114922465051623</v>
      </c>
      <c r="U42" s="72">
        <f t="shared" si="7"/>
        <v>100</v>
      </c>
      <c r="V42" s="72">
        <f t="shared" si="8"/>
        <v>0.70126935194923767</v>
      </c>
      <c r="AQ42" s="47">
        <v>0.40943693747506144</v>
      </c>
      <c r="AR42" s="47">
        <v>0</v>
      </c>
      <c r="AS42" s="47">
        <v>2</v>
      </c>
      <c r="AT42" s="47">
        <f t="shared" si="13"/>
        <v>62</v>
      </c>
      <c r="AU42" s="47">
        <f t="shared" si="14"/>
        <v>14</v>
      </c>
      <c r="AV42" s="47">
        <f t="shared" si="10"/>
        <v>0.3737373737373737</v>
      </c>
      <c r="AW42" s="47">
        <f t="shared" si="11"/>
        <v>0.86138613861386137</v>
      </c>
      <c r="AX42" s="47">
        <f t="shared" si="12"/>
        <v>1.7401740174017417E-2</v>
      </c>
    </row>
    <row r="43" spans="1:50" x14ac:dyDescent="0.2">
      <c r="A43" s="47">
        <v>9.4</v>
      </c>
      <c r="B43" s="47">
        <v>6.5</v>
      </c>
      <c r="C43" s="47">
        <v>4.9000000000000004</v>
      </c>
      <c r="D43" s="47">
        <v>8.5</v>
      </c>
      <c r="E43" s="47">
        <v>4.5</v>
      </c>
      <c r="F43" s="47">
        <v>1</v>
      </c>
      <c r="H43" s="72">
        <v>7.6</v>
      </c>
      <c r="I43" s="72">
        <v>4.5999999999999996</v>
      </c>
      <c r="J43" s="72">
        <v>5</v>
      </c>
      <c r="K43" s="72">
        <v>7.4</v>
      </c>
      <c r="L43" s="72">
        <v>5.8</v>
      </c>
      <c r="M43" s="72">
        <v>0</v>
      </c>
      <c r="N43" s="72">
        <v>2</v>
      </c>
      <c r="O43" s="72">
        <f t="shared" si="1"/>
        <v>2</v>
      </c>
      <c r="P43" s="72">
        <f t="shared" si="2"/>
        <v>0</v>
      </c>
      <c r="Q43" s="72">
        <f t="shared" si="3"/>
        <v>0.42798938710455403</v>
      </c>
      <c r="R43" s="72">
        <f t="shared" si="4"/>
        <v>0.85597877420910806</v>
      </c>
      <c r="S43" s="72">
        <f t="shared" si="5"/>
        <v>1.1440212257908919</v>
      </c>
      <c r="T43" s="72">
        <f t="shared" si="6"/>
        <v>-1.1171954675228906</v>
      </c>
      <c r="U43" s="72">
        <f t="shared" si="7"/>
        <v>100</v>
      </c>
      <c r="V43" s="72">
        <f t="shared" si="8"/>
        <v>1.4964386235357607</v>
      </c>
      <c r="AQ43" s="47">
        <v>0.42798938710455403</v>
      </c>
      <c r="AR43" s="47">
        <v>2</v>
      </c>
      <c r="AS43" s="47">
        <v>0</v>
      </c>
      <c r="AT43" s="47">
        <f t="shared" si="13"/>
        <v>64</v>
      </c>
      <c r="AU43" s="47">
        <f t="shared" si="14"/>
        <v>14</v>
      </c>
      <c r="AV43" s="47">
        <f t="shared" si="10"/>
        <v>0.35353535353535348</v>
      </c>
      <c r="AW43" s="47">
        <f t="shared" si="11"/>
        <v>0.86138613861386137</v>
      </c>
      <c r="AX43" s="47">
        <f t="shared" si="12"/>
        <v>8.7008700870086619E-3</v>
      </c>
    </row>
    <row r="44" spans="1:50" x14ac:dyDescent="0.2">
      <c r="A44" s="47">
        <v>9.3000000000000007</v>
      </c>
      <c r="B44" s="47">
        <v>6.6</v>
      </c>
      <c r="C44" s="47">
        <v>6.3</v>
      </c>
      <c r="D44" s="47">
        <v>7.4</v>
      </c>
      <c r="E44" s="47">
        <v>4.5999999999999996</v>
      </c>
      <c r="F44" s="47">
        <v>1</v>
      </c>
      <c r="H44" s="72">
        <v>7.6</v>
      </c>
      <c r="I44" s="72">
        <v>6.6</v>
      </c>
      <c r="J44" s="72">
        <v>5.4</v>
      </c>
      <c r="K44" s="72">
        <v>4.4000000000000004</v>
      </c>
      <c r="L44" s="72">
        <v>3.9</v>
      </c>
      <c r="M44" s="72">
        <v>1</v>
      </c>
      <c r="N44" s="72">
        <v>1</v>
      </c>
      <c r="O44" s="72">
        <f t="shared" si="1"/>
        <v>2</v>
      </c>
      <c r="P44" s="72">
        <f t="shared" si="2"/>
        <v>0.5</v>
      </c>
      <c r="Q44" s="72">
        <f t="shared" si="3"/>
        <v>0.52478365221972956</v>
      </c>
      <c r="R44" s="72">
        <f t="shared" si="4"/>
        <v>1.0495673044394591</v>
      </c>
      <c r="S44" s="72">
        <f t="shared" si="5"/>
        <v>0.95043269556054089</v>
      </c>
      <c r="T44" s="72">
        <f t="shared" si="6"/>
        <v>-1.3887543019643118</v>
      </c>
      <c r="U44" s="72">
        <f t="shared" si="7"/>
        <v>50</v>
      </c>
      <c r="V44" s="72">
        <f t="shared" si="8"/>
        <v>4.9259379628072055E-3</v>
      </c>
      <c r="AQ44" s="47">
        <v>0.44150508874535538</v>
      </c>
      <c r="AR44" s="47">
        <v>1</v>
      </c>
      <c r="AS44" s="47">
        <v>1</v>
      </c>
      <c r="AT44" s="47">
        <f t="shared" si="13"/>
        <v>65</v>
      </c>
      <c r="AU44" s="47">
        <f t="shared" si="14"/>
        <v>15</v>
      </c>
      <c r="AV44" s="47">
        <f t="shared" si="10"/>
        <v>0.34343434343434343</v>
      </c>
      <c r="AW44" s="47">
        <f t="shared" si="11"/>
        <v>0.85148514851485146</v>
      </c>
      <c r="AX44" s="47">
        <f t="shared" si="12"/>
        <v>8.6008600860085615E-3</v>
      </c>
    </row>
    <row r="45" spans="1:50" x14ac:dyDescent="0.2">
      <c r="A45" s="47">
        <v>5.0999999999999996</v>
      </c>
      <c r="B45" s="47">
        <v>5.4</v>
      </c>
      <c r="C45" s="47">
        <v>7.8</v>
      </c>
      <c r="D45" s="47">
        <v>5.9</v>
      </c>
      <c r="E45" s="47">
        <v>6.3</v>
      </c>
      <c r="F45" s="47">
        <v>1</v>
      </c>
      <c r="H45" s="72">
        <v>7.6</v>
      </c>
      <c r="I45" s="72">
        <v>7.1</v>
      </c>
      <c r="J45" s="72">
        <v>4.2</v>
      </c>
      <c r="K45" s="72">
        <v>5.8</v>
      </c>
      <c r="L45" s="72">
        <v>3.8</v>
      </c>
      <c r="M45" s="72">
        <v>2</v>
      </c>
      <c r="N45" s="72">
        <v>0</v>
      </c>
      <c r="O45" s="72">
        <f t="shared" si="1"/>
        <v>2</v>
      </c>
      <c r="P45" s="72">
        <f t="shared" si="2"/>
        <v>1</v>
      </c>
      <c r="Q45" s="72">
        <f t="shared" si="3"/>
        <v>0.34401879575075306</v>
      </c>
      <c r="R45" s="72">
        <f t="shared" si="4"/>
        <v>0.68803759150150612</v>
      </c>
      <c r="S45" s="72">
        <f t="shared" si="5"/>
        <v>1.311962408498494</v>
      </c>
      <c r="T45" s="72">
        <f t="shared" si="6"/>
        <v>-2.1341179685821108</v>
      </c>
      <c r="U45" s="72">
        <f t="shared" si="7"/>
        <v>0</v>
      </c>
      <c r="V45" s="72">
        <f t="shared" si="8"/>
        <v>3.813635838226209</v>
      </c>
      <c r="AQ45" s="47">
        <v>0.4446616840149224</v>
      </c>
      <c r="AR45" s="47">
        <v>1</v>
      </c>
      <c r="AS45" s="47">
        <v>1</v>
      </c>
      <c r="AT45" s="47">
        <f t="shared" si="13"/>
        <v>66</v>
      </c>
      <c r="AU45" s="47">
        <f t="shared" si="14"/>
        <v>16</v>
      </c>
      <c r="AV45" s="47">
        <f t="shared" si="10"/>
        <v>0.33333333333333337</v>
      </c>
      <c r="AW45" s="47">
        <f t="shared" si="11"/>
        <v>0.84158415841584155</v>
      </c>
      <c r="AX45" s="47">
        <f t="shared" si="12"/>
        <v>8.5008500850085548E-3</v>
      </c>
    </row>
    <row r="46" spans="1:50" x14ac:dyDescent="0.2">
      <c r="A46" s="47">
        <v>8</v>
      </c>
      <c r="B46" s="47">
        <v>7.7</v>
      </c>
      <c r="C46" s="47">
        <v>3</v>
      </c>
      <c r="D46" s="47">
        <v>5.2</v>
      </c>
      <c r="E46" s="47">
        <v>4.2</v>
      </c>
      <c r="F46" s="47">
        <v>0</v>
      </c>
      <c r="H46" s="72">
        <v>7.7</v>
      </c>
      <c r="I46" s="72">
        <v>4.7</v>
      </c>
      <c r="J46" s="72">
        <v>3.4</v>
      </c>
      <c r="K46" s="72">
        <v>6.2</v>
      </c>
      <c r="L46" s="72">
        <v>3.1</v>
      </c>
      <c r="M46" s="72">
        <v>0</v>
      </c>
      <c r="N46" s="72">
        <v>2</v>
      </c>
      <c r="O46" s="72">
        <f t="shared" si="1"/>
        <v>2</v>
      </c>
      <c r="P46" s="72">
        <f t="shared" si="2"/>
        <v>0</v>
      </c>
      <c r="Q46" s="72">
        <f t="shared" si="3"/>
        <v>4.2960272121666455E-2</v>
      </c>
      <c r="R46" s="72">
        <f t="shared" si="4"/>
        <v>8.5920544243332911E-2</v>
      </c>
      <c r="S46" s="72">
        <f t="shared" si="5"/>
        <v>1.9140794557566672</v>
      </c>
      <c r="T46" s="72">
        <f t="shared" si="6"/>
        <v>-8.7820750912605924E-2</v>
      </c>
      <c r="U46" s="72">
        <f t="shared" si="7"/>
        <v>100</v>
      </c>
      <c r="V46" s="72">
        <f t="shared" si="8"/>
        <v>8.9777406037062454E-2</v>
      </c>
      <c r="AQ46" s="47">
        <v>0.44722403308293007</v>
      </c>
      <c r="AR46" s="47">
        <v>1</v>
      </c>
      <c r="AS46" s="47">
        <v>1</v>
      </c>
      <c r="AT46" s="47">
        <f t="shared" si="13"/>
        <v>67</v>
      </c>
      <c r="AU46" s="47">
        <f t="shared" si="14"/>
        <v>17</v>
      </c>
      <c r="AV46" s="47">
        <f t="shared" si="10"/>
        <v>0.3232323232323232</v>
      </c>
      <c r="AW46" s="47">
        <f t="shared" si="11"/>
        <v>0.83168316831683164</v>
      </c>
      <c r="AX46" s="47">
        <f t="shared" si="12"/>
        <v>8.4008400840083625E-3</v>
      </c>
    </row>
    <row r="47" spans="1:50" x14ac:dyDescent="0.2">
      <c r="A47" s="47">
        <v>5.9</v>
      </c>
      <c r="B47" s="47">
        <v>6.4</v>
      </c>
      <c r="C47" s="47">
        <v>5.5</v>
      </c>
      <c r="D47" s="47">
        <v>8.4</v>
      </c>
      <c r="E47" s="47">
        <v>5.8</v>
      </c>
      <c r="F47" s="47">
        <v>1</v>
      </c>
      <c r="H47" s="72">
        <v>7.7</v>
      </c>
      <c r="I47" s="72">
        <v>5.2</v>
      </c>
      <c r="J47" s="72">
        <v>7</v>
      </c>
      <c r="K47" s="72">
        <v>7.7</v>
      </c>
      <c r="L47" s="72">
        <v>4.7</v>
      </c>
      <c r="M47" s="72">
        <v>1</v>
      </c>
      <c r="N47" s="72">
        <v>1</v>
      </c>
      <c r="O47" s="72">
        <f t="shared" si="1"/>
        <v>2</v>
      </c>
      <c r="P47" s="72">
        <f t="shared" si="2"/>
        <v>0.5</v>
      </c>
      <c r="Q47" s="72">
        <f t="shared" si="3"/>
        <v>0.72352260519028067</v>
      </c>
      <c r="R47" s="72">
        <f t="shared" si="4"/>
        <v>1.4470452103805613</v>
      </c>
      <c r="S47" s="72">
        <f t="shared" si="5"/>
        <v>0.55295478961943867</v>
      </c>
      <c r="T47" s="72">
        <f t="shared" si="6"/>
        <v>-1.6092497053014243</v>
      </c>
      <c r="U47" s="72">
        <f t="shared" si="7"/>
        <v>50</v>
      </c>
      <c r="V47" s="72">
        <f t="shared" si="8"/>
        <v>0.4995295264429383</v>
      </c>
      <c r="AQ47" s="47">
        <v>0.45251917190900282</v>
      </c>
      <c r="AR47" s="47">
        <v>1</v>
      </c>
      <c r="AS47" s="47">
        <v>1</v>
      </c>
      <c r="AT47" s="47">
        <f t="shared" si="13"/>
        <v>68</v>
      </c>
      <c r="AU47" s="47">
        <f t="shared" si="14"/>
        <v>18</v>
      </c>
      <c r="AV47" s="47">
        <f t="shared" si="10"/>
        <v>0.31313131313131315</v>
      </c>
      <c r="AW47" s="47">
        <f t="shared" si="11"/>
        <v>0.82178217821782185</v>
      </c>
      <c r="AX47" s="47">
        <f t="shared" si="12"/>
        <v>8.3008300830083558E-3</v>
      </c>
    </row>
    <row r="48" spans="1:50" x14ac:dyDescent="0.2">
      <c r="A48" s="47">
        <v>10</v>
      </c>
      <c r="B48" s="47">
        <v>5.4</v>
      </c>
      <c r="C48" s="47">
        <v>4.5</v>
      </c>
      <c r="D48" s="47">
        <v>3.8</v>
      </c>
      <c r="E48" s="47">
        <v>4</v>
      </c>
      <c r="F48" s="47">
        <v>1</v>
      </c>
      <c r="H48" s="72">
        <v>7.7</v>
      </c>
      <c r="I48" s="72">
        <v>7.2</v>
      </c>
      <c r="J48" s="72">
        <v>4.3</v>
      </c>
      <c r="K48" s="72">
        <v>5.9</v>
      </c>
      <c r="L48" s="72">
        <v>3.9</v>
      </c>
      <c r="M48" s="72">
        <v>2</v>
      </c>
      <c r="N48" s="72">
        <v>0</v>
      </c>
      <c r="O48" s="72">
        <f t="shared" si="1"/>
        <v>2</v>
      </c>
      <c r="P48" s="72">
        <f t="shared" si="2"/>
        <v>1</v>
      </c>
      <c r="Q48" s="72">
        <f t="shared" si="3"/>
        <v>0.40943693747506144</v>
      </c>
      <c r="R48" s="72">
        <f t="shared" si="4"/>
        <v>0.81887387495012287</v>
      </c>
      <c r="S48" s="72">
        <f t="shared" si="5"/>
        <v>1.181126125049877</v>
      </c>
      <c r="T48" s="72">
        <f t="shared" si="6"/>
        <v>-1.7859447727759012</v>
      </c>
      <c r="U48" s="72">
        <f t="shared" si="7"/>
        <v>0</v>
      </c>
      <c r="V48" s="72">
        <f t="shared" si="8"/>
        <v>2.8847571309362352</v>
      </c>
      <c r="AQ48" s="47">
        <v>0.45445150879150242</v>
      </c>
      <c r="AR48" s="47">
        <v>1</v>
      </c>
      <c r="AS48" s="47">
        <v>1</v>
      </c>
      <c r="AT48" s="47">
        <f t="shared" si="13"/>
        <v>69</v>
      </c>
      <c r="AU48" s="47">
        <f t="shared" si="14"/>
        <v>19</v>
      </c>
      <c r="AV48" s="47">
        <f t="shared" si="10"/>
        <v>0.30303030303030298</v>
      </c>
      <c r="AW48" s="47">
        <f t="shared" si="11"/>
        <v>0.81188118811881194</v>
      </c>
      <c r="AX48" s="47">
        <f t="shared" si="12"/>
        <v>8.2008200820081634E-3</v>
      </c>
    </row>
    <row r="49" spans="1:50" x14ac:dyDescent="0.2">
      <c r="A49" s="47">
        <v>5.7</v>
      </c>
      <c r="B49" s="47">
        <v>5.7</v>
      </c>
      <c r="C49" s="47">
        <v>6</v>
      </c>
      <c r="D49" s="47">
        <v>8.1999999999999993</v>
      </c>
      <c r="E49" s="47">
        <v>7.3</v>
      </c>
      <c r="F49" s="47">
        <v>1</v>
      </c>
      <c r="H49" s="72">
        <v>7.8</v>
      </c>
      <c r="I49" s="72">
        <v>5.3</v>
      </c>
      <c r="J49" s="72">
        <v>7.1</v>
      </c>
      <c r="K49" s="72">
        <v>7.9</v>
      </c>
      <c r="L49" s="72">
        <v>4.9000000000000004</v>
      </c>
      <c r="M49" s="72">
        <v>1</v>
      </c>
      <c r="N49" s="72">
        <v>1</v>
      </c>
      <c r="O49" s="72">
        <f t="shared" si="1"/>
        <v>2</v>
      </c>
      <c r="P49" s="72">
        <f t="shared" si="2"/>
        <v>0.5</v>
      </c>
      <c r="Q49" s="72">
        <f t="shared" si="3"/>
        <v>0.78628255309902173</v>
      </c>
      <c r="R49" s="72">
        <f t="shared" si="4"/>
        <v>1.5725651061980435</v>
      </c>
      <c r="S49" s="72">
        <f t="shared" si="5"/>
        <v>0.42743489380195654</v>
      </c>
      <c r="T49" s="72">
        <f t="shared" si="6"/>
        <v>-1.7835395468004005</v>
      </c>
      <c r="U49" s="72">
        <f t="shared" si="7"/>
        <v>50</v>
      </c>
      <c r="V49" s="72">
        <f t="shared" si="8"/>
        <v>0.97544130627557712</v>
      </c>
      <c r="AQ49" s="47">
        <v>0.45925103784866755</v>
      </c>
      <c r="AR49" s="47">
        <v>1</v>
      </c>
      <c r="AS49" s="47">
        <v>1</v>
      </c>
      <c r="AT49" s="47">
        <f t="shared" si="13"/>
        <v>70</v>
      </c>
      <c r="AU49" s="47">
        <f t="shared" si="14"/>
        <v>20</v>
      </c>
      <c r="AV49" s="47">
        <f t="shared" si="10"/>
        <v>0.29292929292929293</v>
      </c>
      <c r="AW49" s="47">
        <f t="shared" si="11"/>
        <v>0.80198019801980203</v>
      </c>
      <c r="AX49" s="47">
        <f t="shared" si="12"/>
        <v>1.6201620162016216E-2</v>
      </c>
    </row>
    <row r="50" spans="1:50" x14ac:dyDescent="0.2">
      <c r="A50" s="47">
        <v>9.9</v>
      </c>
      <c r="B50" s="47">
        <v>7</v>
      </c>
      <c r="C50" s="47">
        <v>6.7</v>
      </c>
      <c r="D50" s="47">
        <v>6.8</v>
      </c>
      <c r="E50" s="47">
        <v>3.4</v>
      </c>
      <c r="F50" s="47">
        <v>1</v>
      </c>
      <c r="H50" s="72">
        <v>7.9</v>
      </c>
      <c r="I50" s="72">
        <v>4.2</v>
      </c>
      <c r="J50" s="72">
        <v>4.8</v>
      </c>
      <c r="K50" s="72">
        <v>9.6999999999999993</v>
      </c>
      <c r="L50" s="72">
        <v>5.4</v>
      </c>
      <c r="M50" s="72">
        <v>1</v>
      </c>
      <c r="N50" s="72">
        <v>1</v>
      </c>
      <c r="O50" s="72">
        <f t="shared" si="1"/>
        <v>2</v>
      </c>
      <c r="P50" s="72">
        <f t="shared" si="2"/>
        <v>0.5</v>
      </c>
      <c r="Q50" s="72">
        <f t="shared" si="3"/>
        <v>0.31049300587674322</v>
      </c>
      <c r="R50" s="72">
        <f t="shared" si="4"/>
        <v>0.62098601175348644</v>
      </c>
      <c r="S50" s="72">
        <f t="shared" si="5"/>
        <v>1.3790139882465136</v>
      </c>
      <c r="T50" s="72">
        <f t="shared" si="6"/>
        <v>-1.5413723412581675</v>
      </c>
      <c r="U50" s="72">
        <f t="shared" si="7"/>
        <v>50</v>
      </c>
      <c r="V50" s="72">
        <f t="shared" si="8"/>
        <v>0.33549803756938235</v>
      </c>
      <c r="AQ50" s="47">
        <v>0.47773508756865352</v>
      </c>
      <c r="AR50" s="47">
        <v>2</v>
      </c>
      <c r="AS50" s="47">
        <v>0</v>
      </c>
      <c r="AT50" s="47">
        <f t="shared" si="13"/>
        <v>72</v>
      </c>
      <c r="AU50" s="47">
        <f t="shared" si="14"/>
        <v>20</v>
      </c>
      <c r="AV50" s="47">
        <f t="shared" si="10"/>
        <v>0.27272727272727271</v>
      </c>
      <c r="AW50" s="47">
        <f t="shared" si="11"/>
        <v>0.80198019801980203</v>
      </c>
      <c r="AX50" s="47">
        <f t="shared" si="12"/>
        <v>8.1008100810080648E-3</v>
      </c>
    </row>
    <row r="51" spans="1:50" x14ac:dyDescent="0.2">
      <c r="A51" s="47">
        <v>7.9</v>
      </c>
      <c r="B51" s="47">
        <v>6.9</v>
      </c>
      <c r="C51" s="47">
        <v>5.8</v>
      </c>
      <c r="D51" s="47">
        <v>4.7</v>
      </c>
      <c r="E51" s="47">
        <v>4.2</v>
      </c>
      <c r="F51" s="47">
        <v>1</v>
      </c>
      <c r="H51" s="72">
        <v>7.9</v>
      </c>
      <c r="I51" s="72">
        <v>6.9</v>
      </c>
      <c r="J51" s="72">
        <v>5.8</v>
      </c>
      <c r="K51" s="72">
        <v>4.7</v>
      </c>
      <c r="L51" s="72">
        <v>4.2</v>
      </c>
      <c r="M51" s="72">
        <v>1</v>
      </c>
      <c r="N51" s="72">
        <v>1</v>
      </c>
      <c r="O51" s="72">
        <f t="shared" si="1"/>
        <v>2</v>
      </c>
      <c r="P51" s="72">
        <f t="shared" si="2"/>
        <v>0.5</v>
      </c>
      <c r="Q51" s="72">
        <f t="shared" si="3"/>
        <v>0.7337532021407035</v>
      </c>
      <c r="R51" s="72">
        <f t="shared" si="4"/>
        <v>1.467506404281407</v>
      </c>
      <c r="S51" s="72">
        <f t="shared" si="5"/>
        <v>0.532493595718593</v>
      </c>
      <c r="T51" s="72">
        <f t="shared" si="6"/>
        <v>-1.6329141326238057</v>
      </c>
      <c r="U51" s="72">
        <f t="shared" si="7"/>
        <v>50</v>
      </c>
      <c r="V51" s="72">
        <f t="shared" si="8"/>
        <v>0.55938488945578568</v>
      </c>
      <c r="AQ51" s="47">
        <v>0.48235737190670441</v>
      </c>
      <c r="AR51" s="47">
        <v>1</v>
      </c>
      <c r="AS51" s="47">
        <v>1</v>
      </c>
      <c r="AT51" s="47">
        <f t="shared" si="13"/>
        <v>73</v>
      </c>
      <c r="AU51" s="47">
        <f t="shared" si="14"/>
        <v>21</v>
      </c>
      <c r="AV51" s="47">
        <f t="shared" si="10"/>
        <v>0.26262626262626265</v>
      </c>
      <c r="AW51" s="47">
        <f t="shared" si="11"/>
        <v>0.79207920792079212</v>
      </c>
      <c r="AX51" s="47">
        <f t="shared" si="12"/>
        <v>8.0008000800080529E-3</v>
      </c>
    </row>
    <row r="52" spans="1:50" x14ac:dyDescent="0.2">
      <c r="A52" s="47">
        <v>6.7</v>
      </c>
      <c r="B52" s="47">
        <v>4.7</v>
      </c>
      <c r="C52" s="47">
        <v>4.8</v>
      </c>
      <c r="D52" s="47">
        <v>7.2</v>
      </c>
      <c r="E52" s="47">
        <v>3.6</v>
      </c>
      <c r="F52" s="47">
        <v>1</v>
      </c>
      <c r="H52" s="72">
        <v>8</v>
      </c>
      <c r="I52" s="72">
        <v>4.5999999999999996</v>
      </c>
      <c r="J52" s="72">
        <v>4.7</v>
      </c>
      <c r="K52" s="72">
        <v>8.6999999999999993</v>
      </c>
      <c r="L52" s="72">
        <v>6.6</v>
      </c>
      <c r="M52" s="72">
        <v>2</v>
      </c>
      <c r="N52" s="72">
        <v>0</v>
      </c>
      <c r="O52" s="72">
        <f t="shared" si="1"/>
        <v>2</v>
      </c>
      <c r="P52" s="72">
        <f t="shared" si="2"/>
        <v>1</v>
      </c>
      <c r="Q52" s="72">
        <f t="shared" si="3"/>
        <v>0.56753820236625985</v>
      </c>
      <c r="R52" s="72">
        <f t="shared" si="4"/>
        <v>1.1350764047325197</v>
      </c>
      <c r="S52" s="72">
        <f t="shared" si="5"/>
        <v>0.86492359526748031</v>
      </c>
      <c r="T52" s="72">
        <f t="shared" si="6"/>
        <v>-1.1328944298946237</v>
      </c>
      <c r="U52" s="72">
        <f t="shared" si="7"/>
        <v>100</v>
      </c>
      <c r="V52" s="72">
        <f t="shared" si="8"/>
        <v>1.5239918505244574</v>
      </c>
      <c r="AQ52" s="47">
        <v>0.50801959207948533</v>
      </c>
      <c r="AR52" s="47">
        <v>1</v>
      </c>
      <c r="AS52" s="47">
        <v>1</v>
      </c>
      <c r="AT52" s="47">
        <f t="shared" si="13"/>
        <v>74</v>
      </c>
      <c r="AU52" s="47">
        <f t="shared" si="14"/>
        <v>22</v>
      </c>
      <c r="AV52" s="47">
        <f t="shared" si="10"/>
        <v>0.25252525252525249</v>
      </c>
      <c r="AW52" s="47">
        <f t="shared" si="11"/>
        <v>0.78217821782178221</v>
      </c>
      <c r="AX52" s="47">
        <f t="shared" si="12"/>
        <v>7.9007900790078658E-3</v>
      </c>
    </row>
    <row r="53" spans="1:50" x14ac:dyDescent="0.2">
      <c r="A53" s="47">
        <v>8.1999999999999993</v>
      </c>
      <c r="B53" s="47">
        <v>7.9</v>
      </c>
      <c r="C53" s="47">
        <v>3.1</v>
      </c>
      <c r="D53" s="47">
        <v>5.3</v>
      </c>
      <c r="E53" s="47">
        <v>4.3</v>
      </c>
      <c r="F53" s="47">
        <v>1</v>
      </c>
      <c r="H53" s="72">
        <v>8</v>
      </c>
      <c r="I53" s="72">
        <v>7.7</v>
      </c>
      <c r="J53" s="72">
        <v>3</v>
      </c>
      <c r="K53" s="72">
        <v>5.2</v>
      </c>
      <c r="L53" s="72">
        <v>4.2</v>
      </c>
      <c r="M53" s="72">
        <v>0</v>
      </c>
      <c r="N53" s="72">
        <v>2</v>
      </c>
      <c r="O53" s="72">
        <f t="shared" si="1"/>
        <v>2</v>
      </c>
      <c r="P53" s="72">
        <f t="shared" si="2"/>
        <v>0</v>
      </c>
      <c r="Q53" s="72">
        <f t="shared" si="3"/>
        <v>0.35380337175443594</v>
      </c>
      <c r="R53" s="72">
        <f t="shared" si="4"/>
        <v>0.70760674350887187</v>
      </c>
      <c r="S53" s="72">
        <f t="shared" si="5"/>
        <v>1.292393256491128</v>
      </c>
      <c r="T53" s="72">
        <f t="shared" si="6"/>
        <v>-0.87330288684807944</v>
      </c>
      <c r="U53" s="72">
        <f t="shared" si="7"/>
        <v>100</v>
      </c>
      <c r="V53" s="72">
        <f t="shared" si="8"/>
        <v>1.0950331719155477</v>
      </c>
      <c r="AQ53" s="47">
        <v>0.51338703615276449</v>
      </c>
      <c r="AR53" s="47">
        <v>1</v>
      </c>
      <c r="AS53" s="47">
        <v>1</v>
      </c>
      <c r="AT53" s="47">
        <f t="shared" si="13"/>
        <v>75</v>
      </c>
      <c r="AU53" s="47">
        <f t="shared" si="14"/>
        <v>23</v>
      </c>
      <c r="AV53" s="47">
        <f t="shared" si="10"/>
        <v>0.24242424242424243</v>
      </c>
      <c r="AW53" s="47">
        <f t="shared" si="11"/>
        <v>0.7722772277227723</v>
      </c>
      <c r="AX53" s="47">
        <f t="shared" si="12"/>
        <v>7.8007800780077654E-3</v>
      </c>
    </row>
    <row r="54" spans="1:50" x14ac:dyDescent="0.2">
      <c r="A54" s="47">
        <v>9.4</v>
      </c>
      <c r="B54" s="47">
        <v>7.3</v>
      </c>
      <c r="C54" s="47">
        <v>4.5999999999999996</v>
      </c>
      <c r="D54" s="47">
        <v>6.3</v>
      </c>
      <c r="E54" s="47">
        <v>4.5999999999999996</v>
      </c>
      <c r="F54" s="47">
        <v>1</v>
      </c>
      <c r="H54" s="72">
        <v>8.1</v>
      </c>
      <c r="I54" s="72">
        <v>5.0999999999999996</v>
      </c>
      <c r="J54" s="72">
        <v>3.8</v>
      </c>
      <c r="K54" s="72">
        <v>6.6</v>
      </c>
      <c r="L54" s="72">
        <v>3.5</v>
      </c>
      <c r="M54" s="72">
        <v>0</v>
      </c>
      <c r="N54" s="72">
        <v>2</v>
      </c>
      <c r="O54" s="72">
        <f t="shared" si="1"/>
        <v>2</v>
      </c>
      <c r="P54" s="72">
        <f t="shared" si="2"/>
        <v>0</v>
      </c>
      <c r="Q54" s="72">
        <f t="shared" si="3"/>
        <v>0.12057462219870674</v>
      </c>
      <c r="R54" s="72">
        <f t="shared" si="4"/>
        <v>0.24114924439741348</v>
      </c>
      <c r="S54" s="72">
        <f t="shared" si="5"/>
        <v>1.7588507556025865</v>
      </c>
      <c r="T54" s="72">
        <f t="shared" si="6"/>
        <v>-0.25697312913057052</v>
      </c>
      <c r="U54" s="72">
        <f t="shared" si="7"/>
        <v>100</v>
      </c>
      <c r="V54" s="72">
        <f t="shared" si="8"/>
        <v>0.27421228734645559</v>
      </c>
      <c r="AQ54" s="47">
        <v>0.52478365221972956</v>
      </c>
      <c r="AR54" s="47">
        <v>1</v>
      </c>
      <c r="AS54" s="47">
        <v>1</v>
      </c>
      <c r="AT54" s="47">
        <f t="shared" si="13"/>
        <v>76</v>
      </c>
      <c r="AU54" s="47">
        <f t="shared" si="14"/>
        <v>24</v>
      </c>
      <c r="AV54" s="47">
        <f t="shared" si="10"/>
        <v>0.23232323232323238</v>
      </c>
      <c r="AW54" s="47">
        <f t="shared" si="11"/>
        <v>0.76237623762376239</v>
      </c>
      <c r="AX54" s="47">
        <f t="shared" si="12"/>
        <v>1.5401540154015417E-2</v>
      </c>
    </row>
    <row r="55" spans="1:50" x14ac:dyDescent="0.2">
      <c r="A55" s="47">
        <v>6.9</v>
      </c>
      <c r="B55" s="47">
        <v>6.4</v>
      </c>
      <c r="C55" s="47">
        <v>4.7</v>
      </c>
      <c r="D55" s="47">
        <v>5.2</v>
      </c>
      <c r="E55" s="47">
        <v>2.7</v>
      </c>
      <c r="F55" s="47">
        <v>1</v>
      </c>
      <c r="H55" s="72">
        <v>8.1999999999999993</v>
      </c>
      <c r="I55" s="72">
        <v>4.9000000000000004</v>
      </c>
      <c r="J55" s="72">
        <v>5</v>
      </c>
      <c r="K55" s="72">
        <v>9</v>
      </c>
      <c r="L55" s="72">
        <v>6.9</v>
      </c>
      <c r="M55" s="72">
        <v>1</v>
      </c>
      <c r="N55" s="72">
        <v>1</v>
      </c>
      <c r="O55" s="72">
        <f t="shared" si="1"/>
        <v>2</v>
      </c>
      <c r="P55" s="72">
        <f t="shared" si="2"/>
        <v>0.5</v>
      </c>
      <c r="Q55" s="72">
        <f t="shared" si="3"/>
        <v>0.73672716815054795</v>
      </c>
      <c r="R55" s="72">
        <f t="shared" si="4"/>
        <v>1.4734543363010959</v>
      </c>
      <c r="S55" s="72">
        <f t="shared" si="5"/>
        <v>0.5265456636989041</v>
      </c>
      <c r="T55" s="72">
        <f t="shared" si="6"/>
        <v>-1.6401020488564322</v>
      </c>
      <c r="U55" s="72">
        <f t="shared" si="7"/>
        <v>50</v>
      </c>
      <c r="V55" s="72">
        <f t="shared" si="8"/>
        <v>0.57784780911595957</v>
      </c>
      <c r="AQ55" s="47">
        <v>0.53338562908709874</v>
      </c>
      <c r="AR55" s="47">
        <v>2</v>
      </c>
      <c r="AS55" s="47">
        <v>0</v>
      </c>
      <c r="AT55" s="47">
        <f t="shared" si="13"/>
        <v>78</v>
      </c>
      <c r="AU55" s="47">
        <f t="shared" si="14"/>
        <v>24</v>
      </c>
      <c r="AV55" s="47">
        <f t="shared" si="10"/>
        <v>0.21212121212121215</v>
      </c>
      <c r="AW55" s="47">
        <f t="shared" si="11"/>
        <v>0.76237623762376239</v>
      </c>
      <c r="AX55" s="47">
        <f t="shared" si="12"/>
        <v>0</v>
      </c>
    </row>
    <row r="56" spans="1:50" x14ac:dyDescent="0.2">
      <c r="A56" s="47">
        <v>8</v>
      </c>
      <c r="B56" s="47">
        <v>4.5999999999999996</v>
      </c>
      <c r="C56" s="47">
        <v>4.7</v>
      </c>
      <c r="D56" s="47">
        <v>8.6999999999999993</v>
      </c>
      <c r="E56" s="47">
        <v>6.6</v>
      </c>
      <c r="F56" s="47">
        <v>1</v>
      </c>
      <c r="H56" s="72">
        <v>8.1999999999999993</v>
      </c>
      <c r="I56" s="72">
        <v>6</v>
      </c>
      <c r="J56" s="72">
        <v>6</v>
      </c>
      <c r="K56" s="72">
        <v>5.2</v>
      </c>
      <c r="L56" s="72">
        <v>2.8</v>
      </c>
      <c r="M56" s="72">
        <v>1</v>
      </c>
      <c r="N56" s="72">
        <v>1</v>
      </c>
      <c r="O56" s="72">
        <f t="shared" si="1"/>
        <v>2</v>
      </c>
      <c r="P56" s="72">
        <f t="shared" si="2"/>
        <v>0.5</v>
      </c>
      <c r="Q56" s="72">
        <f t="shared" si="3"/>
        <v>0.48235737190670441</v>
      </c>
      <c r="R56" s="72">
        <f t="shared" si="4"/>
        <v>0.96471474381340883</v>
      </c>
      <c r="S56" s="72">
        <f t="shared" si="5"/>
        <v>1.0352852561865911</v>
      </c>
      <c r="T56" s="72">
        <f t="shared" si="6"/>
        <v>-1.3875401861418672</v>
      </c>
      <c r="U56" s="72">
        <f t="shared" si="7"/>
        <v>50</v>
      </c>
      <c r="V56" s="72">
        <f t="shared" si="8"/>
        <v>2.493202768678991E-3</v>
      </c>
      <c r="AQ56" s="47">
        <v>0.55194749186575387</v>
      </c>
      <c r="AR56" s="47">
        <v>0</v>
      </c>
      <c r="AS56" s="47">
        <v>2</v>
      </c>
      <c r="AT56" s="47">
        <f t="shared" si="13"/>
        <v>78</v>
      </c>
      <c r="AU56" s="47">
        <f t="shared" si="14"/>
        <v>26</v>
      </c>
      <c r="AV56" s="47">
        <f t="shared" si="10"/>
        <v>0.21212121212121215</v>
      </c>
      <c r="AW56" s="47">
        <f t="shared" si="11"/>
        <v>0.74257425742574257</v>
      </c>
      <c r="AX56" s="47">
        <f t="shared" si="12"/>
        <v>0</v>
      </c>
    </row>
    <row r="57" spans="1:50" x14ac:dyDescent="0.2">
      <c r="A57" s="47">
        <v>9.3000000000000007</v>
      </c>
      <c r="B57" s="47">
        <v>6.4</v>
      </c>
      <c r="C57" s="47">
        <v>5.5</v>
      </c>
      <c r="D57" s="47">
        <v>7.4</v>
      </c>
      <c r="E57" s="47">
        <v>3.2</v>
      </c>
      <c r="F57" s="47">
        <v>1</v>
      </c>
      <c r="H57" s="72">
        <v>8.1999999999999993</v>
      </c>
      <c r="I57" s="72">
        <v>7.9</v>
      </c>
      <c r="J57" s="72">
        <v>3.1</v>
      </c>
      <c r="K57" s="72">
        <v>5.3</v>
      </c>
      <c r="L57" s="72">
        <v>4.3</v>
      </c>
      <c r="M57" s="72">
        <v>1</v>
      </c>
      <c r="N57" s="72">
        <v>1</v>
      </c>
      <c r="O57" s="72">
        <f t="shared" si="1"/>
        <v>2</v>
      </c>
      <c r="P57" s="72">
        <f t="shared" si="2"/>
        <v>0.5</v>
      </c>
      <c r="Q57" s="72">
        <f t="shared" si="3"/>
        <v>0.45445150879150242</v>
      </c>
      <c r="R57" s="72">
        <f t="shared" si="4"/>
        <v>0.90890301758300485</v>
      </c>
      <c r="S57" s="72">
        <f t="shared" si="5"/>
        <v>1.0910969824169952</v>
      </c>
      <c r="T57" s="72">
        <f t="shared" si="6"/>
        <v>-1.3946276469029777</v>
      </c>
      <c r="U57" s="72">
        <f t="shared" si="7"/>
        <v>50</v>
      </c>
      <c r="V57" s="72">
        <f t="shared" si="8"/>
        <v>1.6736208518588515E-2</v>
      </c>
      <c r="AQ57" s="47">
        <v>0.56447927507371953</v>
      </c>
      <c r="AR57" s="47">
        <v>0</v>
      </c>
      <c r="AS57" s="47">
        <v>2</v>
      </c>
      <c r="AT57" s="47">
        <f t="shared" si="13"/>
        <v>78</v>
      </c>
      <c r="AU57" s="47">
        <f t="shared" si="14"/>
        <v>28</v>
      </c>
      <c r="AV57" s="47">
        <f t="shared" si="10"/>
        <v>0.21212121212121215</v>
      </c>
      <c r="AW57" s="47">
        <f t="shared" si="11"/>
        <v>0.72277227722772275</v>
      </c>
      <c r="AX57" s="47">
        <f t="shared" si="12"/>
        <v>0</v>
      </c>
    </row>
    <row r="58" spans="1:50" x14ac:dyDescent="0.2">
      <c r="A58" s="47">
        <v>7.4</v>
      </c>
      <c r="B58" s="47">
        <v>7.2</v>
      </c>
      <c r="C58" s="47">
        <v>6.9</v>
      </c>
      <c r="D58" s="47">
        <v>9.6</v>
      </c>
      <c r="E58" s="47">
        <v>6.5</v>
      </c>
      <c r="F58" s="47">
        <v>1</v>
      </c>
      <c r="H58" s="72">
        <v>8.3000000000000007</v>
      </c>
      <c r="I58" s="72">
        <v>4.5999999999999996</v>
      </c>
      <c r="J58" s="72">
        <v>5.2</v>
      </c>
      <c r="K58" s="72">
        <v>9.1</v>
      </c>
      <c r="L58" s="72">
        <v>5.8</v>
      </c>
      <c r="M58" s="72">
        <v>2</v>
      </c>
      <c r="N58" s="72">
        <v>0</v>
      </c>
      <c r="O58" s="72">
        <f t="shared" si="1"/>
        <v>2</v>
      </c>
      <c r="P58" s="72">
        <f t="shared" si="2"/>
        <v>1</v>
      </c>
      <c r="Q58" s="72">
        <f t="shared" si="3"/>
        <v>0.58864000488645096</v>
      </c>
      <c r="R58" s="72">
        <f t="shared" si="4"/>
        <v>1.1772800097729019</v>
      </c>
      <c r="S58" s="72">
        <f t="shared" si="5"/>
        <v>0.82271999022709807</v>
      </c>
      <c r="T58" s="72">
        <f t="shared" si="6"/>
        <v>-1.0598809586488349</v>
      </c>
      <c r="U58" s="72">
        <f t="shared" si="7"/>
        <v>100</v>
      </c>
      <c r="V58" s="72">
        <f t="shared" si="8"/>
        <v>1.3976623800582519</v>
      </c>
      <c r="AQ58" s="47">
        <v>0.56753820236625985</v>
      </c>
      <c r="AR58" s="47">
        <v>0</v>
      </c>
      <c r="AS58" s="47">
        <v>2</v>
      </c>
      <c r="AT58" s="47">
        <f t="shared" si="13"/>
        <v>78</v>
      </c>
      <c r="AU58" s="47">
        <f t="shared" si="14"/>
        <v>30</v>
      </c>
      <c r="AV58" s="47">
        <f t="shared" si="10"/>
        <v>0.21212121212121215</v>
      </c>
      <c r="AW58" s="47">
        <f t="shared" si="11"/>
        <v>0.70297029702970293</v>
      </c>
      <c r="AX58" s="47">
        <f t="shared" si="12"/>
        <v>0</v>
      </c>
    </row>
    <row r="59" spans="1:50" x14ac:dyDescent="0.2">
      <c r="A59" s="47">
        <v>7.6</v>
      </c>
      <c r="B59" s="47">
        <v>6.6</v>
      </c>
      <c r="C59" s="47">
        <v>5.4</v>
      </c>
      <c r="D59" s="47">
        <v>4.4000000000000004</v>
      </c>
      <c r="E59" s="47">
        <v>3.9</v>
      </c>
      <c r="F59" s="47">
        <v>1</v>
      </c>
      <c r="H59" s="72">
        <v>8.3000000000000007</v>
      </c>
      <c r="I59" s="72">
        <v>5.7</v>
      </c>
      <c r="J59" s="72">
        <v>2.5</v>
      </c>
      <c r="K59" s="72">
        <v>5.2</v>
      </c>
      <c r="L59" s="72">
        <v>2.5</v>
      </c>
      <c r="M59" s="72">
        <v>0</v>
      </c>
      <c r="N59" s="72">
        <v>2</v>
      </c>
      <c r="O59" s="72">
        <f t="shared" si="1"/>
        <v>2</v>
      </c>
      <c r="P59" s="72">
        <f t="shared" si="2"/>
        <v>0</v>
      </c>
      <c r="Q59" s="72">
        <f t="shared" si="3"/>
        <v>4.4512745852253961E-2</v>
      </c>
      <c r="R59" s="72">
        <f t="shared" si="4"/>
        <v>8.9025491704507922E-2</v>
      </c>
      <c r="S59" s="72">
        <f t="shared" si="5"/>
        <v>1.9109745082954921</v>
      </c>
      <c r="T59" s="72">
        <f t="shared" si="6"/>
        <v>-9.1067709697843849E-2</v>
      </c>
      <c r="U59" s="72">
        <f t="shared" si="7"/>
        <v>100</v>
      </c>
      <c r="V59" s="72">
        <f t="shared" si="8"/>
        <v>9.3172872079716931E-2</v>
      </c>
      <c r="AQ59" s="47">
        <v>0.58864000488645096</v>
      </c>
      <c r="AR59" s="47">
        <v>0</v>
      </c>
      <c r="AS59" s="47">
        <v>2</v>
      </c>
      <c r="AT59" s="47">
        <f t="shared" si="13"/>
        <v>78</v>
      </c>
      <c r="AU59" s="47">
        <f t="shared" si="14"/>
        <v>32</v>
      </c>
      <c r="AV59" s="47">
        <f t="shared" si="10"/>
        <v>0.21212121212121215</v>
      </c>
      <c r="AW59" s="47">
        <f t="shared" si="11"/>
        <v>0.68316831683168311</v>
      </c>
      <c r="AX59" s="47">
        <f t="shared" si="12"/>
        <v>6.9006900690069444E-3</v>
      </c>
    </row>
    <row r="60" spans="1:50" x14ac:dyDescent="0.2">
      <c r="A60" s="47">
        <v>10</v>
      </c>
      <c r="B60" s="47">
        <v>5.4</v>
      </c>
      <c r="C60" s="47">
        <v>4.5</v>
      </c>
      <c r="D60" s="47">
        <v>3.8</v>
      </c>
      <c r="E60" s="47">
        <v>4</v>
      </c>
      <c r="F60" s="47">
        <v>0</v>
      </c>
      <c r="H60" s="72">
        <v>8.3000000000000007</v>
      </c>
      <c r="I60" s="72">
        <v>6.1</v>
      </c>
      <c r="J60" s="72">
        <v>6.1</v>
      </c>
      <c r="K60" s="72">
        <v>5.3</v>
      </c>
      <c r="L60" s="72">
        <v>2.9</v>
      </c>
      <c r="M60" s="72">
        <v>2</v>
      </c>
      <c r="N60" s="72">
        <v>0</v>
      </c>
      <c r="O60" s="72">
        <f t="shared" si="1"/>
        <v>2</v>
      </c>
      <c r="P60" s="72">
        <f t="shared" si="2"/>
        <v>1</v>
      </c>
      <c r="Q60" s="72">
        <f t="shared" si="3"/>
        <v>0.55194749186575387</v>
      </c>
      <c r="R60" s="72">
        <f t="shared" si="4"/>
        <v>1.1038949837315077</v>
      </c>
      <c r="S60" s="72">
        <f t="shared" si="5"/>
        <v>0.89610501626849226</v>
      </c>
      <c r="T60" s="72">
        <f t="shared" si="6"/>
        <v>-1.1886047213223352</v>
      </c>
      <c r="U60" s="72">
        <f t="shared" si="7"/>
        <v>100</v>
      </c>
      <c r="V60" s="72">
        <f t="shared" si="8"/>
        <v>1.623533088699034</v>
      </c>
      <c r="AQ60" s="47">
        <v>0.60286452753157549</v>
      </c>
      <c r="AR60" s="47">
        <v>1</v>
      </c>
      <c r="AS60" s="47">
        <v>1</v>
      </c>
      <c r="AT60" s="47">
        <f t="shared" si="13"/>
        <v>79</v>
      </c>
      <c r="AU60" s="47">
        <f t="shared" si="14"/>
        <v>33</v>
      </c>
      <c r="AV60" s="47">
        <f t="shared" si="10"/>
        <v>0.20202020202020199</v>
      </c>
      <c r="AW60" s="47">
        <f t="shared" si="11"/>
        <v>0.6732673267326732</v>
      </c>
      <c r="AX60" s="47">
        <f t="shared" si="12"/>
        <v>6.8006800680067694E-3</v>
      </c>
    </row>
    <row r="61" spans="1:50" x14ac:dyDescent="0.2">
      <c r="A61" s="47">
        <v>9.9</v>
      </c>
      <c r="B61" s="47">
        <v>5.8</v>
      </c>
      <c r="C61" s="47">
        <v>3.5</v>
      </c>
      <c r="D61" s="47">
        <v>5.4</v>
      </c>
      <c r="E61" s="47">
        <v>4.9000000000000004</v>
      </c>
      <c r="F61" s="47">
        <v>1</v>
      </c>
      <c r="H61" s="72">
        <v>8.4</v>
      </c>
      <c r="I61" s="72">
        <v>4.7</v>
      </c>
      <c r="J61" s="72">
        <v>5.9</v>
      </c>
      <c r="K61" s="72">
        <v>6.7</v>
      </c>
      <c r="L61" s="72">
        <v>5</v>
      </c>
      <c r="M61" s="72">
        <v>2</v>
      </c>
      <c r="N61" s="72">
        <v>0</v>
      </c>
      <c r="O61" s="72">
        <f t="shared" si="1"/>
        <v>2</v>
      </c>
      <c r="P61" s="72">
        <f t="shared" si="2"/>
        <v>1</v>
      </c>
      <c r="Q61" s="72">
        <f t="shared" si="3"/>
        <v>0.64790108512921429</v>
      </c>
      <c r="R61" s="72">
        <f t="shared" si="4"/>
        <v>1.2958021702584286</v>
      </c>
      <c r="S61" s="72">
        <f t="shared" si="5"/>
        <v>0.70419782974157141</v>
      </c>
      <c r="T61" s="72">
        <f t="shared" si="6"/>
        <v>-0.86803448137408834</v>
      </c>
      <c r="U61" s="72">
        <f t="shared" si="7"/>
        <v>100</v>
      </c>
      <c r="V61" s="72">
        <f t="shared" si="8"/>
        <v>1.086890955895111</v>
      </c>
      <c r="AQ61" s="47">
        <v>0.60859693435202422</v>
      </c>
      <c r="AR61" s="47">
        <v>1</v>
      </c>
      <c r="AS61" s="47">
        <v>1</v>
      </c>
      <c r="AT61" s="47">
        <f t="shared" si="13"/>
        <v>80</v>
      </c>
      <c r="AU61" s="47">
        <f t="shared" si="14"/>
        <v>34</v>
      </c>
      <c r="AV61" s="47">
        <f t="shared" si="10"/>
        <v>0.19191919191919193</v>
      </c>
      <c r="AW61" s="47">
        <f t="shared" si="11"/>
        <v>0.66336633663366329</v>
      </c>
      <c r="AX61" s="47">
        <f t="shared" si="12"/>
        <v>1.3401340134013413E-2</v>
      </c>
    </row>
    <row r="62" spans="1:50" x14ac:dyDescent="0.2">
      <c r="A62" s="47">
        <v>8.6999999999999993</v>
      </c>
      <c r="B62" s="47">
        <v>7.8</v>
      </c>
      <c r="C62" s="47">
        <v>3.8</v>
      </c>
      <c r="D62" s="47">
        <v>4.9000000000000004</v>
      </c>
      <c r="E62" s="47">
        <v>3.9</v>
      </c>
      <c r="F62" s="47">
        <v>0</v>
      </c>
      <c r="H62" s="72">
        <v>8.5</v>
      </c>
      <c r="I62" s="72">
        <v>4.9000000000000004</v>
      </c>
      <c r="J62" s="72">
        <v>6</v>
      </c>
      <c r="K62" s="72">
        <v>6.8</v>
      </c>
      <c r="L62" s="72">
        <v>5.0999999999999996</v>
      </c>
      <c r="M62" s="72">
        <v>2</v>
      </c>
      <c r="N62" s="72">
        <v>0</v>
      </c>
      <c r="O62" s="72">
        <f t="shared" si="1"/>
        <v>2</v>
      </c>
      <c r="P62" s="72">
        <f t="shared" si="2"/>
        <v>1</v>
      </c>
      <c r="Q62" s="72">
        <f t="shared" si="3"/>
        <v>0.72096908866519394</v>
      </c>
      <c r="R62" s="72">
        <f t="shared" si="4"/>
        <v>1.4419381773303879</v>
      </c>
      <c r="S62" s="72">
        <f t="shared" si="5"/>
        <v>0.55806182266961213</v>
      </c>
      <c r="T62" s="72">
        <f t="shared" si="6"/>
        <v>-0.65431803096012831</v>
      </c>
      <c r="U62" s="72">
        <f t="shared" si="7"/>
        <v>100</v>
      </c>
      <c r="V62" s="72">
        <f t="shared" si="8"/>
        <v>0.77404403523431331</v>
      </c>
      <c r="AQ62" s="47">
        <v>0.61105360712411871</v>
      </c>
      <c r="AR62" s="47">
        <v>2</v>
      </c>
      <c r="AS62" s="47">
        <v>0</v>
      </c>
      <c r="AT62" s="47">
        <f t="shared" si="13"/>
        <v>82</v>
      </c>
      <c r="AU62" s="47">
        <f t="shared" si="14"/>
        <v>34</v>
      </c>
      <c r="AV62" s="47">
        <f t="shared" si="10"/>
        <v>0.17171717171717171</v>
      </c>
      <c r="AW62" s="47">
        <f t="shared" si="11"/>
        <v>0.66336633663366329</v>
      </c>
      <c r="AX62" s="47">
        <f t="shared" si="12"/>
        <v>6.700670067006669E-3</v>
      </c>
    </row>
    <row r="63" spans="1:50" x14ac:dyDescent="0.2">
      <c r="A63" s="47">
        <v>8.4</v>
      </c>
      <c r="B63" s="47">
        <v>4.7</v>
      </c>
      <c r="C63" s="47">
        <v>5.9</v>
      </c>
      <c r="D63" s="47">
        <v>6.7</v>
      </c>
      <c r="E63" s="47">
        <v>5</v>
      </c>
      <c r="F63" s="47">
        <v>1</v>
      </c>
      <c r="H63" s="72">
        <v>8.5</v>
      </c>
      <c r="I63" s="72">
        <v>7.6</v>
      </c>
      <c r="J63" s="72">
        <v>3.7</v>
      </c>
      <c r="K63" s="72">
        <v>4.8</v>
      </c>
      <c r="L63" s="72">
        <v>3.8</v>
      </c>
      <c r="M63" s="72">
        <v>1</v>
      </c>
      <c r="N63" s="72">
        <v>1</v>
      </c>
      <c r="O63" s="72">
        <f t="shared" si="1"/>
        <v>2</v>
      </c>
      <c r="P63" s="72">
        <f t="shared" si="2"/>
        <v>0.5</v>
      </c>
      <c r="Q63" s="72">
        <f t="shared" si="3"/>
        <v>0.50801959207948533</v>
      </c>
      <c r="R63" s="72">
        <f t="shared" si="4"/>
        <v>1.0160391841589707</v>
      </c>
      <c r="S63" s="72">
        <f t="shared" si="5"/>
        <v>0.98396081584102935</v>
      </c>
      <c r="T63" s="72">
        <f t="shared" si="6"/>
        <v>-1.3865516496442298</v>
      </c>
      <c r="U63" s="72">
        <f t="shared" si="7"/>
        <v>50</v>
      </c>
      <c r="V63" s="72">
        <f t="shared" si="8"/>
        <v>5.1464325174099411E-4</v>
      </c>
      <c r="AQ63" s="47">
        <v>0.61853978042483226</v>
      </c>
      <c r="AR63" s="47">
        <v>1</v>
      </c>
      <c r="AS63" s="47">
        <v>1</v>
      </c>
      <c r="AT63" s="47">
        <f t="shared" si="13"/>
        <v>83</v>
      </c>
      <c r="AU63" s="47">
        <f t="shared" si="14"/>
        <v>35</v>
      </c>
      <c r="AV63" s="47">
        <f t="shared" si="10"/>
        <v>0.16161616161616166</v>
      </c>
      <c r="AW63" s="47">
        <f t="shared" si="11"/>
        <v>0.65346534653465349</v>
      </c>
      <c r="AX63" s="47">
        <f t="shared" si="12"/>
        <v>6.6006600660066432E-3</v>
      </c>
    </row>
    <row r="64" spans="1:50" x14ac:dyDescent="0.2">
      <c r="A64" s="47">
        <v>8.8000000000000007</v>
      </c>
      <c r="B64" s="47">
        <v>4.7</v>
      </c>
      <c r="C64" s="47">
        <v>4.8</v>
      </c>
      <c r="D64" s="47">
        <v>5.8</v>
      </c>
      <c r="E64" s="47">
        <v>3.7</v>
      </c>
      <c r="F64" s="47">
        <v>0</v>
      </c>
      <c r="H64" s="72">
        <v>8.6</v>
      </c>
      <c r="I64" s="72">
        <v>5.6</v>
      </c>
      <c r="J64" s="72">
        <v>4</v>
      </c>
      <c r="K64" s="72">
        <v>6.3</v>
      </c>
      <c r="L64" s="72">
        <v>3</v>
      </c>
      <c r="M64" s="72">
        <v>0</v>
      </c>
      <c r="N64" s="72">
        <v>2</v>
      </c>
      <c r="O64" s="72">
        <f t="shared" si="1"/>
        <v>2</v>
      </c>
      <c r="P64" s="72">
        <f t="shared" si="2"/>
        <v>0</v>
      </c>
      <c r="Q64" s="72">
        <f t="shared" si="3"/>
        <v>0.19066590097341513</v>
      </c>
      <c r="R64" s="72">
        <f t="shared" si="4"/>
        <v>0.38133180194683025</v>
      </c>
      <c r="S64" s="72">
        <f t="shared" si="5"/>
        <v>1.6186681980531699</v>
      </c>
      <c r="T64" s="72">
        <f t="shared" si="6"/>
        <v>-0.42308693878465792</v>
      </c>
      <c r="U64" s="72">
        <f t="shared" si="7"/>
        <v>100</v>
      </c>
      <c r="V64" s="72">
        <f t="shared" si="8"/>
        <v>0.47116734906569691</v>
      </c>
      <c r="AQ64" s="47">
        <v>0.61871320377456429</v>
      </c>
      <c r="AR64" s="47">
        <v>1</v>
      </c>
      <c r="AS64" s="47">
        <v>1</v>
      </c>
      <c r="AT64" s="47">
        <f t="shared" si="13"/>
        <v>84</v>
      </c>
      <c r="AU64" s="47">
        <f t="shared" si="14"/>
        <v>36</v>
      </c>
      <c r="AV64" s="47">
        <f t="shared" si="10"/>
        <v>0.15151515151515149</v>
      </c>
      <c r="AW64" s="47">
        <f t="shared" si="11"/>
        <v>0.64356435643564358</v>
      </c>
      <c r="AX64" s="47">
        <f t="shared" si="12"/>
        <v>6.5006500650064709E-3</v>
      </c>
    </row>
    <row r="65" spans="1:50" x14ac:dyDescent="0.2">
      <c r="A65" s="47">
        <v>7.7</v>
      </c>
      <c r="B65" s="47">
        <v>4.7</v>
      </c>
      <c r="C65" s="47">
        <v>3.4</v>
      </c>
      <c r="D65" s="47">
        <v>6.2</v>
      </c>
      <c r="E65" s="47">
        <v>3.1</v>
      </c>
      <c r="F65" s="47">
        <v>0</v>
      </c>
      <c r="H65" s="72">
        <v>8.6</v>
      </c>
      <c r="I65" s="72">
        <v>6</v>
      </c>
      <c r="J65" s="72">
        <v>5.7</v>
      </c>
      <c r="K65" s="72">
        <v>6.7</v>
      </c>
      <c r="L65" s="72">
        <v>3.6</v>
      </c>
      <c r="M65" s="72">
        <v>1</v>
      </c>
      <c r="N65" s="72">
        <v>1</v>
      </c>
      <c r="O65" s="72">
        <f t="shared" si="1"/>
        <v>2</v>
      </c>
      <c r="P65" s="72">
        <f t="shared" si="2"/>
        <v>0.5</v>
      </c>
      <c r="Q65" s="72">
        <f t="shared" si="3"/>
        <v>0.61853978042483226</v>
      </c>
      <c r="R65" s="72">
        <f t="shared" si="4"/>
        <v>1.2370795608496645</v>
      </c>
      <c r="S65" s="72">
        <f t="shared" si="5"/>
        <v>0.76292043915033547</v>
      </c>
      <c r="T65" s="72">
        <f t="shared" si="6"/>
        <v>-1.4441424790515085</v>
      </c>
      <c r="U65" s="72">
        <f t="shared" si="7"/>
        <v>50</v>
      </c>
      <c r="V65" s="72">
        <f t="shared" si="8"/>
        <v>0.11910811245412736</v>
      </c>
      <c r="AQ65" s="47">
        <v>0.63456481233062567</v>
      </c>
      <c r="AR65" s="47">
        <v>1</v>
      </c>
      <c r="AS65" s="47">
        <v>1</v>
      </c>
      <c r="AT65" s="47">
        <f t="shared" si="13"/>
        <v>85</v>
      </c>
      <c r="AU65" s="47">
        <f t="shared" si="14"/>
        <v>37</v>
      </c>
      <c r="AV65" s="47">
        <f t="shared" si="10"/>
        <v>0.14141414141414144</v>
      </c>
      <c r="AW65" s="47">
        <f t="shared" si="11"/>
        <v>0.63366336633663367</v>
      </c>
      <c r="AX65" s="47">
        <f t="shared" si="12"/>
        <v>6.4006400640064416E-3</v>
      </c>
    </row>
    <row r="66" spans="1:50" x14ac:dyDescent="0.2">
      <c r="A66" s="47">
        <v>6.6</v>
      </c>
      <c r="B66" s="47">
        <v>4.7</v>
      </c>
      <c r="C66" s="47">
        <v>4.8</v>
      </c>
      <c r="D66" s="47">
        <v>7.2</v>
      </c>
      <c r="E66" s="47">
        <v>3.6</v>
      </c>
      <c r="F66" s="47">
        <v>0</v>
      </c>
      <c r="H66" s="72">
        <v>8.6</v>
      </c>
      <c r="I66" s="72">
        <v>7.3</v>
      </c>
      <c r="J66" s="72">
        <v>4.7</v>
      </c>
      <c r="K66" s="72">
        <v>3.7</v>
      </c>
      <c r="L66" s="72">
        <v>3.4</v>
      </c>
      <c r="M66" s="72">
        <v>1</v>
      </c>
      <c r="N66" s="72">
        <v>1</v>
      </c>
      <c r="O66" s="72">
        <f t="shared" si="1"/>
        <v>2</v>
      </c>
      <c r="P66" s="72">
        <f t="shared" si="2"/>
        <v>0.5</v>
      </c>
      <c r="Q66" s="72">
        <f t="shared" si="3"/>
        <v>0.61871320377456429</v>
      </c>
      <c r="R66" s="72">
        <f t="shared" si="4"/>
        <v>1.2374264075491286</v>
      </c>
      <c r="S66" s="72">
        <f t="shared" si="5"/>
        <v>0.76257359245087142</v>
      </c>
      <c r="T66" s="72">
        <f t="shared" si="6"/>
        <v>-1.4443168765428271</v>
      </c>
      <c r="U66" s="72">
        <f t="shared" si="7"/>
        <v>50</v>
      </c>
      <c r="V66" s="72">
        <f t="shared" si="8"/>
        <v>0.11947771182043679</v>
      </c>
      <c r="AQ66" s="47">
        <v>0.63893685993567617</v>
      </c>
      <c r="AR66" s="47">
        <v>1</v>
      </c>
      <c r="AS66" s="47">
        <v>1</v>
      </c>
      <c r="AT66" s="47">
        <f t="shared" si="13"/>
        <v>86</v>
      </c>
      <c r="AU66" s="47">
        <f t="shared" si="14"/>
        <v>38</v>
      </c>
      <c r="AV66" s="47">
        <f t="shared" si="10"/>
        <v>0.13131313131313127</v>
      </c>
      <c r="AW66" s="47">
        <f t="shared" si="11"/>
        <v>0.62376237623762376</v>
      </c>
      <c r="AX66" s="47">
        <f t="shared" si="12"/>
        <v>0</v>
      </c>
    </row>
    <row r="67" spans="1:50" x14ac:dyDescent="0.2">
      <c r="A67" s="47">
        <v>5.7</v>
      </c>
      <c r="B67" s="47">
        <v>5.7</v>
      </c>
      <c r="C67" s="47">
        <v>6</v>
      </c>
      <c r="D67" s="47">
        <v>8.1999999999999993</v>
      </c>
      <c r="E67" s="47">
        <v>7.3</v>
      </c>
      <c r="F67" s="47">
        <v>0</v>
      </c>
      <c r="H67" s="72">
        <v>8.6999999999999993</v>
      </c>
      <c r="I67" s="72">
        <v>6.1</v>
      </c>
      <c r="J67" s="72">
        <v>2.9</v>
      </c>
      <c r="K67" s="72">
        <v>5.6</v>
      </c>
      <c r="L67" s="72">
        <v>2.9</v>
      </c>
      <c r="M67" s="72">
        <v>1</v>
      </c>
      <c r="N67" s="72">
        <v>1</v>
      </c>
      <c r="O67" s="72">
        <f t="shared" si="1"/>
        <v>2</v>
      </c>
      <c r="P67" s="72">
        <f t="shared" si="2"/>
        <v>0.5</v>
      </c>
      <c r="Q67" s="72">
        <f t="shared" si="3"/>
        <v>0.12456681267990491</v>
      </c>
      <c r="R67" s="72">
        <f t="shared" si="4"/>
        <v>0.24913362535980982</v>
      </c>
      <c r="S67" s="72">
        <f t="shared" si="5"/>
        <v>1.7508663746401902</v>
      </c>
      <c r="T67" s="72">
        <f t="shared" si="6"/>
        <v>-2.215949502898952</v>
      </c>
      <c r="U67" s="72">
        <f t="shared" si="7"/>
        <v>50</v>
      </c>
      <c r="V67" s="72">
        <f t="shared" si="8"/>
        <v>2.5850560135933511</v>
      </c>
      <c r="AQ67" s="47">
        <v>0.64790108512921429</v>
      </c>
      <c r="AR67" s="47">
        <v>0</v>
      </c>
      <c r="AS67" s="47">
        <v>2</v>
      </c>
      <c r="AT67" s="47">
        <f t="shared" si="13"/>
        <v>86</v>
      </c>
      <c r="AU67" s="47">
        <f t="shared" si="14"/>
        <v>40</v>
      </c>
      <c r="AV67" s="47">
        <f t="shared" si="10"/>
        <v>0.13131313131313127</v>
      </c>
      <c r="AW67" s="47">
        <f t="shared" si="11"/>
        <v>0.60396039603960394</v>
      </c>
      <c r="AX67" s="47">
        <f t="shared" si="12"/>
        <v>0</v>
      </c>
    </row>
    <row r="68" spans="1:50" x14ac:dyDescent="0.2">
      <c r="A68" s="47">
        <v>5.7</v>
      </c>
      <c r="B68" s="47">
        <v>5.5</v>
      </c>
      <c r="C68" s="47">
        <v>5.0999999999999996</v>
      </c>
      <c r="D68" s="47">
        <v>6.2</v>
      </c>
      <c r="E68" s="47">
        <v>6.2</v>
      </c>
      <c r="F68" s="47">
        <v>0</v>
      </c>
      <c r="H68" s="72">
        <v>8.6999999999999993</v>
      </c>
      <c r="I68" s="72">
        <v>6.8</v>
      </c>
      <c r="J68" s="72">
        <v>4.5999999999999996</v>
      </c>
      <c r="K68" s="72">
        <v>6.8</v>
      </c>
      <c r="L68" s="72">
        <v>3.7</v>
      </c>
      <c r="M68" s="72">
        <v>2</v>
      </c>
      <c r="N68" s="72">
        <v>0</v>
      </c>
      <c r="O68" s="72">
        <f t="shared" si="1"/>
        <v>2</v>
      </c>
      <c r="P68" s="72">
        <f t="shared" si="2"/>
        <v>1</v>
      </c>
      <c r="Q68" s="72">
        <f t="shared" si="3"/>
        <v>0.56447927507371953</v>
      </c>
      <c r="R68" s="72">
        <f t="shared" si="4"/>
        <v>1.1289585501474391</v>
      </c>
      <c r="S68" s="72">
        <f t="shared" si="5"/>
        <v>0.87104144985256093</v>
      </c>
      <c r="T68" s="72">
        <f t="shared" si="6"/>
        <v>-1.1437032196838131</v>
      </c>
      <c r="U68" s="72">
        <f t="shared" si="7"/>
        <v>100</v>
      </c>
      <c r="V68" s="72">
        <f t="shared" si="8"/>
        <v>1.5430884503931614</v>
      </c>
      <c r="AQ68" s="47">
        <v>0.64836168516402193</v>
      </c>
      <c r="AR68" s="47">
        <v>0</v>
      </c>
      <c r="AS68" s="47">
        <v>2</v>
      </c>
      <c r="AT68" s="47">
        <f t="shared" si="13"/>
        <v>86</v>
      </c>
      <c r="AU68" s="47">
        <f t="shared" si="14"/>
        <v>42</v>
      </c>
      <c r="AV68" s="47">
        <f t="shared" si="10"/>
        <v>0.13131313131313127</v>
      </c>
      <c r="AW68" s="47">
        <f t="shared" si="11"/>
        <v>0.58415841584158423</v>
      </c>
      <c r="AX68" s="47">
        <f t="shared" si="12"/>
        <v>0</v>
      </c>
    </row>
    <row r="69" spans="1:50" x14ac:dyDescent="0.2">
      <c r="A69" s="47">
        <v>5.5</v>
      </c>
      <c r="B69" s="47">
        <v>5.3</v>
      </c>
      <c r="C69" s="47">
        <v>4.9000000000000004</v>
      </c>
      <c r="D69" s="47">
        <v>6</v>
      </c>
      <c r="E69" s="47">
        <v>5.9</v>
      </c>
      <c r="F69" s="47">
        <v>0</v>
      </c>
      <c r="H69" s="72">
        <v>8.6999999999999993</v>
      </c>
      <c r="I69" s="72">
        <v>7.4</v>
      </c>
      <c r="J69" s="72">
        <v>4.8</v>
      </c>
      <c r="K69" s="72">
        <v>3.8</v>
      </c>
      <c r="L69" s="72">
        <v>3.5</v>
      </c>
      <c r="M69" s="72">
        <v>1</v>
      </c>
      <c r="N69" s="72">
        <v>1</v>
      </c>
      <c r="O69" s="72">
        <f t="shared" ref="O69:O102" si="18">M69+N69</f>
        <v>2</v>
      </c>
      <c r="P69" s="72">
        <f t="shared" ref="P69:P102" si="19">IF(O69=0,"",M69/O69)</f>
        <v>0.5</v>
      </c>
      <c r="Q69" s="72">
        <f t="shared" ref="Q69:Q102" si="20">1/(1+EXP(-$X$5-MMULT(H69:L69,$X$6:$X$10)))</f>
        <v>0.68205509257976682</v>
      </c>
      <c r="R69" s="72">
        <f t="shared" ref="R69:R102" si="21">O69*Q69</f>
        <v>1.3641101851595336</v>
      </c>
      <c r="S69" s="72">
        <f t="shared" ref="S69:S102" si="22">O69-R69</f>
        <v>0.63588981484046636</v>
      </c>
      <c r="T69" s="72">
        <f t="shared" ref="T69:T102" si="23">IFERROR(O69*(P69*LN(Q69)+(1-P69)*LN(1-Q69)),0)</f>
        <v>-1.5285220018096863</v>
      </c>
      <c r="U69" s="72">
        <f t="shared" ref="U69:U102" si="24">100*IF(Q69&gt;=$AM$10,M69/O69,N69/O69)</f>
        <v>50</v>
      </c>
      <c r="V69" s="72">
        <f t="shared" ref="V69:V102" si="25">IFERROR((M69-R69)^2/R69+(N69-S69)^2/S69,0)</f>
        <v>0.30567810349202229</v>
      </c>
      <c r="AQ69" s="47">
        <v>0.64925198519334992</v>
      </c>
      <c r="AR69" s="47">
        <v>0</v>
      </c>
      <c r="AS69" s="47">
        <v>2</v>
      </c>
      <c r="AT69" s="47">
        <f t="shared" si="13"/>
        <v>86</v>
      </c>
      <c r="AU69" s="47">
        <f t="shared" si="14"/>
        <v>44</v>
      </c>
      <c r="AV69" s="47">
        <f t="shared" ref="AV69:AV103" si="26">1-AT69/AT$103</f>
        <v>0.13131313131313127</v>
      </c>
      <c r="AW69" s="47">
        <f t="shared" ref="AW69:AW103" si="27">1-AU69/AU$103</f>
        <v>0.56435643564356441</v>
      </c>
      <c r="AX69" s="47">
        <f t="shared" ref="AX69:AX103" si="28">(AV69-AV70)*AW69</f>
        <v>5.7005700570056748E-3</v>
      </c>
    </row>
    <row r="70" spans="1:50" x14ac:dyDescent="0.2">
      <c r="A70" s="47">
        <v>7.5</v>
      </c>
      <c r="B70" s="47">
        <v>4.0999999999999996</v>
      </c>
      <c r="C70" s="47">
        <v>4.5</v>
      </c>
      <c r="D70" s="47">
        <v>7.6</v>
      </c>
      <c r="E70" s="47">
        <v>5.4</v>
      </c>
      <c r="F70" s="47">
        <v>0</v>
      </c>
      <c r="H70" s="72">
        <v>8.6999999999999993</v>
      </c>
      <c r="I70" s="72">
        <v>7.8</v>
      </c>
      <c r="J70" s="72">
        <v>3.8</v>
      </c>
      <c r="K70" s="72">
        <v>4.9000000000000004</v>
      </c>
      <c r="L70" s="72">
        <v>3.9</v>
      </c>
      <c r="M70" s="72">
        <v>0</v>
      </c>
      <c r="N70" s="72">
        <v>2</v>
      </c>
      <c r="O70" s="72">
        <f t="shared" si="18"/>
        <v>2</v>
      </c>
      <c r="P70" s="72">
        <f t="shared" si="19"/>
        <v>0</v>
      </c>
      <c r="Q70" s="72">
        <f t="shared" si="20"/>
        <v>0.61105360712411871</v>
      </c>
      <c r="R70" s="72">
        <f t="shared" si="21"/>
        <v>1.2221072142482374</v>
      </c>
      <c r="S70" s="72">
        <f t="shared" si="22"/>
        <v>0.77789278575176257</v>
      </c>
      <c r="T70" s="72">
        <f t="shared" si="23"/>
        <v>-1.8886275047540675</v>
      </c>
      <c r="U70" s="72">
        <f t="shared" si="24"/>
        <v>0</v>
      </c>
      <c r="V70" s="72">
        <f t="shared" si="25"/>
        <v>3.1420967943986833</v>
      </c>
      <c r="AQ70" s="47">
        <v>0.66729301941870001</v>
      </c>
      <c r="AR70" s="47">
        <v>1</v>
      </c>
      <c r="AS70" s="47">
        <v>1</v>
      </c>
      <c r="AT70" s="47">
        <f t="shared" ref="AT70:AT103" si="29">AT69+AR70</f>
        <v>87</v>
      </c>
      <c r="AU70" s="47">
        <f t="shared" ref="AU70:AU103" si="30">AU69+AS70</f>
        <v>45</v>
      </c>
      <c r="AV70" s="47">
        <f t="shared" si="26"/>
        <v>0.12121212121212122</v>
      </c>
      <c r="AW70" s="47">
        <f t="shared" si="27"/>
        <v>0.5544554455445545</v>
      </c>
      <c r="AX70" s="47">
        <f t="shared" si="28"/>
        <v>1.1201120112011213E-2</v>
      </c>
    </row>
    <row r="71" spans="1:50" x14ac:dyDescent="0.2">
      <c r="A71" s="47">
        <v>6.4</v>
      </c>
      <c r="B71" s="47">
        <v>3.9</v>
      </c>
      <c r="C71" s="47">
        <v>5.3</v>
      </c>
      <c r="D71" s="47">
        <v>7.1</v>
      </c>
      <c r="E71" s="47">
        <v>6.6</v>
      </c>
      <c r="F71" s="47">
        <v>0</v>
      </c>
      <c r="H71" s="72">
        <v>8.8000000000000007</v>
      </c>
      <c r="I71" s="72">
        <v>4.7</v>
      </c>
      <c r="J71" s="72">
        <v>4.8</v>
      </c>
      <c r="K71" s="72">
        <v>5.8</v>
      </c>
      <c r="L71" s="72">
        <v>3.7</v>
      </c>
      <c r="M71" s="72">
        <v>1</v>
      </c>
      <c r="N71" s="72">
        <v>1</v>
      </c>
      <c r="O71" s="72">
        <f t="shared" si="18"/>
        <v>2</v>
      </c>
      <c r="P71" s="72">
        <f t="shared" si="19"/>
        <v>0.5</v>
      </c>
      <c r="Q71" s="72">
        <f t="shared" si="20"/>
        <v>0.32452905183373792</v>
      </c>
      <c r="R71" s="72">
        <f t="shared" si="21"/>
        <v>0.64905810366747585</v>
      </c>
      <c r="S71" s="72">
        <f t="shared" si="22"/>
        <v>1.3509418963325242</v>
      </c>
      <c r="T71" s="72">
        <f t="shared" si="23"/>
        <v>-1.5177253492550897</v>
      </c>
      <c r="U71" s="72">
        <f t="shared" si="24"/>
        <v>50</v>
      </c>
      <c r="V71" s="72">
        <f t="shared" si="25"/>
        <v>0.28091839958080977</v>
      </c>
      <c r="AQ71" s="47">
        <v>0.67018624826671069</v>
      </c>
      <c r="AR71" s="47">
        <v>2</v>
      </c>
      <c r="AS71" s="47">
        <v>0</v>
      </c>
      <c r="AT71" s="47">
        <f t="shared" si="29"/>
        <v>89</v>
      </c>
      <c r="AU71" s="47">
        <f t="shared" si="30"/>
        <v>45</v>
      </c>
      <c r="AV71" s="47">
        <f t="shared" si="26"/>
        <v>0.10101010101010099</v>
      </c>
      <c r="AW71" s="47">
        <f t="shared" si="27"/>
        <v>0.5544554455445545</v>
      </c>
      <c r="AX71" s="47">
        <f t="shared" si="28"/>
        <v>0</v>
      </c>
    </row>
    <row r="72" spans="1:50" x14ac:dyDescent="0.2">
      <c r="A72" s="47">
        <v>9.1</v>
      </c>
      <c r="B72" s="47">
        <v>5.3</v>
      </c>
      <c r="C72" s="47">
        <v>7.1</v>
      </c>
      <c r="D72" s="47">
        <v>8.4</v>
      </c>
      <c r="E72" s="47">
        <v>6.1</v>
      </c>
      <c r="F72" s="47">
        <v>1</v>
      </c>
      <c r="H72" s="72">
        <v>8.8000000000000007</v>
      </c>
      <c r="I72" s="72">
        <v>8.1</v>
      </c>
      <c r="J72" s="72">
        <v>4.5</v>
      </c>
      <c r="K72" s="72">
        <v>6.7</v>
      </c>
      <c r="L72" s="72">
        <v>2.2999999999999998</v>
      </c>
      <c r="M72" s="72">
        <v>0</v>
      </c>
      <c r="N72" s="72">
        <v>2</v>
      </c>
      <c r="O72" s="72">
        <f t="shared" si="18"/>
        <v>2</v>
      </c>
      <c r="P72" s="72">
        <f t="shared" si="19"/>
        <v>0</v>
      </c>
      <c r="Q72" s="72">
        <f t="shared" si="20"/>
        <v>0.53338562908709874</v>
      </c>
      <c r="R72" s="72">
        <f t="shared" si="21"/>
        <v>1.0667712581741975</v>
      </c>
      <c r="S72" s="72">
        <f t="shared" si="22"/>
        <v>0.93322874182580251</v>
      </c>
      <c r="T72" s="72">
        <f t="shared" si="23"/>
        <v>-1.524504241311692</v>
      </c>
      <c r="U72" s="72">
        <f t="shared" si="24"/>
        <v>0</v>
      </c>
      <c r="V72" s="72">
        <f t="shared" si="25"/>
        <v>2.2861946066665877</v>
      </c>
      <c r="AQ72" s="47">
        <v>0.67541255036525494</v>
      </c>
      <c r="AR72" s="47">
        <v>0</v>
      </c>
      <c r="AS72" s="47">
        <v>2</v>
      </c>
      <c r="AT72" s="47">
        <f t="shared" si="29"/>
        <v>89</v>
      </c>
      <c r="AU72" s="47">
        <f t="shared" si="30"/>
        <v>47</v>
      </c>
      <c r="AV72" s="47">
        <f t="shared" si="26"/>
        <v>0.10101010101010099</v>
      </c>
      <c r="AW72" s="47">
        <f t="shared" si="27"/>
        <v>0.53465346534653468</v>
      </c>
      <c r="AX72" s="47">
        <f t="shared" si="28"/>
        <v>5.4005400540053762E-3</v>
      </c>
    </row>
    <row r="73" spans="1:50" x14ac:dyDescent="0.2">
      <c r="A73" s="47">
        <v>6.7</v>
      </c>
      <c r="B73" s="47">
        <v>6.3</v>
      </c>
      <c r="C73" s="47">
        <v>4.5</v>
      </c>
      <c r="D73" s="47">
        <v>5</v>
      </c>
      <c r="E73" s="47">
        <v>2.6</v>
      </c>
      <c r="F73" s="47">
        <v>0</v>
      </c>
      <c r="H73" s="72">
        <v>8.9</v>
      </c>
      <c r="I73" s="72">
        <v>5.0999999999999996</v>
      </c>
      <c r="J73" s="72">
        <v>6.9</v>
      </c>
      <c r="K73" s="72">
        <v>8.1999999999999993</v>
      </c>
      <c r="L73" s="72">
        <v>5.9</v>
      </c>
      <c r="M73" s="72">
        <v>1</v>
      </c>
      <c r="N73" s="72">
        <v>1</v>
      </c>
      <c r="O73" s="72">
        <f t="shared" si="18"/>
        <v>2</v>
      </c>
      <c r="P73" s="72">
        <f t="shared" si="19"/>
        <v>0.5</v>
      </c>
      <c r="Q73" s="72">
        <f t="shared" si="20"/>
        <v>0.92777969464112731</v>
      </c>
      <c r="R73" s="72">
        <f t="shared" si="21"/>
        <v>1.8555593892822546</v>
      </c>
      <c r="S73" s="72">
        <f t="shared" si="22"/>
        <v>0.14444061071774539</v>
      </c>
      <c r="T73" s="72">
        <f t="shared" si="23"/>
        <v>-2.7029950073610696</v>
      </c>
      <c r="U73" s="72">
        <f t="shared" si="24"/>
        <v>50</v>
      </c>
      <c r="V73" s="72">
        <f t="shared" si="25"/>
        <v>5.4621817168526778</v>
      </c>
      <c r="AQ73" s="47">
        <v>0.68205509257976682</v>
      </c>
      <c r="AR73" s="47">
        <v>1</v>
      </c>
      <c r="AS73" s="47">
        <v>1</v>
      </c>
      <c r="AT73" s="47">
        <f t="shared" si="29"/>
        <v>90</v>
      </c>
      <c r="AU73" s="47">
        <f t="shared" si="30"/>
        <v>48</v>
      </c>
      <c r="AV73" s="47">
        <f t="shared" si="26"/>
        <v>9.0909090909090939E-2</v>
      </c>
      <c r="AW73" s="47">
        <f t="shared" si="27"/>
        <v>0.52475247524752477</v>
      </c>
      <c r="AX73" s="47">
        <f t="shared" si="28"/>
        <v>1.0601060106010611E-2</v>
      </c>
    </row>
    <row r="74" spans="1:50" x14ac:dyDescent="0.2">
      <c r="A74" s="47">
        <v>6.5</v>
      </c>
      <c r="B74" s="47">
        <v>6.3</v>
      </c>
      <c r="C74" s="47">
        <v>6</v>
      </c>
      <c r="D74" s="47">
        <v>8.6999999999999993</v>
      </c>
      <c r="E74" s="47">
        <v>5.6</v>
      </c>
      <c r="F74" s="47">
        <v>0</v>
      </c>
      <c r="H74" s="72">
        <v>9</v>
      </c>
      <c r="I74" s="72">
        <v>4.8</v>
      </c>
      <c r="J74" s="72">
        <v>5</v>
      </c>
      <c r="K74" s="72">
        <v>6</v>
      </c>
      <c r="L74" s="72">
        <v>3.9</v>
      </c>
      <c r="M74" s="72">
        <v>1</v>
      </c>
      <c r="N74" s="72">
        <v>1</v>
      </c>
      <c r="O74" s="72">
        <f t="shared" si="18"/>
        <v>2</v>
      </c>
      <c r="P74" s="72">
        <f t="shared" si="19"/>
        <v>0.5</v>
      </c>
      <c r="Q74" s="72">
        <f t="shared" si="20"/>
        <v>0.44150508874535538</v>
      </c>
      <c r="R74" s="72">
        <f t="shared" si="21"/>
        <v>0.88301017749071076</v>
      </c>
      <c r="S74" s="72">
        <f t="shared" si="22"/>
        <v>1.1169898225092894</v>
      </c>
      <c r="T74" s="72">
        <f t="shared" si="23"/>
        <v>-1.4000755049328424</v>
      </c>
      <c r="U74" s="72">
        <f t="shared" si="24"/>
        <v>50</v>
      </c>
      <c r="V74" s="72">
        <f t="shared" si="25"/>
        <v>2.7753083002730904E-2</v>
      </c>
      <c r="AQ74" s="47">
        <v>0.69345813592785399</v>
      </c>
      <c r="AR74" s="47">
        <v>2</v>
      </c>
      <c r="AS74" s="47">
        <v>0</v>
      </c>
      <c r="AT74" s="47">
        <f t="shared" si="29"/>
        <v>92</v>
      </c>
      <c r="AU74" s="47">
        <f t="shared" si="30"/>
        <v>48</v>
      </c>
      <c r="AV74" s="47">
        <f t="shared" si="26"/>
        <v>7.0707070707070718E-2</v>
      </c>
      <c r="AW74" s="47">
        <f t="shared" si="27"/>
        <v>0.52475247524752477</v>
      </c>
      <c r="AX74" s="47">
        <f t="shared" si="28"/>
        <v>0</v>
      </c>
    </row>
    <row r="75" spans="1:50" x14ac:dyDescent="0.2">
      <c r="A75" s="47">
        <v>9.9</v>
      </c>
      <c r="B75" s="47">
        <v>7</v>
      </c>
      <c r="C75" s="47">
        <v>6.7</v>
      </c>
      <c r="D75" s="47">
        <v>6.8</v>
      </c>
      <c r="E75" s="47">
        <v>3.4</v>
      </c>
      <c r="F75" s="47">
        <v>1</v>
      </c>
      <c r="H75" s="72">
        <v>9</v>
      </c>
      <c r="I75" s="72">
        <v>6</v>
      </c>
      <c r="J75" s="72">
        <v>4.5</v>
      </c>
      <c r="K75" s="72">
        <v>6.8</v>
      </c>
      <c r="L75" s="72">
        <v>3.5</v>
      </c>
      <c r="M75" s="72">
        <v>1</v>
      </c>
      <c r="N75" s="72">
        <v>1</v>
      </c>
      <c r="O75" s="72">
        <f t="shared" si="18"/>
        <v>2</v>
      </c>
      <c r="P75" s="72">
        <f t="shared" si="19"/>
        <v>0.5</v>
      </c>
      <c r="Q75" s="72">
        <f t="shared" si="20"/>
        <v>0.45251917190900282</v>
      </c>
      <c r="R75" s="72">
        <f t="shared" si="21"/>
        <v>0.90503834381800563</v>
      </c>
      <c r="S75" s="72">
        <f t="shared" si="22"/>
        <v>1.0949616561819944</v>
      </c>
      <c r="T75" s="72">
        <f t="shared" si="23"/>
        <v>-1.3953529829700067</v>
      </c>
      <c r="U75" s="72">
        <f t="shared" si="24"/>
        <v>50</v>
      </c>
      <c r="V75" s="72">
        <f t="shared" si="25"/>
        <v>1.8199550671574277E-2</v>
      </c>
      <c r="AQ75" s="47">
        <v>0.69893829144702935</v>
      </c>
      <c r="AR75" s="47">
        <v>0</v>
      </c>
      <c r="AS75" s="47">
        <v>2</v>
      </c>
      <c r="AT75" s="47">
        <f t="shared" si="29"/>
        <v>92</v>
      </c>
      <c r="AU75" s="47">
        <f t="shared" si="30"/>
        <v>50</v>
      </c>
      <c r="AV75" s="47">
        <f t="shared" si="26"/>
        <v>7.0707070707070718E-2</v>
      </c>
      <c r="AW75" s="47">
        <f t="shared" si="27"/>
        <v>0.50495049504950495</v>
      </c>
      <c r="AX75" s="47">
        <f t="shared" si="28"/>
        <v>0</v>
      </c>
    </row>
    <row r="76" spans="1:50" x14ac:dyDescent="0.2">
      <c r="A76" s="47">
        <v>8.5</v>
      </c>
      <c r="B76" s="47">
        <v>4.9000000000000004</v>
      </c>
      <c r="C76" s="47">
        <v>6</v>
      </c>
      <c r="D76" s="47">
        <v>6.8</v>
      </c>
      <c r="E76" s="47">
        <v>5.0999999999999996</v>
      </c>
      <c r="F76" s="47">
        <v>1</v>
      </c>
      <c r="H76" s="72">
        <v>9.1</v>
      </c>
      <c r="I76" s="72">
        <v>5.3</v>
      </c>
      <c r="J76" s="72">
        <v>7.1</v>
      </c>
      <c r="K76" s="72">
        <v>8.4</v>
      </c>
      <c r="L76" s="72">
        <v>6.1</v>
      </c>
      <c r="M76" s="72">
        <v>2</v>
      </c>
      <c r="N76" s="72">
        <v>0</v>
      </c>
      <c r="O76" s="72">
        <f t="shared" si="18"/>
        <v>2</v>
      </c>
      <c r="P76" s="72">
        <f t="shared" si="19"/>
        <v>1</v>
      </c>
      <c r="Q76" s="72">
        <f t="shared" si="20"/>
        <v>0.95735881471364925</v>
      </c>
      <c r="R76" s="72">
        <f t="shared" si="21"/>
        <v>1.9147176294272985</v>
      </c>
      <c r="S76" s="72">
        <f t="shared" si="22"/>
        <v>8.5282370572701494E-2</v>
      </c>
      <c r="T76" s="72">
        <f t="shared" si="23"/>
        <v>-8.7154041591278222E-2</v>
      </c>
      <c r="U76" s="72">
        <f t="shared" si="24"/>
        <v>100</v>
      </c>
      <c r="V76" s="72">
        <f t="shared" si="25"/>
        <v>8.9080885099710364E-2</v>
      </c>
      <c r="AQ76" s="47">
        <v>0.70977786930201592</v>
      </c>
      <c r="AR76" s="47">
        <v>0</v>
      </c>
      <c r="AS76" s="47">
        <v>2</v>
      </c>
      <c r="AT76" s="47">
        <f t="shared" si="29"/>
        <v>92</v>
      </c>
      <c r="AU76" s="47">
        <f t="shared" si="30"/>
        <v>52</v>
      </c>
      <c r="AV76" s="47">
        <f t="shared" si="26"/>
        <v>7.0707070707070718E-2</v>
      </c>
      <c r="AW76" s="47">
        <f t="shared" si="27"/>
        <v>0.48514851485148514</v>
      </c>
      <c r="AX76" s="47">
        <f t="shared" si="28"/>
        <v>0</v>
      </c>
    </row>
    <row r="77" spans="1:50" x14ac:dyDescent="0.2">
      <c r="A77" s="47">
        <v>9.9</v>
      </c>
      <c r="B77" s="47">
        <v>5.9</v>
      </c>
      <c r="C77" s="47">
        <v>4.8</v>
      </c>
      <c r="D77" s="47">
        <v>4.9000000000000004</v>
      </c>
      <c r="E77" s="47">
        <v>4.3</v>
      </c>
      <c r="F77" s="47">
        <v>0</v>
      </c>
      <c r="H77" s="72">
        <v>9.1</v>
      </c>
      <c r="I77" s="72">
        <v>6.2</v>
      </c>
      <c r="J77" s="72">
        <v>4.5999999999999996</v>
      </c>
      <c r="K77" s="72">
        <v>8.3000000000000007</v>
      </c>
      <c r="L77" s="72">
        <v>4.3</v>
      </c>
      <c r="M77" s="72">
        <v>1</v>
      </c>
      <c r="N77" s="72">
        <v>1</v>
      </c>
      <c r="O77" s="72">
        <f t="shared" si="18"/>
        <v>2</v>
      </c>
      <c r="P77" s="72">
        <f t="shared" si="19"/>
        <v>0.5</v>
      </c>
      <c r="Q77" s="72">
        <f t="shared" si="20"/>
        <v>0.63456481233062567</v>
      </c>
      <c r="R77" s="72">
        <f t="shared" si="21"/>
        <v>1.2691296246612513</v>
      </c>
      <c r="S77" s="72">
        <f t="shared" si="22"/>
        <v>0.73087037533874866</v>
      </c>
      <c r="T77" s="72">
        <f t="shared" si="23"/>
        <v>-1.4614821905854216</v>
      </c>
      <c r="U77" s="72">
        <f t="shared" si="24"/>
        <v>50</v>
      </c>
      <c r="V77" s="72">
        <f t="shared" si="25"/>
        <v>0.15617325660722756</v>
      </c>
      <c r="AQ77" s="47">
        <v>0.72096908866519394</v>
      </c>
      <c r="AR77" s="47">
        <v>0</v>
      </c>
      <c r="AS77" s="47">
        <v>2</v>
      </c>
      <c r="AT77" s="47">
        <f t="shared" si="29"/>
        <v>92</v>
      </c>
      <c r="AU77" s="47">
        <f t="shared" si="30"/>
        <v>54</v>
      </c>
      <c r="AV77" s="47">
        <f t="shared" si="26"/>
        <v>7.0707070707070718E-2</v>
      </c>
      <c r="AW77" s="47">
        <f t="shared" si="27"/>
        <v>0.46534653465346532</v>
      </c>
      <c r="AX77" s="47">
        <f t="shared" si="28"/>
        <v>4.7004700470047308E-3</v>
      </c>
    </row>
    <row r="78" spans="1:50" x14ac:dyDescent="0.2">
      <c r="A78" s="47">
        <v>7.6</v>
      </c>
      <c r="B78" s="47">
        <v>4.5999999999999996</v>
      </c>
      <c r="C78" s="47">
        <v>5</v>
      </c>
      <c r="D78" s="47">
        <v>7.4</v>
      </c>
      <c r="E78" s="47">
        <v>5.8</v>
      </c>
      <c r="F78" s="47">
        <v>0</v>
      </c>
      <c r="H78" s="72">
        <v>9.1</v>
      </c>
      <c r="I78" s="72">
        <v>6.3</v>
      </c>
      <c r="J78" s="72">
        <v>5.4</v>
      </c>
      <c r="K78" s="72">
        <v>7.3</v>
      </c>
      <c r="L78" s="72">
        <v>3</v>
      </c>
      <c r="M78" s="72">
        <v>1</v>
      </c>
      <c r="N78" s="72">
        <v>1</v>
      </c>
      <c r="O78" s="72">
        <f t="shared" si="18"/>
        <v>2</v>
      </c>
      <c r="P78" s="72">
        <f t="shared" si="19"/>
        <v>0.5</v>
      </c>
      <c r="Q78" s="72">
        <f t="shared" si="20"/>
        <v>0.60286452753157549</v>
      </c>
      <c r="R78" s="72">
        <f t="shared" si="21"/>
        <v>1.205729055063151</v>
      </c>
      <c r="S78" s="72">
        <f t="shared" si="22"/>
        <v>0.79427094493684902</v>
      </c>
      <c r="T78" s="72">
        <f t="shared" si="23"/>
        <v>-1.4295405876520721</v>
      </c>
      <c r="U78" s="72">
        <f t="shared" si="24"/>
        <v>50</v>
      </c>
      <c r="V78" s="72">
        <f t="shared" si="25"/>
        <v>8.8389943413094155E-2</v>
      </c>
      <c r="AQ78" s="47">
        <v>0.72352260519028067</v>
      </c>
      <c r="AR78" s="47">
        <v>1</v>
      </c>
      <c r="AS78" s="47">
        <v>1</v>
      </c>
      <c r="AT78" s="47">
        <f t="shared" si="29"/>
        <v>93</v>
      </c>
      <c r="AU78" s="47">
        <f t="shared" si="30"/>
        <v>55</v>
      </c>
      <c r="AV78" s="47">
        <f t="shared" si="26"/>
        <v>6.0606060606060552E-2</v>
      </c>
      <c r="AW78" s="47">
        <f t="shared" si="27"/>
        <v>0.45544554455445541</v>
      </c>
      <c r="AX78" s="47">
        <f t="shared" si="28"/>
        <v>4.6004600460045793E-3</v>
      </c>
    </row>
    <row r="79" spans="1:50" x14ac:dyDescent="0.2">
      <c r="A79" s="47">
        <v>9.4</v>
      </c>
      <c r="B79" s="47">
        <v>6.5</v>
      </c>
      <c r="C79" s="47">
        <v>4.9000000000000004</v>
      </c>
      <c r="D79" s="47">
        <v>8.5</v>
      </c>
      <c r="E79" s="47">
        <v>4.5</v>
      </c>
      <c r="F79" s="47">
        <v>1</v>
      </c>
      <c r="H79" s="72">
        <v>9.1</v>
      </c>
      <c r="I79" s="72">
        <v>7.5</v>
      </c>
      <c r="J79" s="72">
        <v>4.5</v>
      </c>
      <c r="K79" s="72">
        <v>7.3</v>
      </c>
      <c r="L79" s="72">
        <v>3.4</v>
      </c>
      <c r="M79" s="72">
        <v>0</v>
      </c>
      <c r="N79" s="72">
        <v>2</v>
      </c>
      <c r="O79" s="72">
        <f t="shared" si="18"/>
        <v>2</v>
      </c>
      <c r="P79" s="72">
        <f t="shared" si="19"/>
        <v>0</v>
      </c>
      <c r="Q79" s="72">
        <f t="shared" si="20"/>
        <v>0.67018624826671069</v>
      </c>
      <c r="R79" s="72">
        <f t="shared" si="21"/>
        <v>1.3403724965334214</v>
      </c>
      <c r="S79" s="72">
        <f t="shared" si="22"/>
        <v>0.65962750346657861</v>
      </c>
      <c r="T79" s="72">
        <f t="shared" si="23"/>
        <v>-2.2184543450717187</v>
      </c>
      <c r="U79" s="72">
        <f t="shared" si="24"/>
        <v>0</v>
      </c>
      <c r="V79" s="72">
        <f t="shared" si="25"/>
        <v>4.0640285297058849</v>
      </c>
      <c r="AQ79" s="47">
        <v>0.7337532021407035</v>
      </c>
      <c r="AR79" s="47">
        <v>1</v>
      </c>
      <c r="AS79" s="47">
        <v>1</v>
      </c>
      <c r="AT79" s="47">
        <f t="shared" si="29"/>
        <v>94</v>
      </c>
      <c r="AU79" s="47">
        <f t="shared" si="30"/>
        <v>56</v>
      </c>
      <c r="AV79" s="47">
        <f t="shared" si="26"/>
        <v>5.0505050505050497E-2</v>
      </c>
      <c r="AW79" s="47">
        <f t="shared" si="27"/>
        <v>0.4455445544554455</v>
      </c>
      <c r="AX79" s="47">
        <f t="shared" si="28"/>
        <v>4.5004500450044798E-3</v>
      </c>
    </row>
    <row r="80" spans="1:50" x14ac:dyDescent="0.2">
      <c r="A80" s="47">
        <v>9.3000000000000007</v>
      </c>
      <c r="B80" s="47">
        <v>7.5</v>
      </c>
      <c r="C80" s="47">
        <v>5.9</v>
      </c>
      <c r="D80" s="47">
        <v>4.5999999999999996</v>
      </c>
      <c r="E80" s="47">
        <v>4.0999999999999996</v>
      </c>
      <c r="F80" s="47">
        <v>1</v>
      </c>
      <c r="H80" s="72">
        <v>9.1999999999999993</v>
      </c>
      <c r="I80" s="72">
        <v>6.5</v>
      </c>
      <c r="J80" s="72">
        <v>6.2</v>
      </c>
      <c r="K80" s="72">
        <v>7.3</v>
      </c>
      <c r="L80" s="72">
        <v>4.5999999999999996</v>
      </c>
      <c r="M80" s="72">
        <v>2</v>
      </c>
      <c r="N80" s="72">
        <v>0</v>
      </c>
      <c r="O80" s="72">
        <f t="shared" si="18"/>
        <v>2</v>
      </c>
      <c r="P80" s="72">
        <f t="shared" si="19"/>
        <v>1</v>
      </c>
      <c r="Q80" s="72">
        <f t="shared" si="20"/>
        <v>0.90743404854273213</v>
      </c>
      <c r="R80" s="72">
        <f t="shared" si="21"/>
        <v>1.8148680970854643</v>
      </c>
      <c r="S80" s="72">
        <f t="shared" si="22"/>
        <v>0.18513190291453574</v>
      </c>
      <c r="T80" s="72">
        <f t="shared" si="23"/>
        <v>-0.19426877853222363</v>
      </c>
      <c r="U80" s="72">
        <f t="shared" si="24"/>
        <v>100</v>
      </c>
      <c r="V80" s="72">
        <f t="shared" si="25"/>
        <v>0.20401692355697149</v>
      </c>
      <c r="AQ80" s="47">
        <v>0.73672716815054795</v>
      </c>
      <c r="AR80" s="47">
        <v>1</v>
      </c>
      <c r="AS80" s="47">
        <v>1</v>
      </c>
      <c r="AT80" s="47">
        <f t="shared" si="29"/>
        <v>95</v>
      </c>
      <c r="AU80" s="47">
        <f t="shared" si="30"/>
        <v>57</v>
      </c>
      <c r="AV80" s="47">
        <f t="shared" si="26"/>
        <v>4.0404040404040442E-2</v>
      </c>
      <c r="AW80" s="47">
        <f t="shared" si="27"/>
        <v>0.4356435643564357</v>
      </c>
      <c r="AX80" s="47">
        <f t="shared" si="28"/>
        <v>4.4004400440044297E-3</v>
      </c>
    </row>
    <row r="81" spans="1:50" x14ac:dyDescent="0.2">
      <c r="A81" s="47">
        <v>7.1</v>
      </c>
      <c r="B81" s="47">
        <v>5</v>
      </c>
      <c r="C81" s="47">
        <v>5.9</v>
      </c>
      <c r="D81" s="47">
        <v>7.8</v>
      </c>
      <c r="E81" s="47">
        <v>3.1</v>
      </c>
      <c r="F81" s="47">
        <v>0</v>
      </c>
      <c r="H81" s="72">
        <v>9.1999999999999993</v>
      </c>
      <c r="I81" s="72">
        <v>7.4</v>
      </c>
      <c r="J81" s="72">
        <v>5.8</v>
      </c>
      <c r="K81" s="72">
        <v>4.5</v>
      </c>
      <c r="L81" s="72">
        <v>4</v>
      </c>
      <c r="M81" s="72">
        <v>2</v>
      </c>
      <c r="N81" s="72">
        <v>0</v>
      </c>
      <c r="O81" s="72">
        <f t="shared" si="18"/>
        <v>2</v>
      </c>
      <c r="P81" s="72">
        <f t="shared" si="19"/>
        <v>1</v>
      </c>
      <c r="Q81" s="72">
        <f t="shared" si="20"/>
        <v>0.90335131625712073</v>
      </c>
      <c r="R81" s="72">
        <f t="shared" si="21"/>
        <v>1.8067026325142415</v>
      </c>
      <c r="S81" s="72">
        <f t="shared" si="22"/>
        <v>0.19329736748575854</v>
      </c>
      <c r="T81" s="72">
        <f t="shared" si="23"/>
        <v>-0.20328749335788426</v>
      </c>
      <c r="U81" s="72">
        <f t="shared" si="24"/>
        <v>100</v>
      </c>
      <c r="V81" s="72">
        <f t="shared" si="25"/>
        <v>0.21397806590535851</v>
      </c>
      <c r="AQ81" s="47">
        <v>0.74027982491247568</v>
      </c>
      <c r="AR81" s="47">
        <v>1</v>
      </c>
      <c r="AS81" s="47">
        <v>1</v>
      </c>
      <c r="AT81" s="47">
        <f t="shared" si="29"/>
        <v>96</v>
      </c>
      <c r="AU81" s="47">
        <f t="shared" si="30"/>
        <v>58</v>
      </c>
      <c r="AV81" s="47">
        <f t="shared" si="26"/>
        <v>3.0303030303030276E-2</v>
      </c>
      <c r="AW81" s="47">
        <f t="shared" si="27"/>
        <v>0.42574257425742579</v>
      </c>
      <c r="AX81" s="47">
        <f t="shared" si="28"/>
        <v>0</v>
      </c>
    </row>
    <row r="82" spans="1:50" x14ac:dyDescent="0.2">
      <c r="A82" s="47">
        <v>9.9</v>
      </c>
      <c r="B82" s="47">
        <v>5.9</v>
      </c>
      <c r="C82" s="47">
        <v>4.8</v>
      </c>
      <c r="D82" s="47">
        <v>4.9000000000000004</v>
      </c>
      <c r="E82" s="47">
        <v>4.3</v>
      </c>
      <c r="F82" s="47">
        <v>1</v>
      </c>
      <c r="H82" s="72">
        <v>9.1999999999999993</v>
      </c>
      <c r="I82" s="72">
        <v>8.4</v>
      </c>
      <c r="J82" s="72">
        <v>4.8</v>
      </c>
      <c r="K82" s="72">
        <v>7.1</v>
      </c>
      <c r="L82" s="72">
        <v>2.6</v>
      </c>
      <c r="M82" s="72">
        <v>1</v>
      </c>
      <c r="N82" s="72">
        <v>1</v>
      </c>
      <c r="O82" s="72">
        <f t="shared" si="18"/>
        <v>2</v>
      </c>
      <c r="P82" s="72">
        <f t="shared" si="19"/>
        <v>0.5</v>
      </c>
      <c r="Q82" s="72">
        <f t="shared" si="20"/>
        <v>0.74027982491247568</v>
      </c>
      <c r="R82" s="72">
        <f t="shared" si="21"/>
        <v>1.4805596498249514</v>
      </c>
      <c r="S82" s="72">
        <f t="shared" si="22"/>
        <v>0.51944035017504864</v>
      </c>
      <c r="T82" s="72">
        <f t="shared" si="23"/>
        <v>-1.6488774996904145</v>
      </c>
      <c r="U82" s="72">
        <f t="shared" si="24"/>
        <v>50</v>
      </c>
      <c r="V82" s="72">
        <f t="shared" si="25"/>
        <v>0.60056913495006425</v>
      </c>
      <c r="AQ82" s="47">
        <v>0.75566121298053324</v>
      </c>
      <c r="AR82" s="47">
        <v>0</v>
      </c>
      <c r="AS82" s="47">
        <v>2</v>
      </c>
      <c r="AT82" s="47">
        <f t="shared" si="29"/>
        <v>96</v>
      </c>
      <c r="AU82" s="47">
        <f t="shared" si="30"/>
        <v>60</v>
      </c>
      <c r="AV82" s="47">
        <f t="shared" si="26"/>
        <v>3.0303030303030276E-2</v>
      </c>
      <c r="AW82" s="47">
        <f t="shared" si="27"/>
        <v>0.40594059405940597</v>
      </c>
      <c r="AX82" s="47">
        <f t="shared" si="28"/>
        <v>4.1004100410040817E-3</v>
      </c>
    </row>
    <row r="83" spans="1:50" x14ac:dyDescent="0.2">
      <c r="A83" s="47">
        <v>8.6999999999999993</v>
      </c>
      <c r="B83" s="47">
        <v>6.8</v>
      </c>
      <c r="C83" s="47">
        <v>4.5999999999999996</v>
      </c>
      <c r="D83" s="47">
        <v>6.8</v>
      </c>
      <c r="E83" s="47">
        <v>3.7</v>
      </c>
      <c r="F83" s="47">
        <v>1</v>
      </c>
      <c r="H83" s="72">
        <v>9.3000000000000007</v>
      </c>
      <c r="I83" s="72">
        <v>6.4</v>
      </c>
      <c r="J83" s="72">
        <v>5.5</v>
      </c>
      <c r="K83" s="72">
        <v>7.4</v>
      </c>
      <c r="L83" s="72">
        <v>3.2</v>
      </c>
      <c r="M83" s="72">
        <v>2</v>
      </c>
      <c r="N83" s="72">
        <v>0</v>
      </c>
      <c r="O83" s="72">
        <f t="shared" si="18"/>
        <v>2</v>
      </c>
      <c r="P83" s="72">
        <f t="shared" si="19"/>
        <v>1</v>
      </c>
      <c r="Q83" s="72">
        <f t="shared" si="20"/>
        <v>0.69893829144702935</v>
      </c>
      <c r="R83" s="72">
        <f t="shared" si="21"/>
        <v>1.3978765828940587</v>
      </c>
      <c r="S83" s="72">
        <f t="shared" si="22"/>
        <v>0.60212341710594131</v>
      </c>
      <c r="T83" s="72">
        <f t="shared" si="23"/>
        <v>-0.71638564367400204</v>
      </c>
      <c r="U83" s="72">
        <f t="shared" si="24"/>
        <v>100</v>
      </c>
      <c r="V83" s="72">
        <f t="shared" si="25"/>
        <v>0.8614829441657148</v>
      </c>
      <c r="AQ83" s="47">
        <v>0.78608298165167778</v>
      </c>
      <c r="AR83" s="47">
        <v>1</v>
      </c>
      <c r="AS83" s="47">
        <v>1</v>
      </c>
      <c r="AT83" s="47">
        <f t="shared" si="29"/>
        <v>97</v>
      </c>
      <c r="AU83" s="47">
        <f t="shared" si="30"/>
        <v>61</v>
      </c>
      <c r="AV83" s="47">
        <f t="shared" si="26"/>
        <v>2.0202020202020221E-2</v>
      </c>
      <c r="AW83" s="47">
        <f t="shared" si="27"/>
        <v>0.39603960396039606</v>
      </c>
      <c r="AX83" s="47">
        <f t="shared" si="28"/>
        <v>4.0004000400040264E-3</v>
      </c>
    </row>
    <row r="84" spans="1:50" x14ac:dyDescent="0.2">
      <c r="A84" s="47">
        <v>8.6</v>
      </c>
      <c r="B84" s="47">
        <v>5.6</v>
      </c>
      <c r="C84" s="47">
        <v>4</v>
      </c>
      <c r="D84" s="47">
        <v>6.3</v>
      </c>
      <c r="E84" s="47">
        <v>3</v>
      </c>
      <c r="F84" s="47">
        <v>0</v>
      </c>
      <c r="H84" s="72">
        <v>9.3000000000000007</v>
      </c>
      <c r="I84" s="72">
        <v>6.6</v>
      </c>
      <c r="J84" s="72">
        <v>6.3</v>
      </c>
      <c r="K84" s="72">
        <v>7.4</v>
      </c>
      <c r="L84" s="72">
        <v>4.5999999999999996</v>
      </c>
      <c r="M84" s="72">
        <v>2</v>
      </c>
      <c r="N84" s="72">
        <v>0</v>
      </c>
      <c r="O84" s="72">
        <f t="shared" si="18"/>
        <v>2</v>
      </c>
      <c r="P84" s="72">
        <f t="shared" si="19"/>
        <v>1</v>
      </c>
      <c r="Q84" s="72">
        <f t="shared" si="20"/>
        <v>0.92388668536805829</v>
      </c>
      <c r="R84" s="72">
        <f t="shared" si="21"/>
        <v>1.8477733707361166</v>
      </c>
      <c r="S84" s="72">
        <f t="shared" si="22"/>
        <v>0.15222662926388342</v>
      </c>
      <c r="T84" s="72">
        <f t="shared" si="23"/>
        <v>-0.1583316994875576</v>
      </c>
      <c r="U84" s="72">
        <f t="shared" si="24"/>
        <v>100</v>
      </c>
      <c r="V84" s="72">
        <f t="shared" si="25"/>
        <v>0.16476764052859938</v>
      </c>
      <c r="AQ84" s="47">
        <v>0.78628255309902173</v>
      </c>
      <c r="AR84" s="47">
        <v>1</v>
      </c>
      <c r="AS84" s="47">
        <v>1</v>
      </c>
      <c r="AT84" s="47">
        <f t="shared" si="29"/>
        <v>98</v>
      </c>
      <c r="AU84" s="47">
        <f t="shared" si="30"/>
        <v>62</v>
      </c>
      <c r="AV84" s="47">
        <f t="shared" si="26"/>
        <v>1.0101010101010055E-2</v>
      </c>
      <c r="AW84" s="47">
        <f t="shared" si="27"/>
        <v>0.38613861386138615</v>
      </c>
      <c r="AX84" s="47">
        <f t="shared" si="28"/>
        <v>0</v>
      </c>
    </row>
    <row r="85" spans="1:50" x14ac:dyDescent="0.2">
      <c r="A85" s="47">
        <v>6.4</v>
      </c>
      <c r="B85" s="47">
        <v>2.9</v>
      </c>
      <c r="C85" s="47">
        <v>5</v>
      </c>
      <c r="D85" s="47">
        <v>8.4</v>
      </c>
      <c r="E85" s="47">
        <v>3.7</v>
      </c>
      <c r="F85" s="47">
        <v>0</v>
      </c>
      <c r="H85" s="72">
        <v>9.3000000000000007</v>
      </c>
      <c r="I85" s="72">
        <v>7.2</v>
      </c>
      <c r="J85" s="72">
        <v>4.5</v>
      </c>
      <c r="K85" s="72">
        <v>6.2</v>
      </c>
      <c r="L85" s="72">
        <v>4.4000000000000004</v>
      </c>
      <c r="M85" s="72">
        <v>2</v>
      </c>
      <c r="N85" s="72">
        <v>0</v>
      </c>
      <c r="O85" s="72">
        <f t="shared" si="18"/>
        <v>2</v>
      </c>
      <c r="P85" s="72">
        <f t="shared" si="19"/>
        <v>1</v>
      </c>
      <c r="Q85" s="72">
        <f t="shared" si="20"/>
        <v>0.80008842633726895</v>
      </c>
      <c r="R85" s="72">
        <f t="shared" si="21"/>
        <v>1.6001768526745379</v>
      </c>
      <c r="S85" s="72">
        <f t="shared" si="22"/>
        <v>0.39982314732546209</v>
      </c>
      <c r="T85" s="72">
        <f t="shared" si="23"/>
        <v>-0.44606604900187369</v>
      </c>
      <c r="U85" s="72">
        <f t="shared" si="24"/>
        <v>100</v>
      </c>
      <c r="V85" s="72">
        <f t="shared" si="25"/>
        <v>0.49972369823647567</v>
      </c>
      <c r="AQ85" s="47">
        <v>0.79047004433400181</v>
      </c>
      <c r="AR85" s="47">
        <v>0</v>
      </c>
      <c r="AS85" s="47">
        <v>2</v>
      </c>
      <c r="AT85" s="47">
        <f t="shared" si="29"/>
        <v>98</v>
      </c>
      <c r="AU85" s="47">
        <f t="shared" si="30"/>
        <v>64</v>
      </c>
      <c r="AV85" s="47">
        <f t="shared" si="26"/>
        <v>1.0101010101010055E-2</v>
      </c>
      <c r="AW85" s="47">
        <f t="shared" si="27"/>
        <v>0.36633663366336633</v>
      </c>
      <c r="AX85" s="47">
        <f t="shared" si="28"/>
        <v>0</v>
      </c>
    </row>
    <row r="86" spans="1:50" x14ac:dyDescent="0.2">
      <c r="A86" s="47">
        <v>7.7</v>
      </c>
      <c r="B86" s="47">
        <v>7.2</v>
      </c>
      <c r="C86" s="47">
        <v>4.3</v>
      </c>
      <c r="D86" s="47">
        <v>5.9</v>
      </c>
      <c r="E86" s="47">
        <v>3.9</v>
      </c>
      <c r="F86" s="47">
        <v>1</v>
      </c>
      <c r="H86" s="72">
        <v>9.3000000000000007</v>
      </c>
      <c r="I86" s="72">
        <v>7.5</v>
      </c>
      <c r="J86" s="72">
        <v>5.9</v>
      </c>
      <c r="K86" s="72">
        <v>4.5999999999999996</v>
      </c>
      <c r="L86" s="72">
        <v>4.0999999999999996</v>
      </c>
      <c r="M86" s="72">
        <v>2</v>
      </c>
      <c r="N86" s="72">
        <v>0</v>
      </c>
      <c r="O86" s="72">
        <f t="shared" si="18"/>
        <v>2</v>
      </c>
      <c r="P86" s="72">
        <f t="shared" si="19"/>
        <v>1</v>
      </c>
      <c r="Q86" s="72">
        <f t="shared" si="20"/>
        <v>0.92512932556328709</v>
      </c>
      <c r="R86" s="72">
        <f t="shared" si="21"/>
        <v>1.8502586511265742</v>
      </c>
      <c r="S86" s="72">
        <f t="shared" si="22"/>
        <v>0.14974134887342583</v>
      </c>
      <c r="T86" s="72">
        <f t="shared" si="23"/>
        <v>-0.1556434796452954</v>
      </c>
      <c r="U86" s="72">
        <f t="shared" si="24"/>
        <v>100</v>
      </c>
      <c r="V86" s="72">
        <f t="shared" si="25"/>
        <v>0.16185990945887727</v>
      </c>
      <c r="AQ86" s="47">
        <v>0.80008842633726895</v>
      </c>
      <c r="AR86" s="47">
        <v>0</v>
      </c>
      <c r="AS86" s="47">
        <v>2</v>
      </c>
      <c r="AT86" s="47">
        <f t="shared" si="29"/>
        <v>98</v>
      </c>
      <c r="AU86" s="47">
        <f t="shared" si="30"/>
        <v>66</v>
      </c>
      <c r="AV86" s="47">
        <f t="shared" si="26"/>
        <v>1.0101010101010055E-2</v>
      </c>
      <c r="AW86" s="47">
        <f t="shared" si="27"/>
        <v>0.34653465346534651</v>
      </c>
      <c r="AX86" s="47">
        <f t="shared" si="28"/>
        <v>0</v>
      </c>
    </row>
    <row r="87" spans="1:50" x14ac:dyDescent="0.2">
      <c r="A87" s="47">
        <v>7.5</v>
      </c>
      <c r="B87" s="47">
        <v>4.0999999999999996</v>
      </c>
      <c r="C87" s="47">
        <v>4.5</v>
      </c>
      <c r="D87" s="47">
        <v>7.6</v>
      </c>
      <c r="E87" s="47">
        <v>5.4</v>
      </c>
      <c r="F87" s="47">
        <v>0</v>
      </c>
      <c r="H87" s="72">
        <v>9.4</v>
      </c>
      <c r="I87" s="72">
        <v>6.5</v>
      </c>
      <c r="J87" s="72">
        <v>4.9000000000000004</v>
      </c>
      <c r="K87" s="72">
        <v>8.5</v>
      </c>
      <c r="L87" s="72">
        <v>4.5</v>
      </c>
      <c r="M87" s="72">
        <v>2</v>
      </c>
      <c r="N87" s="72">
        <v>0</v>
      </c>
      <c r="O87" s="72">
        <f t="shared" si="18"/>
        <v>2</v>
      </c>
      <c r="P87" s="72">
        <f t="shared" si="19"/>
        <v>1</v>
      </c>
      <c r="Q87" s="72">
        <f t="shared" si="20"/>
        <v>0.79047004433400181</v>
      </c>
      <c r="R87" s="72">
        <f t="shared" si="21"/>
        <v>1.5809400886680036</v>
      </c>
      <c r="S87" s="72">
        <f t="shared" si="22"/>
        <v>0.41905991133199638</v>
      </c>
      <c r="T87" s="72">
        <f t="shared" si="23"/>
        <v>-0.47025503526254198</v>
      </c>
      <c r="U87" s="72">
        <f t="shared" si="24"/>
        <v>100</v>
      </c>
      <c r="V87" s="72">
        <f t="shared" si="25"/>
        <v>0.53014015437494377</v>
      </c>
      <c r="AQ87" s="47">
        <v>0.81295830727024421</v>
      </c>
      <c r="AR87" s="47">
        <v>0</v>
      </c>
      <c r="AS87" s="47">
        <v>2</v>
      </c>
      <c r="AT87" s="47">
        <f t="shared" si="29"/>
        <v>98</v>
      </c>
      <c r="AU87" s="47">
        <f t="shared" si="30"/>
        <v>68</v>
      </c>
      <c r="AV87" s="47">
        <f t="shared" si="26"/>
        <v>1.0101010101010055E-2</v>
      </c>
      <c r="AW87" s="47">
        <f t="shared" si="27"/>
        <v>0.32673267326732669</v>
      </c>
      <c r="AX87" s="47">
        <f t="shared" si="28"/>
        <v>0</v>
      </c>
    </row>
    <row r="88" spans="1:50" x14ac:dyDescent="0.2">
      <c r="A88" s="47">
        <v>5</v>
      </c>
      <c r="B88" s="47">
        <v>4.2</v>
      </c>
      <c r="C88" s="47">
        <v>4.9000000000000004</v>
      </c>
      <c r="D88" s="47">
        <v>8.1999999999999993</v>
      </c>
      <c r="E88" s="47">
        <v>4.8</v>
      </c>
      <c r="F88" s="47">
        <v>0</v>
      </c>
      <c r="H88" s="72">
        <v>9.4</v>
      </c>
      <c r="I88" s="72">
        <v>7.3</v>
      </c>
      <c r="J88" s="72">
        <v>4.5999999999999996</v>
      </c>
      <c r="K88" s="72">
        <v>6.3</v>
      </c>
      <c r="L88" s="72">
        <v>4.5999999999999996</v>
      </c>
      <c r="M88" s="72">
        <v>2</v>
      </c>
      <c r="N88" s="72">
        <v>0</v>
      </c>
      <c r="O88" s="72">
        <f t="shared" si="18"/>
        <v>2</v>
      </c>
      <c r="P88" s="72">
        <f t="shared" si="19"/>
        <v>1</v>
      </c>
      <c r="Q88" s="72">
        <f t="shared" si="20"/>
        <v>0.84959971763220254</v>
      </c>
      <c r="R88" s="72">
        <f t="shared" si="21"/>
        <v>1.6991994352644051</v>
      </c>
      <c r="S88" s="72">
        <f t="shared" si="22"/>
        <v>0.30080056473559491</v>
      </c>
      <c r="T88" s="72">
        <f t="shared" si="23"/>
        <v>-0.3259799216966569</v>
      </c>
      <c r="U88" s="72">
        <f t="shared" si="24"/>
        <v>100</v>
      </c>
      <c r="V88" s="72">
        <f t="shared" si="25"/>
        <v>0.3540497465958593</v>
      </c>
      <c r="AQ88" s="47">
        <v>0.84959971763220254</v>
      </c>
      <c r="AR88" s="47">
        <v>0</v>
      </c>
      <c r="AS88" s="47">
        <v>2</v>
      </c>
      <c r="AT88" s="47">
        <f t="shared" si="29"/>
        <v>98</v>
      </c>
      <c r="AU88" s="47">
        <f t="shared" si="30"/>
        <v>70</v>
      </c>
      <c r="AV88" s="47">
        <f t="shared" si="26"/>
        <v>1.0101010101010055E-2</v>
      </c>
      <c r="AW88" s="47">
        <f t="shared" si="27"/>
        <v>0.30693069306930698</v>
      </c>
      <c r="AX88" s="47">
        <f t="shared" si="28"/>
        <v>0</v>
      </c>
    </row>
    <row r="89" spans="1:50" x14ac:dyDescent="0.2">
      <c r="A89" s="47">
        <v>7.7</v>
      </c>
      <c r="B89" s="47">
        <v>7.2</v>
      </c>
      <c r="C89" s="47">
        <v>4.3</v>
      </c>
      <c r="D89" s="47">
        <v>5.9</v>
      </c>
      <c r="E89" s="47">
        <v>3.9</v>
      </c>
      <c r="F89" s="47">
        <v>1</v>
      </c>
      <c r="H89" s="72">
        <v>9.4</v>
      </c>
      <c r="I89" s="72">
        <v>7.8</v>
      </c>
      <c r="J89" s="72">
        <v>4.7</v>
      </c>
      <c r="K89" s="72">
        <v>7.6</v>
      </c>
      <c r="L89" s="72">
        <v>3.7</v>
      </c>
      <c r="M89" s="72">
        <v>2</v>
      </c>
      <c r="N89" s="72">
        <v>0</v>
      </c>
      <c r="O89" s="72">
        <f t="shared" si="18"/>
        <v>2</v>
      </c>
      <c r="P89" s="72">
        <f t="shared" si="19"/>
        <v>1</v>
      </c>
      <c r="Q89" s="72">
        <f t="shared" si="20"/>
        <v>0.81295830727024421</v>
      </c>
      <c r="R89" s="72">
        <f t="shared" si="21"/>
        <v>1.6259166145404884</v>
      </c>
      <c r="S89" s="72">
        <f t="shared" si="22"/>
        <v>0.37408338545951159</v>
      </c>
      <c r="T89" s="72">
        <f t="shared" si="23"/>
        <v>-0.41415090663949555</v>
      </c>
      <c r="U89" s="72">
        <f t="shared" si="24"/>
        <v>100</v>
      </c>
      <c r="V89" s="72">
        <f t="shared" si="25"/>
        <v>0.46015076310076808</v>
      </c>
      <c r="AQ89" s="47">
        <v>0.85680861057060742</v>
      </c>
      <c r="AR89" s="47">
        <v>0</v>
      </c>
      <c r="AS89" s="47">
        <v>2</v>
      </c>
      <c r="AT89" s="47">
        <f t="shared" si="29"/>
        <v>98</v>
      </c>
      <c r="AU89" s="47">
        <f t="shared" si="30"/>
        <v>72</v>
      </c>
      <c r="AV89" s="47">
        <f t="shared" si="26"/>
        <v>1.0101010101010055E-2</v>
      </c>
      <c r="AW89" s="47">
        <f t="shared" si="27"/>
        <v>0.28712871287128716</v>
      </c>
      <c r="AX89" s="47">
        <f t="shared" si="28"/>
        <v>0</v>
      </c>
    </row>
    <row r="90" spans="1:50" x14ac:dyDescent="0.2">
      <c r="A90" s="47">
        <v>9.1</v>
      </c>
      <c r="B90" s="47">
        <v>6.2</v>
      </c>
      <c r="C90" s="47">
        <v>4.5999999999999996</v>
      </c>
      <c r="D90" s="47">
        <v>8.3000000000000007</v>
      </c>
      <c r="E90" s="47">
        <v>4.3</v>
      </c>
      <c r="F90" s="47">
        <v>0</v>
      </c>
      <c r="H90" s="72">
        <v>9.5</v>
      </c>
      <c r="I90" s="72">
        <v>6.9</v>
      </c>
      <c r="J90" s="72">
        <v>6.6</v>
      </c>
      <c r="K90" s="72">
        <v>7.6</v>
      </c>
      <c r="L90" s="72">
        <v>4.5</v>
      </c>
      <c r="M90" s="72">
        <v>2</v>
      </c>
      <c r="N90" s="72">
        <v>0</v>
      </c>
      <c r="O90" s="72">
        <f t="shared" si="18"/>
        <v>2</v>
      </c>
      <c r="P90" s="72">
        <f t="shared" si="19"/>
        <v>1</v>
      </c>
      <c r="Q90" s="72">
        <f t="shared" si="20"/>
        <v>0.95237657332475778</v>
      </c>
      <c r="R90" s="72">
        <f t="shared" si="21"/>
        <v>1.9047531466495156</v>
      </c>
      <c r="S90" s="72">
        <f t="shared" si="22"/>
        <v>9.5246853350484439E-2</v>
      </c>
      <c r="T90" s="72">
        <f t="shared" si="23"/>
        <v>-9.7589524378014422E-2</v>
      </c>
      <c r="U90" s="72">
        <f t="shared" si="24"/>
        <v>100</v>
      </c>
      <c r="V90" s="72">
        <f t="shared" si="25"/>
        <v>0.10000965586330685</v>
      </c>
      <c r="AQ90" s="47">
        <v>0.90335131625712073</v>
      </c>
      <c r="AR90" s="47">
        <v>0</v>
      </c>
      <c r="AS90" s="47">
        <v>2</v>
      </c>
      <c r="AT90" s="47">
        <f t="shared" si="29"/>
        <v>98</v>
      </c>
      <c r="AU90" s="47">
        <f t="shared" si="30"/>
        <v>74</v>
      </c>
      <c r="AV90" s="47">
        <f t="shared" si="26"/>
        <v>1.0101010101010055E-2</v>
      </c>
      <c r="AW90" s="47">
        <f t="shared" si="27"/>
        <v>0.26732673267326734</v>
      </c>
      <c r="AX90" s="47">
        <f t="shared" si="28"/>
        <v>0</v>
      </c>
    </row>
    <row r="91" spans="1:50" x14ac:dyDescent="0.2">
      <c r="A91" s="47">
        <v>5.5</v>
      </c>
      <c r="B91" s="47">
        <v>5.7</v>
      </c>
      <c r="C91" s="47">
        <v>8.1999999999999993</v>
      </c>
      <c r="D91" s="47">
        <v>6.3</v>
      </c>
      <c r="E91" s="47">
        <v>6.7</v>
      </c>
      <c r="F91" s="47">
        <v>1</v>
      </c>
      <c r="H91" s="72">
        <v>9.6</v>
      </c>
      <c r="I91" s="72">
        <v>7.7</v>
      </c>
      <c r="J91" s="72">
        <v>5.5</v>
      </c>
      <c r="K91" s="72">
        <v>7.7</v>
      </c>
      <c r="L91" s="72">
        <v>4.5999999999999996</v>
      </c>
      <c r="M91" s="72">
        <v>2</v>
      </c>
      <c r="N91" s="72">
        <v>0</v>
      </c>
      <c r="O91" s="72">
        <f t="shared" si="18"/>
        <v>2</v>
      </c>
      <c r="P91" s="72">
        <f t="shared" si="19"/>
        <v>1</v>
      </c>
      <c r="Q91" s="72">
        <f t="shared" si="20"/>
        <v>0.94112403882502293</v>
      </c>
      <c r="R91" s="72">
        <f t="shared" si="21"/>
        <v>1.8822480776500459</v>
      </c>
      <c r="S91" s="72">
        <f t="shared" si="22"/>
        <v>0.11775192234995413</v>
      </c>
      <c r="T91" s="72">
        <f t="shared" si="23"/>
        <v>-0.12136066423327586</v>
      </c>
      <c r="U91" s="72">
        <f t="shared" si="24"/>
        <v>100</v>
      </c>
      <c r="V91" s="72">
        <f t="shared" si="25"/>
        <v>0.12511838768560771</v>
      </c>
      <c r="AQ91" s="47">
        <v>0.90743404854273213</v>
      </c>
      <c r="AR91" s="47">
        <v>0</v>
      </c>
      <c r="AS91" s="47">
        <v>2</v>
      </c>
      <c r="AT91" s="47">
        <f t="shared" si="29"/>
        <v>98</v>
      </c>
      <c r="AU91" s="47">
        <f t="shared" si="30"/>
        <v>76</v>
      </c>
      <c r="AV91" s="47">
        <f t="shared" si="26"/>
        <v>1.0101010101010055E-2</v>
      </c>
      <c r="AW91" s="47">
        <f t="shared" si="27"/>
        <v>0.24752475247524752</v>
      </c>
      <c r="AX91" s="47">
        <f t="shared" si="28"/>
        <v>0</v>
      </c>
    </row>
    <row r="92" spans="1:50" x14ac:dyDescent="0.2">
      <c r="A92" s="47">
        <v>9.1</v>
      </c>
      <c r="B92" s="47">
        <v>6.3</v>
      </c>
      <c r="C92" s="47">
        <v>5.4</v>
      </c>
      <c r="D92" s="47">
        <v>7.3</v>
      </c>
      <c r="E92" s="47">
        <v>3</v>
      </c>
      <c r="F92" s="47">
        <v>1</v>
      </c>
      <c r="H92" s="72">
        <v>9.6</v>
      </c>
      <c r="I92" s="72">
        <v>8.1999999999999993</v>
      </c>
      <c r="J92" s="72">
        <v>7.8</v>
      </c>
      <c r="K92" s="72">
        <v>4.5</v>
      </c>
      <c r="L92" s="72">
        <v>3</v>
      </c>
      <c r="M92" s="72">
        <v>2</v>
      </c>
      <c r="N92" s="72">
        <v>0</v>
      </c>
      <c r="O92" s="72">
        <f t="shared" si="18"/>
        <v>2</v>
      </c>
      <c r="P92" s="72">
        <f t="shared" si="19"/>
        <v>1</v>
      </c>
      <c r="Q92" s="72">
        <f t="shared" si="20"/>
        <v>0.9806533134482831</v>
      </c>
      <c r="R92" s="72">
        <f t="shared" si="21"/>
        <v>1.9613066268965662</v>
      </c>
      <c r="S92" s="72">
        <f t="shared" si="22"/>
        <v>3.8693373103433792E-2</v>
      </c>
      <c r="T92" s="72">
        <f t="shared" si="23"/>
        <v>-3.9072566103416966E-2</v>
      </c>
      <c r="U92" s="72">
        <f t="shared" si="24"/>
        <v>100</v>
      </c>
      <c r="V92" s="72">
        <f t="shared" si="25"/>
        <v>3.9456730092896762E-2</v>
      </c>
      <c r="AQ92" s="47">
        <v>0.92039804618206478</v>
      </c>
      <c r="AR92" s="47">
        <v>0</v>
      </c>
      <c r="AS92" s="47">
        <v>2</v>
      </c>
      <c r="AT92" s="47">
        <f t="shared" si="29"/>
        <v>98</v>
      </c>
      <c r="AU92" s="47">
        <f t="shared" si="30"/>
        <v>78</v>
      </c>
      <c r="AV92" s="47">
        <f t="shared" si="26"/>
        <v>1.0101010101010055E-2</v>
      </c>
      <c r="AW92" s="47">
        <f t="shared" si="27"/>
        <v>0.2277227722772277</v>
      </c>
      <c r="AX92" s="47">
        <f t="shared" si="28"/>
        <v>0</v>
      </c>
    </row>
    <row r="93" spans="1:50" x14ac:dyDescent="0.2">
      <c r="A93" s="47">
        <v>7.1</v>
      </c>
      <c r="B93" s="47">
        <v>3.3</v>
      </c>
      <c r="C93" s="47">
        <v>4.5</v>
      </c>
      <c r="D93" s="47">
        <v>9.9</v>
      </c>
      <c r="E93" s="47">
        <v>4</v>
      </c>
      <c r="F93" s="47">
        <v>0</v>
      </c>
      <c r="H93" s="72">
        <v>9.6</v>
      </c>
      <c r="I93" s="72">
        <v>8.3000000000000007</v>
      </c>
      <c r="J93" s="72">
        <v>7.8</v>
      </c>
      <c r="K93" s="72">
        <v>4.5</v>
      </c>
      <c r="L93" s="72">
        <v>3</v>
      </c>
      <c r="M93" s="72">
        <v>2</v>
      </c>
      <c r="N93" s="72">
        <v>0</v>
      </c>
      <c r="O93" s="72">
        <f t="shared" si="18"/>
        <v>2</v>
      </c>
      <c r="P93" s="72">
        <f t="shared" si="19"/>
        <v>1</v>
      </c>
      <c r="Q93" s="72">
        <f t="shared" si="20"/>
        <v>0.98176489566421166</v>
      </c>
      <c r="R93" s="72">
        <f t="shared" si="21"/>
        <v>1.9635297913284233</v>
      </c>
      <c r="S93" s="72">
        <f t="shared" si="22"/>
        <v>3.6470208671576687E-2</v>
      </c>
      <c r="T93" s="72">
        <f t="shared" si="23"/>
        <v>-3.6806826151249555E-2</v>
      </c>
      <c r="U93" s="72">
        <f t="shared" si="24"/>
        <v>100</v>
      </c>
      <c r="V93" s="72">
        <f t="shared" si="25"/>
        <v>3.7147599015447397E-2</v>
      </c>
      <c r="AQ93" s="47">
        <v>0.92388668536805829</v>
      </c>
      <c r="AR93" s="47">
        <v>0</v>
      </c>
      <c r="AS93" s="47">
        <v>2</v>
      </c>
      <c r="AT93" s="47">
        <f t="shared" si="29"/>
        <v>98</v>
      </c>
      <c r="AU93" s="47">
        <f t="shared" si="30"/>
        <v>80</v>
      </c>
      <c r="AV93" s="47">
        <f t="shared" si="26"/>
        <v>1.0101010101010055E-2</v>
      </c>
      <c r="AW93" s="47">
        <f t="shared" si="27"/>
        <v>0.20792079207920788</v>
      </c>
      <c r="AX93" s="47">
        <f t="shared" si="28"/>
        <v>0</v>
      </c>
    </row>
    <row r="94" spans="1:50" x14ac:dyDescent="0.2">
      <c r="A94" s="47">
        <v>9.1999999999999993</v>
      </c>
      <c r="B94" s="47">
        <v>8.4</v>
      </c>
      <c r="C94" s="47">
        <v>4.8</v>
      </c>
      <c r="D94" s="47">
        <v>7.1</v>
      </c>
      <c r="E94" s="47">
        <v>2.6</v>
      </c>
      <c r="F94" s="47">
        <v>1</v>
      </c>
      <c r="H94" s="72">
        <v>9.6999999999999993</v>
      </c>
      <c r="I94" s="72">
        <v>5.6</v>
      </c>
      <c r="J94" s="72">
        <v>3.3</v>
      </c>
      <c r="K94" s="72">
        <v>5.2</v>
      </c>
      <c r="L94" s="72">
        <v>4.7</v>
      </c>
      <c r="M94" s="72">
        <v>1</v>
      </c>
      <c r="N94" s="72">
        <v>1</v>
      </c>
      <c r="O94" s="72">
        <f t="shared" si="18"/>
        <v>2</v>
      </c>
      <c r="P94" s="72">
        <f t="shared" si="19"/>
        <v>0.5</v>
      </c>
      <c r="Q94" s="72">
        <f t="shared" si="20"/>
        <v>0.51338703615276449</v>
      </c>
      <c r="R94" s="72">
        <f t="shared" si="21"/>
        <v>1.026774072305529</v>
      </c>
      <c r="S94" s="72">
        <f t="shared" si="22"/>
        <v>0.97322592769447103</v>
      </c>
      <c r="T94" s="72">
        <f t="shared" si="23"/>
        <v>-1.3870114691282098</v>
      </c>
      <c r="U94" s="72">
        <f t="shared" si="24"/>
        <v>50</v>
      </c>
      <c r="V94" s="72">
        <f t="shared" si="25"/>
        <v>1.4347303834786522E-3</v>
      </c>
      <c r="AQ94" s="47">
        <v>0.92512932556328709</v>
      </c>
      <c r="AR94" s="47">
        <v>0</v>
      </c>
      <c r="AS94" s="47">
        <v>2</v>
      </c>
      <c r="AT94" s="47">
        <f t="shared" si="29"/>
        <v>98</v>
      </c>
      <c r="AU94" s="47">
        <f t="shared" si="30"/>
        <v>82</v>
      </c>
      <c r="AV94" s="47">
        <f t="shared" si="26"/>
        <v>1.0101010101010055E-2</v>
      </c>
      <c r="AW94" s="47">
        <f t="shared" si="27"/>
        <v>0.18811881188118806</v>
      </c>
      <c r="AX94" s="47">
        <f t="shared" si="28"/>
        <v>1.9001900190018909E-3</v>
      </c>
    </row>
    <row r="95" spans="1:50" x14ac:dyDescent="0.2">
      <c r="A95" s="47">
        <v>9.3000000000000007</v>
      </c>
      <c r="B95" s="47">
        <v>7.5</v>
      </c>
      <c r="C95" s="47">
        <v>5.9</v>
      </c>
      <c r="D95" s="47">
        <v>4.5999999999999996</v>
      </c>
      <c r="E95" s="47">
        <v>4.0999999999999996</v>
      </c>
      <c r="F95" s="47">
        <v>1</v>
      </c>
      <c r="H95" s="72">
        <v>9.6999999999999993</v>
      </c>
      <c r="I95" s="72">
        <v>5.7</v>
      </c>
      <c r="J95" s="72">
        <v>4.7</v>
      </c>
      <c r="K95" s="72">
        <v>4.8</v>
      </c>
      <c r="L95" s="72">
        <v>4.0999999999999996</v>
      </c>
      <c r="M95" s="72">
        <v>0</v>
      </c>
      <c r="N95" s="72">
        <v>2</v>
      </c>
      <c r="O95" s="72">
        <f t="shared" si="18"/>
        <v>2</v>
      </c>
      <c r="P95" s="72">
        <f t="shared" si="19"/>
        <v>0</v>
      </c>
      <c r="Q95" s="72">
        <f t="shared" si="20"/>
        <v>0.69345813592785399</v>
      </c>
      <c r="R95" s="72">
        <f t="shared" si="21"/>
        <v>1.386916271855708</v>
      </c>
      <c r="S95" s="72">
        <f t="shared" si="22"/>
        <v>0.61308372814429202</v>
      </c>
      <c r="T95" s="72">
        <f t="shared" si="23"/>
        <v>-2.3648018908440314</v>
      </c>
      <c r="U95" s="72">
        <f t="shared" si="24"/>
        <v>0</v>
      </c>
      <c r="V95" s="72">
        <f t="shared" si="25"/>
        <v>4.5243943304569028</v>
      </c>
      <c r="AQ95" s="47">
        <v>0.92777969464112731</v>
      </c>
      <c r="AR95" s="47">
        <v>1</v>
      </c>
      <c r="AS95" s="47">
        <v>1</v>
      </c>
      <c r="AT95" s="47">
        <f t="shared" si="29"/>
        <v>99</v>
      </c>
      <c r="AU95" s="47">
        <f t="shared" si="30"/>
        <v>83</v>
      </c>
      <c r="AV95" s="47">
        <f t="shared" si="26"/>
        <v>0</v>
      </c>
      <c r="AW95" s="47">
        <f t="shared" si="27"/>
        <v>0.17821782178217827</v>
      </c>
      <c r="AX95" s="47">
        <f t="shared" si="28"/>
        <v>0</v>
      </c>
    </row>
    <row r="96" spans="1:50" x14ac:dyDescent="0.2">
      <c r="A96" s="47">
        <v>9.3000000000000007</v>
      </c>
      <c r="B96" s="47">
        <v>6.4</v>
      </c>
      <c r="C96" s="47">
        <v>5.5</v>
      </c>
      <c r="D96" s="47">
        <v>7.4</v>
      </c>
      <c r="E96" s="47">
        <v>3.2</v>
      </c>
      <c r="F96" s="47">
        <v>1</v>
      </c>
      <c r="H96" s="72">
        <v>9.6999999999999993</v>
      </c>
      <c r="I96" s="72">
        <v>7.5</v>
      </c>
      <c r="J96" s="72">
        <v>6.1</v>
      </c>
      <c r="K96" s="72">
        <v>6.7</v>
      </c>
      <c r="L96" s="72">
        <v>3.4</v>
      </c>
      <c r="M96" s="72">
        <v>2</v>
      </c>
      <c r="N96" s="72">
        <v>0</v>
      </c>
      <c r="O96" s="72">
        <f t="shared" si="18"/>
        <v>2</v>
      </c>
      <c r="P96" s="72">
        <f t="shared" si="19"/>
        <v>1</v>
      </c>
      <c r="Q96" s="72">
        <f t="shared" si="20"/>
        <v>0.92039804618206478</v>
      </c>
      <c r="R96" s="72">
        <f t="shared" si="21"/>
        <v>1.8407960923641296</v>
      </c>
      <c r="S96" s="72">
        <f t="shared" si="22"/>
        <v>0.15920390763587045</v>
      </c>
      <c r="T96" s="72">
        <f t="shared" si="23"/>
        <v>-0.16589808723074645</v>
      </c>
      <c r="U96" s="72">
        <f t="shared" si="24"/>
        <v>100</v>
      </c>
      <c r="V96" s="72">
        <f t="shared" si="25"/>
        <v>0.17297288743307282</v>
      </c>
      <c r="AQ96" s="47">
        <v>0.92887857921293748</v>
      </c>
      <c r="AR96" s="47">
        <v>0</v>
      </c>
      <c r="AS96" s="47">
        <v>2</v>
      </c>
      <c r="AT96" s="47">
        <f t="shared" si="29"/>
        <v>99</v>
      </c>
      <c r="AU96" s="47">
        <f t="shared" si="30"/>
        <v>85</v>
      </c>
      <c r="AV96" s="47">
        <f t="shared" si="26"/>
        <v>0</v>
      </c>
      <c r="AW96" s="47">
        <f t="shared" si="27"/>
        <v>0.15841584158415845</v>
      </c>
      <c r="AX96" s="47">
        <f t="shared" si="28"/>
        <v>0</v>
      </c>
    </row>
    <row r="97" spans="1:50" x14ac:dyDescent="0.2">
      <c r="A97" s="47">
        <v>8.6</v>
      </c>
      <c r="B97" s="47">
        <v>6</v>
      </c>
      <c r="C97" s="47">
        <v>5.7</v>
      </c>
      <c r="D97" s="47">
        <v>6.7</v>
      </c>
      <c r="E97" s="47">
        <v>3.6</v>
      </c>
      <c r="F97" s="47">
        <v>1</v>
      </c>
      <c r="H97" s="72">
        <v>9.6999999999999993</v>
      </c>
      <c r="I97" s="72">
        <v>7.6</v>
      </c>
      <c r="J97" s="72">
        <v>6.1</v>
      </c>
      <c r="K97" s="72">
        <v>6.8</v>
      </c>
      <c r="L97" s="72">
        <v>3.5</v>
      </c>
      <c r="M97" s="72">
        <v>2</v>
      </c>
      <c r="N97" s="72">
        <v>0</v>
      </c>
      <c r="O97" s="72">
        <f t="shared" si="18"/>
        <v>2</v>
      </c>
      <c r="P97" s="72">
        <f t="shared" si="19"/>
        <v>1</v>
      </c>
      <c r="Q97" s="72">
        <f t="shared" si="20"/>
        <v>0.92887857921293748</v>
      </c>
      <c r="R97" s="72">
        <f t="shared" si="21"/>
        <v>1.857757158425875</v>
      </c>
      <c r="S97" s="72">
        <f t="shared" si="22"/>
        <v>0.14224284157412503</v>
      </c>
      <c r="T97" s="72">
        <f t="shared" si="23"/>
        <v>-0.1475544984692865</v>
      </c>
      <c r="U97" s="72">
        <f t="shared" si="24"/>
        <v>100</v>
      </c>
      <c r="V97" s="72">
        <f t="shared" si="25"/>
        <v>0.15313394533723776</v>
      </c>
      <c r="AQ97" s="47">
        <v>0.94077423935120641</v>
      </c>
      <c r="AR97" s="47">
        <v>0</v>
      </c>
      <c r="AS97" s="47">
        <v>4</v>
      </c>
      <c r="AT97" s="47">
        <f t="shared" si="29"/>
        <v>99</v>
      </c>
      <c r="AU97" s="47">
        <f t="shared" si="30"/>
        <v>89</v>
      </c>
      <c r="AV97" s="47">
        <f t="shared" si="26"/>
        <v>0</v>
      </c>
      <c r="AW97" s="47">
        <f t="shared" si="27"/>
        <v>0.11881188118811881</v>
      </c>
      <c r="AX97" s="47">
        <f t="shared" si="28"/>
        <v>0</v>
      </c>
    </row>
    <row r="98" spans="1:50" x14ac:dyDescent="0.2">
      <c r="A98" s="47">
        <v>7.4</v>
      </c>
      <c r="B98" s="47">
        <v>4.4000000000000004</v>
      </c>
      <c r="C98" s="47">
        <v>4.8</v>
      </c>
      <c r="D98" s="47">
        <v>7.2</v>
      </c>
      <c r="E98" s="47">
        <v>5.6</v>
      </c>
      <c r="F98" s="47">
        <v>0</v>
      </c>
      <c r="H98" s="72">
        <v>9.9</v>
      </c>
      <c r="I98" s="72">
        <v>5.4</v>
      </c>
      <c r="J98" s="72">
        <v>4.5</v>
      </c>
      <c r="K98" s="72">
        <v>3.8</v>
      </c>
      <c r="L98" s="72">
        <v>4</v>
      </c>
      <c r="M98" s="72">
        <v>2</v>
      </c>
      <c r="N98" s="72">
        <v>0</v>
      </c>
      <c r="O98" s="72">
        <f t="shared" si="18"/>
        <v>2</v>
      </c>
      <c r="P98" s="72">
        <f t="shared" si="19"/>
        <v>1</v>
      </c>
      <c r="Q98" s="72">
        <f t="shared" si="20"/>
        <v>0.64925198519334992</v>
      </c>
      <c r="R98" s="72">
        <f t="shared" si="21"/>
        <v>1.2985039703866998</v>
      </c>
      <c r="S98" s="72">
        <f t="shared" si="22"/>
        <v>0.70149602961330015</v>
      </c>
      <c r="T98" s="72">
        <f t="shared" si="23"/>
        <v>-0.86386874154451176</v>
      </c>
      <c r="U98" s="72">
        <f t="shared" si="24"/>
        <v>100</v>
      </c>
      <c r="V98" s="72">
        <f t="shared" si="25"/>
        <v>1.0804680549484831</v>
      </c>
      <c r="AQ98" s="47">
        <v>0.94112403882502293</v>
      </c>
      <c r="AR98" s="47">
        <v>0</v>
      </c>
      <c r="AS98" s="47">
        <v>2</v>
      </c>
      <c r="AT98" s="47">
        <f t="shared" si="29"/>
        <v>99</v>
      </c>
      <c r="AU98" s="47">
        <f t="shared" si="30"/>
        <v>91</v>
      </c>
      <c r="AV98" s="47">
        <f t="shared" si="26"/>
        <v>0</v>
      </c>
      <c r="AW98" s="47">
        <f t="shared" si="27"/>
        <v>9.9009900990098987E-2</v>
      </c>
      <c r="AX98" s="47">
        <f t="shared" si="28"/>
        <v>0</v>
      </c>
    </row>
    <row r="99" spans="1:50" x14ac:dyDescent="0.2">
      <c r="A99" s="47">
        <v>8.6999999999999993</v>
      </c>
      <c r="B99" s="47">
        <v>6.1</v>
      </c>
      <c r="C99" s="47">
        <v>2.9</v>
      </c>
      <c r="D99" s="47">
        <v>5.6</v>
      </c>
      <c r="E99" s="47">
        <v>2.9</v>
      </c>
      <c r="F99" s="47">
        <v>1</v>
      </c>
      <c r="H99" s="72">
        <v>9.9</v>
      </c>
      <c r="I99" s="72">
        <v>5.8</v>
      </c>
      <c r="J99" s="72">
        <v>3.5</v>
      </c>
      <c r="K99" s="72">
        <v>5.4</v>
      </c>
      <c r="L99" s="72">
        <v>4.9000000000000004</v>
      </c>
      <c r="M99" s="72">
        <v>2</v>
      </c>
      <c r="N99" s="72">
        <v>0</v>
      </c>
      <c r="O99" s="72">
        <f t="shared" si="18"/>
        <v>2</v>
      </c>
      <c r="P99" s="72">
        <f t="shared" si="19"/>
        <v>1</v>
      </c>
      <c r="Q99" s="72">
        <f t="shared" si="20"/>
        <v>0.64836168516402193</v>
      </c>
      <c r="R99" s="72">
        <f t="shared" si="21"/>
        <v>1.2967233703280439</v>
      </c>
      <c r="S99" s="72">
        <f t="shared" si="22"/>
        <v>0.70327662967195614</v>
      </c>
      <c r="T99" s="72">
        <f t="shared" si="23"/>
        <v>-0.86661316444746428</v>
      </c>
      <c r="U99" s="72">
        <f t="shared" si="24"/>
        <v>100</v>
      </c>
      <c r="V99" s="72">
        <f t="shared" si="25"/>
        <v>1.084698010022048</v>
      </c>
      <c r="AQ99" s="47">
        <v>0.95043802716512649</v>
      </c>
      <c r="AR99" s="47">
        <v>0</v>
      </c>
      <c r="AS99" s="47">
        <v>2</v>
      </c>
      <c r="AT99" s="47">
        <f t="shared" si="29"/>
        <v>99</v>
      </c>
      <c r="AU99" s="47">
        <f t="shared" si="30"/>
        <v>93</v>
      </c>
      <c r="AV99" s="47">
        <f t="shared" si="26"/>
        <v>0</v>
      </c>
      <c r="AW99" s="47">
        <f t="shared" si="27"/>
        <v>7.9207920792079167E-2</v>
      </c>
      <c r="AX99" s="47">
        <f t="shared" si="28"/>
        <v>0</v>
      </c>
    </row>
    <row r="100" spans="1:50" x14ac:dyDescent="0.2">
      <c r="A100" s="47">
        <v>7.8</v>
      </c>
      <c r="B100" s="47">
        <v>5.3</v>
      </c>
      <c r="C100" s="47">
        <v>7.1</v>
      </c>
      <c r="D100" s="47">
        <v>7.9</v>
      </c>
      <c r="E100" s="47">
        <v>4.9000000000000004</v>
      </c>
      <c r="F100" s="47">
        <v>1</v>
      </c>
      <c r="H100" s="72">
        <v>9.9</v>
      </c>
      <c r="I100" s="72">
        <v>5.9</v>
      </c>
      <c r="J100" s="72">
        <v>4.8</v>
      </c>
      <c r="K100" s="72">
        <v>4.9000000000000004</v>
      </c>
      <c r="L100" s="72">
        <v>4.3</v>
      </c>
      <c r="M100" s="72">
        <v>1</v>
      </c>
      <c r="N100" s="72">
        <v>1</v>
      </c>
      <c r="O100" s="72">
        <f t="shared" si="18"/>
        <v>2</v>
      </c>
      <c r="P100" s="72">
        <f t="shared" si="19"/>
        <v>0.5</v>
      </c>
      <c r="Q100" s="72">
        <f t="shared" si="20"/>
        <v>0.78608298165167778</v>
      </c>
      <c r="R100" s="72">
        <f t="shared" si="21"/>
        <v>1.5721659633033556</v>
      </c>
      <c r="S100" s="72">
        <f t="shared" si="22"/>
        <v>0.42783403669664444</v>
      </c>
      <c r="T100" s="72">
        <f t="shared" si="23"/>
        <v>-1.7828600213930177</v>
      </c>
      <c r="U100" s="72">
        <f t="shared" si="24"/>
        <v>50</v>
      </c>
      <c r="V100" s="72">
        <f t="shared" si="25"/>
        <v>0.97342010511633237</v>
      </c>
      <c r="AQ100" s="47">
        <v>0.95237657332475778</v>
      </c>
      <c r="AR100" s="47">
        <v>0</v>
      </c>
      <c r="AS100" s="47">
        <v>2</v>
      </c>
      <c r="AT100" s="47">
        <f t="shared" si="29"/>
        <v>99</v>
      </c>
      <c r="AU100" s="47">
        <f t="shared" si="30"/>
        <v>95</v>
      </c>
      <c r="AV100" s="47">
        <f t="shared" si="26"/>
        <v>0</v>
      </c>
      <c r="AW100" s="47">
        <f t="shared" si="27"/>
        <v>5.9405940594059459E-2</v>
      </c>
      <c r="AX100" s="47">
        <f t="shared" si="28"/>
        <v>0</v>
      </c>
    </row>
    <row r="101" spans="1:50" x14ac:dyDescent="0.2">
      <c r="A101" s="47">
        <v>7.9</v>
      </c>
      <c r="B101" s="47">
        <v>4.2</v>
      </c>
      <c r="C101" s="47">
        <v>4.8</v>
      </c>
      <c r="D101" s="47">
        <v>9.6999999999999993</v>
      </c>
      <c r="E101" s="47">
        <v>5.4</v>
      </c>
      <c r="F101" s="47">
        <v>1</v>
      </c>
      <c r="H101" s="72">
        <v>9.9</v>
      </c>
      <c r="I101" s="72">
        <v>7</v>
      </c>
      <c r="J101" s="72">
        <v>6.7</v>
      </c>
      <c r="K101" s="72">
        <v>6.8</v>
      </c>
      <c r="L101" s="72">
        <v>3.4</v>
      </c>
      <c r="M101" s="72">
        <v>4</v>
      </c>
      <c r="N101" s="72">
        <v>0</v>
      </c>
      <c r="O101" s="72">
        <f t="shared" si="18"/>
        <v>4</v>
      </c>
      <c r="P101" s="72">
        <f t="shared" si="19"/>
        <v>1</v>
      </c>
      <c r="Q101" s="72">
        <f t="shared" si="20"/>
        <v>0.94077423935120641</v>
      </c>
      <c r="R101" s="72">
        <f t="shared" si="21"/>
        <v>3.7630969574048256</v>
      </c>
      <c r="S101" s="72">
        <f t="shared" si="22"/>
        <v>0.23690304259517436</v>
      </c>
      <c r="T101" s="72">
        <f t="shared" si="23"/>
        <v>-0.24420833541863429</v>
      </c>
      <c r="U101" s="72">
        <f t="shared" si="24"/>
        <v>100</v>
      </c>
      <c r="V101" s="72">
        <f t="shared" si="25"/>
        <v>0.25181710200584539</v>
      </c>
      <c r="AQ101" s="47">
        <v>0.95735881471364925</v>
      </c>
      <c r="AR101" s="47">
        <v>0</v>
      </c>
      <c r="AS101" s="47">
        <v>2</v>
      </c>
      <c r="AT101" s="47">
        <f t="shared" si="29"/>
        <v>99</v>
      </c>
      <c r="AU101" s="47">
        <f t="shared" si="30"/>
        <v>97</v>
      </c>
      <c r="AV101" s="47">
        <f t="shared" si="26"/>
        <v>0</v>
      </c>
      <c r="AW101" s="47">
        <f t="shared" si="27"/>
        <v>3.9603960396039639E-2</v>
      </c>
      <c r="AX101" s="47">
        <f t="shared" si="28"/>
        <v>0</v>
      </c>
    </row>
    <row r="102" spans="1:50" x14ac:dyDescent="0.2">
      <c r="A102" s="47">
        <v>7.6</v>
      </c>
      <c r="B102" s="47">
        <v>4.2</v>
      </c>
      <c r="C102" s="47">
        <v>4.5999999999999996</v>
      </c>
      <c r="D102" s="47">
        <v>7.7</v>
      </c>
      <c r="E102" s="47">
        <v>5.5</v>
      </c>
      <c r="F102" s="47">
        <v>0</v>
      </c>
      <c r="H102" s="72">
        <v>10</v>
      </c>
      <c r="I102" s="72">
        <v>5.4</v>
      </c>
      <c r="J102" s="72">
        <v>4.5</v>
      </c>
      <c r="K102" s="72">
        <v>3.8</v>
      </c>
      <c r="L102" s="72">
        <v>4</v>
      </c>
      <c r="M102" s="72">
        <v>1</v>
      </c>
      <c r="N102" s="72">
        <v>1</v>
      </c>
      <c r="O102" s="72">
        <f t="shared" si="18"/>
        <v>2</v>
      </c>
      <c r="P102" s="72">
        <f t="shared" si="19"/>
        <v>0.5</v>
      </c>
      <c r="Q102" s="72">
        <f t="shared" si="20"/>
        <v>0.66729301941870001</v>
      </c>
      <c r="R102" s="72">
        <f t="shared" si="21"/>
        <v>1.3345860388374</v>
      </c>
      <c r="S102" s="72">
        <f t="shared" si="22"/>
        <v>0.66541396116259999</v>
      </c>
      <c r="T102" s="72">
        <f t="shared" si="23"/>
        <v>-1.5050191346302146</v>
      </c>
      <c r="U102" s="72">
        <f t="shared" si="24"/>
        <v>50</v>
      </c>
      <c r="V102" s="72">
        <f t="shared" si="25"/>
        <v>0.25211990821359853</v>
      </c>
      <c r="AQ102" s="47">
        <v>0.9806533134482831</v>
      </c>
      <c r="AR102" s="47">
        <v>0</v>
      </c>
      <c r="AS102" s="47">
        <v>2</v>
      </c>
      <c r="AT102" s="47">
        <f t="shared" si="29"/>
        <v>99</v>
      </c>
      <c r="AU102" s="47">
        <f t="shared" si="30"/>
        <v>99</v>
      </c>
      <c r="AV102" s="47">
        <f t="shared" si="26"/>
        <v>0</v>
      </c>
      <c r="AW102" s="47">
        <f t="shared" si="27"/>
        <v>1.980198019801982E-2</v>
      </c>
      <c r="AX102" s="47">
        <f t="shared" si="28"/>
        <v>0</v>
      </c>
    </row>
    <row r="103" spans="1:50" x14ac:dyDescent="0.2">
      <c r="A103" s="47">
        <v>9.1999999999999993</v>
      </c>
      <c r="B103" s="47">
        <v>6.5</v>
      </c>
      <c r="C103" s="47">
        <v>6.2</v>
      </c>
      <c r="D103" s="47">
        <v>7.3</v>
      </c>
      <c r="E103" s="47">
        <v>4.5999999999999996</v>
      </c>
      <c r="F103" s="47">
        <v>1</v>
      </c>
      <c r="H103" s="72"/>
      <c r="I103" s="72"/>
      <c r="J103" s="72"/>
      <c r="K103" s="72"/>
      <c r="L103" s="72"/>
      <c r="M103" s="72">
        <f>SUM(M4:M102)</f>
        <v>101</v>
      </c>
      <c r="N103" s="72">
        <f t="shared" ref="N103:O103" si="31">SUM(N4:N102)</f>
        <v>99</v>
      </c>
      <c r="O103" s="72">
        <f t="shared" si="31"/>
        <v>200</v>
      </c>
      <c r="P103" s="72"/>
      <c r="Q103" s="72"/>
      <c r="R103" s="72">
        <f>SUM(R4:R102)</f>
        <v>100.99999999999999</v>
      </c>
      <c r="S103" s="72">
        <f t="shared" ref="S103:T103" si="32">SUM(S4:S102)</f>
        <v>99.000000000000071</v>
      </c>
      <c r="T103" s="72">
        <f t="shared" si="32"/>
        <v>-97.832957262717585</v>
      </c>
      <c r="U103" s="72">
        <f>SUMPRODUCT(U4:U102,O4:O102)/O103</f>
        <v>76.5</v>
      </c>
      <c r="V103" s="72">
        <f>SUM(V4:V102)</f>
        <v>92.656131637845561</v>
      </c>
      <c r="AQ103" s="47">
        <v>0.98176489566421166</v>
      </c>
      <c r="AR103" s="47">
        <v>0</v>
      </c>
      <c r="AS103" s="47">
        <v>2</v>
      </c>
      <c r="AT103" s="47">
        <f t="shared" si="29"/>
        <v>99</v>
      </c>
      <c r="AU103" s="47">
        <f t="shared" si="30"/>
        <v>101</v>
      </c>
      <c r="AV103" s="47">
        <f t="shared" si="26"/>
        <v>0</v>
      </c>
      <c r="AW103" s="47">
        <f t="shared" si="27"/>
        <v>0</v>
      </c>
      <c r="AX103" s="47">
        <f t="shared" si="28"/>
        <v>0</v>
      </c>
    </row>
    <row r="104" spans="1:50" x14ac:dyDescent="0.2">
      <c r="A104" s="47">
        <v>7.7</v>
      </c>
      <c r="B104" s="47">
        <v>5.2</v>
      </c>
      <c r="C104" s="47">
        <v>7</v>
      </c>
      <c r="D104" s="47">
        <v>7.7</v>
      </c>
      <c r="E104" s="47">
        <v>4.7</v>
      </c>
      <c r="F104" s="47">
        <v>1</v>
      </c>
      <c r="AQ104" s="47"/>
      <c r="AR104" s="47"/>
      <c r="AS104" s="47"/>
      <c r="AT104" s="47"/>
      <c r="AU104" s="47"/>
      <c r="AV104" s="47"/>
      <c r="AW104" s="47"/>
      <c r="AX104" s="47">
        <f>SUM(AX4:AX103)</f>
        <v>0.84528452845284496</v>
      </c>
    </row>
    <row r="105" spans="1:50" x14ac:dyDescent="0.2">
      <c r="A105" s="47">
        <v>9.5</v>
      </c>
      <c r="B105" s="47">
        <v>6.9</v>
      </c>
      <c r="C105" s="47">
        <v>6.6</v>
      </c>
      <c r="D105" s="47">
        <v>7.6</v>
      </c>
      <c r="E105" s="47">
        <v>4.5</v>
      </c>
      <c r="F105" s="47">
        <v>1</v>
      </c>
    </row>
    <row r="106" spans="1:50" x14ac:dyDescent="0.2">
      <c r="A106" s="47">
        <v>6.5</v>
      </c>
      <c r="B106" s="47">
        <v>6.3</v>
      </c>
      <c r="C106" s="47">
        <v>6</v>
      </c>
      <c r="D106" s="47">
        <v>8.6999999999999993</v>
      </c>
      <c r="E106" s="47">
        <v>5.6</v>
      </c>
      <c r="F106" s="47">
        <v>1</v>
      </c>
    </row>
    <row r="107" spans="1:50" x14ac:dyDescent="0.2">
      <c r="A107" s="47">
        <v>8.3000000000000007</v>
      </c>
      <c r="B107" s="47">
        <v>4.5999999999999996</v>
      </c>
      <c r="C107" s="47">
        <v>5.2</v>
      </c>
      <c r="D107" s="47">
        <v>9.1</v>
      </c>
      <c r="E107" s="47">
        <v>5.8</v>
      </c>
      <c r="F107" s="47">
        <v>1</v>
      </c>
    </row>
    <row r="108" spans="1:50" x14ac:dyDescent="0.2">
      <c r="A108" s="47">
        <v>9.6</v>
      </c>
      <c r="B108" s="47">
        <v>7.7</v>
      </c>
      <c r="C108" s="47">
        <v>5.5</v>
      </c>
      <c r="D108" s="47">
        <v>7.7</v>
      </c>
      <c r="E108" s="47">
        <v>4.5999999999999996</v>
      </c>
      <c r="F108" s="47">
        <v>1</v>
      </c>
    </row>
    <row r="109" spans="1:50" x14ac:dyDescent="0.2">
      <c r="A109" s="47">
        <v>5.9</v>
      </c>
      <c r="B109" s="47">
        <v>5.9</v>
      </c>
      <c r="C109" s="47">
        <v>6.2</v>
      </c>
      <c r="D109" s="47">
        <v>8.4</v>
      </c>
      <c r="E109" s="47">
        <v>7.5</v>
      </c>
      <c r="F109" s="47">
        <v>1</v>
      </c>
    </row>
    <row r="110" spans="1:50" x14ac:dyDescent="0.2">
      <c r="A110" s="47">
        <v>8.6999999999999993</v>
      </c>
      <c r="B110" s="47">
        <v>7.4</v>
      </c>
      <c r="C110" s="47">
        <v>4.8</v>
      </c>
      <c r="D110" s="47">
        <v>3.8</v>
      </c>
      <c r="E110" s="47">
        <v>3.5</v>
      </c>
      <c r="F110" s="47">
        <v>1</v>
      </c>
    </row>
    <row r="111" spans="1:50" x14ac:dyDescent="0.2">
      <c r="A111" s="47">
        <v>6.7</v>
      </c>
      <c r="B111" s="47">
        <v>6.3</v>
      </c>
      <c r="C111" s="47">
        <v>4.5</v>
      </c>
      <c r="D111" s="47">
        <v>5</v>
      </c>
      <c r="E111" s="47">
        <v>2.6</v>
      </c>
      <c r="F111" s="47">
        <v>0</v>
      </c>
    </row>
    <row r="112" spans="1:50" x14ac:dyDescent="0.2">
      <c r="A112" s="47">
        <v>9.6999999999999993</v>
      </c>
      <c r="B112" s="47">
        <v>7.5</v>
      </c>
      <c r="C112" s="47">
        <v>6.1</v>
      </c>
      <c r="D112" s="47">
        <v>6.7</v>
      </c>
      <c r="E112" s="47">
        <v>3.4</v>
      </c>
      <c r="F112" s="47">
        <v>1</v>
      </c>
    </row>
    <row r="113" spans="1:6" x14ac:dyDescent="0.2">
      <c r="A113" s="47">
        <v>8.8000000000000007</v>
      </c>
      <c r="B113" s="47">
        <v>8.1</v>
      </c>
      <c r="C113" s="47">
        <v>4.5</v>
      </c>
      <c r="D113" s="47">
        <v>6.7</v>
      </c>
      <c r="E113" s="47">
        <v>2.2999999999999998</v>
      </c>
      <c r="F113" s="47">
        <v>0</v>
      </c>
    </row>
    <row r="114" spans="1:6" x14ac:dyDescent="0.2">
      <c r="A114" s="47">
        <v>8.1999999999999993</v>
      </c>
      <c r="B114" s="47">
        <v>4.9000000000000004</v>
      </c>
      <c r="C114" s="47">
        <v>5</v>
      </c>
      <c r="D114" s="47">
        <v>9</v>
      </c>
      <c r="E114" s="47">
        <v>6.9</v>
      </c>
      <c r="F114" s="47">
        <v>1</v>
      </c>
    </row>
    <row r="115" spans="1:6" x14ac:dyDescent="0.2">
      <c r="A115" s="47">
        <v>8.9</v>
      </c>
      <c r="B115" s="47">
        <v>5.0999999999999996</v>
      </c>
      <c r="C115" s="47">
        <v>6.9</v>
      </c>
      <c r="D115" s="47">
        <v>8.1999999999999993</v>
      </c>
      <c r="E115" s="47">
        <v>5.9</v>
      </c>
      <c r="F115" s="47">
        <v>1</v>
      </c>
    </row>
    <row r="116" spans="1:6" x14ac:dyDescent="0.2">
      <c r="A116" s="47">
        <v>8.4</v>
      </c>
      <c r="B116" s="47">
        <v>4.7</v>
      </c>
      <c r="C116" s="47">
        <v>5.9</v>
      </c>
      <c r="D116" s="47">
        <v>6.7</v>
      </c>
      <c r="E116" s="47">
        <v>5</v>
      </c>
      <c r="F116" s="47">
        <v>1</v>
      </c>
    </row>
    <row r="117" spans="1:6" x14ac:dyDescent="0.2">
      <c r="A117" s="47">
        <v>7.7</v>
      </c>
      <c r="B117" s="47">
        <v>5.2</v>
      </c>
      <c r="C117" s="47">
        <v>7</v>
      </c>
      <c r="D117" s="47">
        <v>7.7</v>
      </c>
      <c r="E117" s="47">
        <v>4.7</v>
      </c>
      <c r="F117" s="47">
        <v>0</v>
      </c>
    </row>
    <row r="118" spans="1:6" x14ac:dyDescent="0.2">
      <c r="A118" s="47">
        <v>9.1999999999999993</v>
      </c>
      <c r="B118" s="47">
        <v>6.5</v>
      </c>
      <c r="C118" s="47">
        <v>6.2</v>
      </c>
      <c r="D118" s="47">
        <v>7.3</v>
      </c>
      <c r="E118" s="47">
        <v>4.5999999999999996</v>
      </c>
      <c r="F118" s="47">
        <v>1</v>
      </c>
    </row>
    <row r="119" spans="1:6" x14ac:dyDescent="0.2">
      <c r="A119" s="47">
        <v>7.3</v>
      </c>
      <c r="B119" s="47">
        <v>5.2</v>
      </c>
      <c r="C119" s="47">
        <v>6.1</v>
      </c>
      <c r="D119" s="47">
        <v>8</v>
      </c>
      <c r="E119" s="47">
        <v>3.3</v>
      </c>
      <c r="F119" s="47">
        <v>0</v>
      </c>
    </row>
    <row r="120" spans="1:6" x14ac:dyDescent="0.2">
      <c r="A120" s="47">
        <v>9</v>
      </c>
      <c r="B120" s="47">
        <v>4.8</v>
      </c>
      <c r="C120" s="47">
        <v>5</v>
      </c>
      <c r="D120" s="47">
        <v>6</v>
      </c>
      <c r="E120" s="47">
        <v>3.9</v>
      </c>
      <c r="F120" s="47">
        <v>1</v>
      </c>
    </row>
    <row r="121" spans="1:6" x14ac:dyDescent="0.2">
      <c r="A121" s="47">
        <v>8.1</v>
      </c>
      <c r="B121" s="47">
        <v>5.0999999999999996</v>
      </c>
      <c r="C121" s="47">
        <v>3.8</v>
      </c>
      <c r="D121" s="47">
        <v>6.6</v>
      </c>
      <c r="E121" s="47">
        <v>3.5</v>
      </c>
      <c r="F121" s="47">
        <v>0</v>
      </c>
    </row>
    <row r="122" spans="1:6" x14ac:dyDescent="0.2">
      <c r="A122" s="47">
        <v>7.4</v>
      </c>
      <c r="B122" s="47">
        <v>7.2</v>
      </c>
      <c r="C122" s="47">
        <v>6.9</v>
      </c>
      <c r="D122" s="47">
        <v>9.6</v>
      </c>
      <c r="E122" s="47">
        <v>6.5</v>
      </c>
      <c r="F122" s="47">
        <v>1</v>
      </c>
    </row>
    <row r="123" spans="1:6" x14ac:dyDescent="0.2">
      <c r="A123" s="47">
        <v>7.9</v>
      </c>
      <c r="B123" s="47">
        <v>4.2</v>
      </c>
      <c r="C123" s="47">
        <v>4.8</v>
      </c>
      <c r="D123" s="47">
        <v>9.6999999999999993</v>
      </c>
      <c r="E123" s="47">
        <v>5.4</v>
      </c>
      <c r="F123" s="47">
        <v>0</v>
      </c>
    </row>
    <row r="124" spans="1:6" x14ac:dyDescent="0.2">
      <c r="A124" s="47">
        <v>7.7</v>
      </c>
      <c r="B124" s="47">
        <v>4.7</v>
      </c>
      <c r="C124" s="47">
        <v>3.4</v>
      </c>
      <c r="D124" s="47">
        <v>6.2</v>
      </c>
      <c r="E124" s="47">
        <v>3.1</v>
      </c>
      <c r="F124" s="47">
        <v>0</v>
      </c>
    </row>
    <row r="125" spans="1:6" x14ac:dyDescent="0.2">
      <c r="A125" s="47">
        <v>9.4</v>
      </c>
      <c r="B125" s="47">
        <v>7.3</v>
      </c>
      <c r="C125" s="47">
        <v>4.5999999999999996</v>
      </c>
      <c r="D125" s="47">
        <v>6.3</v>
      </c>
      <c r="E125" s="47">
        <v>4.5999999999999996</v>
      </c>
      <c r="F125" s="47">
        <v>1</v>
      </c>
    </row>
    <row r="126" spans="1:6" x14ac:dyDescent="0.2">
      <c r="A126" s="47">
        <v>7.2</v>
      </c>
      <c r="B126" s="47">
        <v>3.4</v>
      </c>
      <c r="C126" s="47">
        <v>4.7</v>
      </c>
      <c r="D126" s="47">
        <v>10</v>
      </c>
      <c r="E126" s="47">
        <v>4.0999999999999996</v>
      </c>
      <c r="F126" s="47">
        <v>0</v>
      </c>
    </row>
    <row r="127" spans="1:6" x14ac:dyDescent="0.2">
      <c r="A127" s="47">
        <v>8.3000000000000007</v>
      </c>
      <c r="B127" s="47">
        <v>6.1</v>
      </c>
      <c r="C127" s="47">
        <v>6.1</v>
      </c>
      <c r="D127" s="47">
        <v>5.3</v>
      </c>
      <c r="E127" s="47">
        <v>2.9</v>
      </c>
      <c r="F127" s="47">
        <v>1</v>
      </c>
    </row>
    <row r="128" spans="1:6" x14ac:dyDescent="0.2">
      <c r="A128" s="47">
        <v>7.9</v>
      </c>
      <c r="B128" s="47">
        <v>6.9</v>
      </c>
      <c r="C128" s="47">
        <v>5.8</v>
      </c>
      <c r="D128" s="47">
        <v>4.7</v>
      </c>
      <c r="E128" s="47">
        <v>4.2</v>
      </c>
      <c r="F128" s="47">
        <v>0</v>
      </c>
    </row>
    <row r="129" spans="1:6" x14ac:dyDescent="0.2">
      <c r="A129" s="47">
        <v>7.3</v>
      </c>
      <c r="B129" s="47">
        <v>5.2</v>
      </c>
      <c r="C129" s="47">
        <v>6.1</v>
      </c>
      <c r="D129" s="47">
        <v>8</v>
      </c>
      <c r="E129" s="47">
        <v>3.3</v>
      </c>
      <c r="F129" s="47">
        <v>0</v>
      </c>
    </row>
    <row r="130" spans="1:6" x14ac:dyDescent="0.2">
      <c r="A130" s="47">
        <v>9.6</v>
      </c>
      <c r="B130" s="47">
        <v>8.1999999999999993</v>
      </c>
      <c r="C130" s="47">
        <v>7.8</v>
      </c>
      <c r="D130" s="47">
        <v>4.5</v>
      </c>
      <c r="E130" s="47">
        <v>3</v>
      </c>
      <c r="F130" s="47">
        <v>1</v>
      </c>
    </row>
    <row r="131" spans="1:6" x14ac:dyDescent="0.2">
      <c r="A131" s="47">
        <v>8.3000000000000007</v>
      </c>
      <c r="B131" s="47">
        <v>5.7</v>
      </c>
      <c r="C131" s="47">
        <v>2.5</v>
      </c>
      <c r="D131" s="47">
        <v>5.2</v>
      </c>
      <c r="E131" s="47">
        <v>2.5</v>
      </c>
      <c r="F131" s="47">
        <v>0</v>
      </c>
    </row>
    <row r="132" spans="1:6" x14ac:dyDescent="0.2">
      <c r="A132" s="47">
        <v>8.6</v>
      </c>
      <c r="B132" s="47">
        <v>7.3</v>
      </c>
      <c r="C132" s="47">
        <v>4.7</v>
      </c>
      <c r="D132" s="47">
        <v>3.7</v>
      </c>
      <c r="E132" s="47">
        <v>3.4</v>
      </c>
      <c r="F132" s="47">
        <v>0</v>
      </c>
    </row>
    <row r="133" spans="1:6" x14ac:dyDescent="0.2">
      <c r="A133" s="47">
        <v>8</v>
      </c>
      <c r="B133" s="47">
        <v>7.7</v>
      </c>
      <c r="C133" s="47">
        <v>3</v>
      </c>
      <c r="D133" s="47">
        <v>5.2</v>
      </c>
      <c r="E133" s="47">
        <v>4.2</v>
      </c>
      <c r="F133" s="47">
        <v>0</v>
      </c>
    </row>
    <row r="134" spans="1:6" x14ac:dyDescent="0.2">
      <c r="A134" s="47">
        <v>6.4</v>
      </c>
      <c r="B134" s="47">
        <v>2.9</v>
      </c>
      <c r="C134" s="47">
        <v>5</v>
      </c>
      <c r="D134" s="47">
        <v>8.4</v>
      </c>
      <c r="E134" s="47">
        <v>3.7</v>
      </c>
      <c r="F134" s="47">
        <v>0</v>
      </c>
    </row>
    <row r="135" spans="1:6" x14ac:dyDescent="0.2">
      <c r="A135" s="47">
        <v>6.6</v>
      </c>
      <c r="B135" s="47">
        <v>5.3</v>
      </c>
      <c r="C135" s="47">
        <v>6.6</v>
      </c>
      <c r="D135" s="47">
        <v>8.1999999999999993</v>
      </c>
      <c r="E135" s="47">
        <v>4.0999999999999996</v>
      </c>
      <c r="F135" s="47">
        <v>0</v>
      </c>
    </row>
    <row r="136" spans="1:6" x14ac:dyDescent="0.2">
      <c r="A136" s="47">
        <v>7.6</v>
      </c>
      <c r="B136" s="47">
        <v>7.1</v>
      </c>
      <c r="C136" s="47">
        <v>4.2</v>
      </c>
      <c r="D136" s="47">
        <v>5.8</v>
      </c>
      <c r="E136" s="47">
        <v>3.8</v>
      </c>
      <c r="F136" s="47">
        <v>1</v>
      </c>
    </row>
    <row r="137" spans="1:6" x14ac:dyDescent="0.2">
      <c r="A137" s="47">
        <v>9.4</v>
      </c>
      <c r="B137" s="47">
        <v>7.8</v>
      </c>
      <c r="C137" s="47">
        <v>4.7</v>
      </c>
      <c r="D137" s="47">
        <v>7.6</v>
      </c>
      <c r="E137" s="47">
        <v>3.7</v>
      </c>
      <c r="F137" s="47">
        <v>1</v>
      </c>
    </row>
    <row r="138" spans="1:6" x14ac:dyDescent="0.2">
      <c r="A138" s="47">
        <v>8.3000000000000007</v>
      </c>
      <c r="B138" s="47">
        <v>5.7</v>
      </c>
      <c r="C138" s="47">
        <v>2.5</v>
      </c>
      <c r="D138" s="47">
        <v>5.2</v>
      </c>
      <c r="E138" s="47">
        <v>2.5</v>
      </c>
      <c r="F138" s="47">
        <v>0</v>
      </c>
    </row>
    <row r="139" spans="1:6" x14ac:dyDescent="0.2">
      <c r="A139" s="47">
        <v>7.8</v>
      </c>
      <c r="B139" s="47">
        <v>5.3</v>
      </c>
      <c r="C139" s="47">
        <v>7.1</v>
      </c>
      <c r="D139" s="47">
        <v>7.9</v>
      </c>
      <c r="E139" s="47">
        <v>4.9000000000000004</v>
      </c>
      <c r="F139" s="47">
        <v>0</v>
      </c>
    </row>
    <row r="140" spans="1:6" x14ac:dyDescent="0.2">
      <c r="A140" s="47">
        <v>7.1</v>
      </c>
      <c r="B140" s="47">
        <v>3.3</v>
      </c>
      <c r="C140" s="47">
        <v>4.5</v>
      </c>
      <c r="D140" s="47">
        <v>9.9</v>
      </c>
      <c r="E140" s="47">
        <v>4</v>
      </c>
      <c r="F140" s="47">
        <v>0</v>
      </c>
    </row>
    <row r="141" spans="1:6" x14ac:dyDescent="0.2">
      <c r="A141" s="47">
        <v>7.6</v>
      </c>
      <c r="B141" s="47">
        <v>4.5999999999999996</v>
      </c>
      <c r="C141" s="47">
        <v>5</v>
      </c>
      <c r="D141" s="47">
        <v>7.4</v>
      </c>
      <c r="E141" s="47">
        <v>5.8</v>
      </c>
      <c r="F141" s="47">
        <v>0</v>
      </c>
    </row>
    <row r="142" spans="1:6" x14ac:dyDescent="0.2">
      <c r="A142" s="47">
        <v>5.6</v>
      </c>
      <c r="B142" s="47">
        <v>5.7</v>
      </c>
      <c r="C142" s="47">
        <v>5.6</v>
      </c>
      <c r="D142" s="47">
        <v>9.1</v>
      </c>
      <c r="E142" s="47">
        <v>6</v>
      </c>
      <c r="F142" s="47">
        <v>0</v>
      </c>
    </row>
    <row r="143" spans="1:6" x14ac:dyDescent="0.2">
      <c r="A143" s="47">
        <v>9.9</v>
      </c>
      <c r="B143" s="47">
        <v>5.8</v>
      </c>
      <c r="C143" s="47">
        <v>3.5</v>
      </c>
      <c r="D143" s="47">
        <v>5.4</v>
      </c>
      <c r="E143" s="47">
        <v>4.9000000000000004</v>
      </c>
      <c r="F143" s="47">
        <v>1</v>
      </c>
    </row>
    <row r="144" spans="1:6" x14ac:dyDescent="0.2">
      <c r="A144" s="47">
        <v>9.1999999999999993</v>
      </c>
      <c r="B144" s="47">
        <v>7.4</v>
      </c>
      <c r="C144" s="47">
        <v>5.8</v>
      </c>
      <c r="D144" s="47">
        <v>4.5</v>
      </c>
      <c r="E144" s="47">
        <v>4</v>
      </c>
      <c r="F144" s="47">
        <v>1</v>
      </c>
    </row>
    <row r="145" spans="1:6" x14ac:dyDescent="0.2">
      <c r="A145" s="47">
        <v>9.1</v>
      </c>
      <c r="B145" s="47">
        <v>7.5</v>
      </c>
      <c r="C145" s="47">
        <v>4.5</v>
      </c>
      <c r="D145" s="47">
        <v>7.3</v>
      </c>
      <c r="E145" s="47">
        <v>3.4</v>
      </c>
      <c r="F145" s="47">
        <v>0</v>
      </c>
    </row>
    <row r="146" spans="1:6" x14ac:dyDescent="0.2">
      <c r="A146" s="47">
        <v>9.9</v>
      </c>
      <c r="B146" s="47">
        <v>5.4</v>
      </c>
      <c r="C146" s="47">
        <v>4.5</v>
      </c>
      <c r="D146" s="47">
        <v>3.8</v>
      </c>
      <c r="E146" s="47">
        <v>4</v>
      </c>
      <c r="F146" s="47">
        <v>1</v>
      </c>
    </row>
    <row r="147" spans="1:6" x14ac:dyDescent="0.2">
      <c r="A147" s="47">
        <v>9.9</v>
      </c>
      <c r="B147" s="47">
        <v>5.4</v>
      </c>
      <c r="C147" s="47">
        <v>4.5</v>
      </c>
      <c r="D147" s="47">
        <v>3.8</v>
      </c>
      <c r="E147" s="47">
        <v>4</v>
      </c>
      <c r="F147" s="47">
        <v>1</v>
      </c>
    </row>
    <row r="148" spans="1:6" x14ac:dyDescent="0.2">
      <c r="A148" s="47">
        <v>6.6</v>
      </c>
      <c r="B148" s="47">
        <v>5.3</v>
      </c>
      <c r="C148" s="47">
        <v>6.6</v>
      </c>
      <c r="D148" s="47">
        <v>8.1999999999999993</v>
      </c>
      <c r="E148" s="47">
        <v>4.0999999999999996</v>
      </c>
      <c r="F148" s="47">
        <v>0</v>
      </c>
    </row>
    <row r="149" spans="1:6" x14ac:dyDescent="0.2">
      <c r="A149" s="47">
        <v>9.1</v>
      </c>
      <c r="B149" s="47">
        <v>6.3</v>
      </c>
      <c r="C149" s="47">
        <v>5.4</v>
      </c>
      <c r="D149" s="47">
        <v>7.3</v>
      </c>
      <c r="E149" s="47">
        <v>3</v>
      </c>
      <c r="F149" s="47">
        <v>0</v>
      </c>
    </row>
    <row r="150" spans="1:6" x14ac:dyDescent="0.2">
      <c r="A150" s="47">
        <v>5.0999999999999996</v>
      </c>
      <c r="B150" s="47">
        <v>5.4</v>
      </c>
      <c r="C150" s="47">
        <v>7.8</v>
      </c>
      <c r="D150" s="47">
        <v>5.9</v>
      </c>
      <c r="E150" s="47">
        <v>6.3</v>
      </c>
      <c r="F150" s="47">
        <v>1</v>
      </c>
    </row>
    <row r="151" spans="1:6" x14ac:dyDescent="0.2">
      <c r="A151" s="47">
        <v>6</v>
      </c>
      <c r="B151" s="47">
        <v>5.3</v>
      </c>
      <c r="C151" s="47">
        <v>5.3</v>
      </c>
      <c r="D151" s="47">
        <v>8</v>
      </c>
      <c r="E151" s="47">
        <v>5.3</v>
      </c>
      <c r="F151" s="47">
        <v>0</v>
      </c>
    </row>
    <row r="152" spans="1:6" x14ac:dyDescent="0.2">
      <c r="A152" s="47">
        <v>8.9</v>
      </c>
      <c r="B152" s="47">
        <v>5.0999999999999996</v>
      </c>
      <c r="C152" s="47">
        <v>6.9</v>
      </c>
      <c r="D152" s="47">
        <v>8.1999999999999993</v>
      </c>
      <c r="E152" s="47">
        <v>5.9</v>
      </c>
      <c r="F152" s="47">
        <v>0</v>
      </c>
    </row>
    <row r="153" spans="1:6" x14ac:dyDescent="0.2">
      <c r="A153" s="47">
        <v>6.2</v>
      </c>
      <c r="B153" s="47">
        <v>3.6</v>
      </c>
      <c r="C153" s="47">
        <v>5.0999999999999996</v>
      </c>
      <c r="D153" s="47">
        <v>6.9</v>
      </c>
      <c r="E153" s="47">
        <v>6.3</v>
      </c>
      <c r="F153" s="47">
        <v>0</v>
      </c>
    </row>
    <row r="154" spans="1:6" x14ac:dyDescent="0.2">
      <c r="A154" s="47">
        <v>7.2</v>
      </c>
      <c r="B154" s="47">
        <v>3.4</v>
      </c>
      <c r="C154" s="47">
        <v>4.7</v>
      </c>
      <c r="D154" s="47">
        <v>10</v>
      </c>
      <c r="E154" s="47">
        <v>4.0999999999999996</v>
      </c>
      <c r="F154" s="47">
        <v>0</v>
      </c>
    </row>
    <row r="155" spans="1:6" x14ac:dyDescent="0.2">
      <c r="A155" s="47">
        <v>8.8000000000000007</v>
      </c>
      <c r="B155" s="47">
        <v>8.1</v>
      </c>
      <c r="C155" s="47">
        <v>4.5</v>
      </c>
      <c r="D155" s="47">
        <v>6.7</v>
      </c>
      <c r="E155" s="47">
        <v>2.2999999999999998</v>
      </c>
      <c r="F155" s="47">
        <v>0</v>
      </c>
    </row>
    <row r="156" spans="1:6" x14ac:dyDescent="0.2">
      <c r="A156" s="47">
        <v>6.3</v>
      </c>
      <c r="B156" s="47">
        <v>4.0999999999999996</v>
      </c>
      <c r="C156" s="47">
        <v>6.6</v>
      </c>
      <c r="D156" s="47">
        <v>8.4</v>
      </c>
      <c r="E156" s="47">
        <v>5.0999999999999996</v>
      </c>
      <c r="F156" s="47">
        <v>0</v>
      </c>
    </row>
    <row r="157" spans="1:6" x14ac:dyDescent="0.2">
      <c r="A157" s="47">
        <v>9.6999999999999993</v>
      </c>
      <c r="B157" s="47">
        <v>5.7</v>
      </c>
      <c r="C157" s="47">
        <v>4.7</v>
      </c>
      <c r="D157" s="47">
        <v>4.8</v>
      </c>
      <c r="E157" s="47">
        <v>4.0999999999999996</v>
      </c>
      <c r="F157" s="47">
        <v>0</v>
      </c>
    </row>
    <row r="158" spans="1:6" x14ac:dyDescent="0.2">
      <c r="A158" s="47">
        <v>5</v>
      </c>
      <c r="B158" s="47">
        <v>4.2</v>
      </c>
      <c r="C158" s="47">
        <v>4.9000000000000004</v>
      </c>
      <c r="D158" s="47">
        <v>8.1999999999999993</v>
      </c>
      <c r="E158" s="47">
        <v>4.8</v>
      </c>
      <c r="F158" s="47">
        <v>0</v>
      </c>
    </row>
    <row r="159" spans="1:6" x14ac:dyDescent="0.2">
      <c r="A159" s="47">
        <v>7.4</v>
      </c>
      <c r="B159" s="47">
        <v>4.4000000000000004</v>
      </c>
      <c r="C159" s="47">
        <v>4.8</v>
      </c>
      <c r="D159" s="47">
        <v>7.2</v>
      </c>
      <c r="E159" s="47">
        <v>5.6</v>
      </c>
      <c r="F159" s="47">
        <v>0</v>
      </c>
    </row>
    <row r="160" spans="1:6" x14ac:dyDescent="0.2">
      <c r="A160" s="47">
        <v>5.5</v>
      </c>
      <c r="B160" s="47">
        <v>5.3</v>
      </c>
      <c r="C160" s="47">
        <v>4.9000000000000004</v>
      </c>
      <c r="D160" s="47">
        <v>6</v>
      </c>
      <c r="E160" s="47">
        <v>5.9</v>
      </c>
      <c r="F160" s="47">
        <v>0</v>
      </c>
    </row>
    <row r="161" spans="1:6" x14ac:dyDescent="0.2">
      <c r="A161" s="47">
        <v>9.1</v>
      </c>
      <c r="B161" s="47">
        <v>6.2</v>
      </c>
      <c r="C161" s="47">
        <v>4.5999999999999996</v>
      </c>
      <c r="D161" s="47">
        <v>8.3000000000000007</v>
      </c>
      <c r="E161" s="47">
        <v>4.3</v>
      </c>
      <c r="F161" s="47">
        <v>1</v>
      </c>
    </row>
    <row r="162" spans="1:6" x14ac:dyDescent="0.2">
      <c r="A162" s="47">
        <v>6.7</v>
      </c>
      <c r="B162" s="47">
        <v>5.0999999999999996</v>
      </c>
      <c r="C162" s="47">
        <v>4.9000000000000004</v>
      </c>
      <c r="D162" s="47">
        <v>9.1999999999999993</v>
      </c>
      <c r="E162" s="47">
        <v>4.5</v>
      </c>
      <c r="F162" s="47">
        <v>0</v>
      </c>
    </row>
    <row r="163" spans="1:6" x14ac:dyDescent="0.2">
      <c r="A163" s="47">
        <v>6.3</v>
      </c>
      <c r="B163" s="47">
        <v>6.8</v>
      </c>
      <c r="C163" s="47">
        <v>5.9</v>
      </c>
      <c r="D163" s="47">
        <v>8.8000000000000007</v>
      </c>
      <c r="E163" s="47">
        <v>6.2</v>
      </c>
      <c r="F163" s="47">
        <v>1</v>
      </c>
    </row>
    <row r="164" spans="1:6" x14ac:dyDescent="0.2">
      <c r="A164" s="47">
        <v>8.3000000000000007</v>
      </c>
      <c r="B164" s="47">
        <v>6.1</v>
      </c>
      <c r="C164" s="47">
        <v>6.1</v>
      </c>
      <c r="D164" s="47">
        <v>5.3</v>
      </c>
      <c r="E164" s="47">
        <v>2.9</v>
      </c>
      <c r="F164" s="47">
        <v>1</v>
      </c>
    </row>
    <row r="165" spans="1:6" x14ac:dyDescent="0.2">
      <c r="A165" s="47">
        <v>8.1999999999999993</v>
      </c>
      <c r="B165" s="47">
        <v>6</v>
      </c>
      <c r="C165" s="47">
        <v>6</v>
      </c>
      <c r="D165" s="47">
        <v>5.2</v>
      </c>
      <c r="E165" s="47">
        <v>2.8</v>
      </c>
      <c r="F165" s="47">
        <v>1</v>
      </c>
    </row>
    <row r="166" spans="1:6" x14ac:dyDescent="0.2">
      <c r="A166" s="47">
        <v>8.1999999999999993</v>
      </c>
      <c r="B166" s="47">
        <v>6</v>
      </c>
      <c r="C166" s="47">
        <v>6</v>
      </c>
      <c r="D166" s="47">
        <v>5.2</v>
      </c>
      <c r="E166" s="47">
        <v>2.8</v>
      </c>
      <c r="F166" s="47">
        <v>0</v>
      </c>
    </row>
    <row r="167" spans="1:6" x14ac:dyDescent="0.2">
      <c r="A167" s="47">
        <v>9</v>
      </c>
      <c r="B167" s="47">
        <v>4.8</v>
      </c>
      <c r="C167" s="47">
        <v>5</v>
      </c>
      <c r="D167" s="47">
        <v>6</v>
      </c>
      <c r="E167" s="47">
        <v>3.9</v>
      </c>
      <c r="F167" s="47">
        <v>0</v>
      </c>
    </row>
    <row r="168" spans="1:6" x14ac:dyDescent="0.2">
      <c r="A168" s="47">
        <v>7.1</v>
      </c>
      <c r="B168" s="47">
        <v>5</v>
      </c>
      <c r="C168" s="47">
        <v>5.9</v>
      </c>
      <c r="D168" s="47">
        <v>7.8</v>
      </c>
      <c r="E168" s="47">
        <v>3.1</v>
      </c>
      <c r="F168" s="47">
        <v>0</v>
      </c>
    </row>
    <row r="169" spans="1:6" x14ac:dyDescent="0.2">
      <c r="A169" s="47">
        <v>6.9</v>
      </c>
      <c r="B169" s="47">
        <v>2.2999999999999998</v>
      </c>
      <c r="C169" s="47">
        <v>5.4</v>
      </c>
      <c r="D169" s="47">
        <v>8.9</v>
      </c>
      <c r="E169" s="47">
        <v>4.2</v>
      </c>
      <c r="F169" s="47">
        <v>0</v>
      </c>
    </row>
    <row r="170" spans="1:6" x14ac:dyDescent="0.2">
      <c r="A170" s="47">
        <v>8.6</v>
      </c>
      <c r="B170" s="47">
        <v>5.6</v>
      </c>
      <c r="C170" s="47">
        <v>4</v>
      </c>
      <c r="D170" s="47">
        <v>6.3</v>
      </c>
      <c r="E170" s="47">
        <v>3</v>
      </c>
      <c r="F170" s="47">
        <v>0</v>
      </c>
    </row>
    <row r="171" spans="1:6" x14ac:dyDescent="0.2">
      <c r="A171" s="47">
        <v>6.7</v>
      </c>
      <c r="B171" s="47">
        <v>5.4</v>
      </c>
      <c r="C171" s="47">
        <v>6.8</v>
      </c>
      <c r="D171" s="47">
        <v>8.4</v>
      </c>
      <c r="E171" s="47">
        <v>4.3</v>
      </c>
      <c r="F171" s="47">
        <v>1</v>
      </c>
    </row>
    <row r="172" spans="1:6" x14ac:dyDescent="0.2">
      <c r="A172" s="47">
        <v>7</v>
      </c>
      <c r="B172" s="47">
        <v>4.8</v>
      </c>
      <c r="C172" s="47">
        <v>4.2</v>
      </c>
      <c r="D172" s="47">
        <v>9</v>
      </c>
      <c r="E172" s="47">
        <v>5.2</v>
      </c>
      <c r="F172" s="47">
        <v>1</v>
      </c>
    </row>
    <row r="173" spans="1:6" x14ac:dyDescent="0.2">
      <c r="A173" s="47">
        <v>9.6999999999999993</v>
      </c>
      <c r="B173" s="47">
        <v>5.6</v>
      </c>
      <c r="C173" s="47">
        <v>3.3</v>
      </c>
      <c r="D173" s="47">
        <v>5.2</v>
      </c>
      <c r="E173" s="47">
        <v>4.7</v>
      </c>
      <c r="F173" s="47">
        <v>1</v>
      </c>
    </row>
    <row r="174" spans="1:6" x14ac:dyDescent="0.2">
      <c r="A174" s="47">
        <v>9.9</v>
      </c>
      <c r="B174" s="47">
        <v>7</v>
      </c>
      <c r="C174" s="47">
        <v>6.7</v>
      </c>
      <c r="D174" s="47">
        <v>6.8</v>
      </c>
      <c r="E174" s="47">
        <v>3.4</v>
      </c>
      <c r="F174" s="47">
        <v>1</v>
      </c>
    </row>
    <row r="175" spans="1:6" x14ac:dyDescent="0.2">
      <c r="A175" s="47">
        <v>8.6</v>
      </c>
      <c r="B175" s="47">
        <v>6</v>
      </c>
      <c r="C175" s="47">
        <v>5.7</v>
      </c>
      <c r="D175" s="47">
        <v>6.7</v>
      </c>
      <c r="E175" s="47">
        <v>3.6</v>
      </c>
      <c r="F175" s="47">
        <v>0</v>
      </c>
    </row>
    <row r="176" spans="1:6" x14ac:dyDescent="0.2">
      <c r="A176" s="47">
        <v>6.3</v>
      </c>
      <c r="B176" s="47">
        <v>4.0999999999999996</v>
      </c>
      <c r="C176" s="47">
        <v>6.6</v>
      </c>
      <c r="D176" s="47">
        <v>8.4</v>
      </c>
      <c r="E176" s="47">
        <v>5.0999999999999996</v>
      </c>
      <c r="F176" s="47">
        <v>0</v>
      </c>
    </row>
    <row r="177" spans="1:6" x14ac:dyDescent="0.2">
      <c r="A177" s="47">
        <v>9.9</v>
      </c>
      <c r="B177" s="47">
        <v>7</v>
      </c>
      <c r="C177" s="47">
        <v>6.7</v>
      </c>
      <c r="D177" s="47">
        <v>6.8</v>
      </c>
      <c r="E177" s="47">
        <v>3.4</v>
      </c>
      <c r="F177" s="47">
        <v>1</v>
      </c>
    </row>
    <row r="178" spans="1:6" x14ac:dyDescent="0.2">
      <c r="A178" s="47">
        <v>9.3000000000000007</v>
      </c>
      <c r="B178" s="47">
        <v>7.2</v>
      </c>
      <c r="C178" s="47">
        <v>4.5</v>
      </c>
      <c r="D178" s="47">
        <v>6.2</v>
      </c>
      <c r="E178" s="47">
        <v>4.4000000000000004</v>
      </c>
      <c r="F178" s="47">
        <v>1</v>
      </c>
    </row>
    <row r="179" spans="1:6" x14ac:dyDescent="0.2">
      <c r="A179" s="47">
        <v>9.6999999999999993</v>
      </c>
      <c r="B179" s="47">
        <v>7.5</v>
      </c>
      <c r="C179" s="47">
        <v>6.1</v>
      </c>
      <c r="D179" s="47">
        <v>6.7</v>
      </c>
      <c r="E179" s="47">
        <v>3.4</v>
      </c>
      <c r="F179" s="47">
        <v>1</v>
      </c>
    </row>
    <row r="180" spans="1:6" x14ac:dyDescent="0.2">
      <c r="A180" s="47">
        <v>9.6999999999999993</v>
      </c>
      <c r="B180" s="47">
        <v>5.6</v>
      </c>
      <c r="C180" s="47">
        <v>3.3</v>
      </c>
      <c r="D180" s="47">
        <v>5.2</v>
      </c>
      <c r="E180" s="47">
        <v>4.7</v>
      </c>
      <c r="F180" s="47">
        <v>0</v>
      </c>
    </row>
    <row r="181" spans="1:6" x14ac:dyDescent="0.2">
      <c r="A181" s="47">
        <v>9.6</v>
      </c>
      <c r="B181" s="47">
        <v>8.3000000000000007</v>
      </c>
      <c r="C181" s="47">
        <v>7.8</v>
      </c>
      <c r="D181" s="47">
        <v>4.5</v>
      </c>
      <c r="E181" s="47">
        <v>3</v>
      </c>
      <c r="F181" s="47">
        <v>1</v>
      </c>
    </row>
    <row r="182" spans="1:6" x14ac:dyDescent="0.2">
      <c r="A182" s="47">
        <v>7.6</v>
      </c>
      <c r="B182" s="47">
        <v>7.1</v>
      </c>
      <c r="C182" s="47">
        <v>4.2</v>
      </c>
      <c r="D182" s="47">
        <v>5.8</v>
      </c>
      <c r="E182" s="47">
        <v>3.8</v>
      </c>
      <c r="F182" s="47">
        <v>1</v>
      </c>
    </row>
    <row r="183" spans="1:6" x14ac:dyDescent="0.2">
      <c r="A183" s="47">
        <v>9.4</v>
      </c>
      <c r="B183" s="47">
        <v>7.8</v>
      </c>
      <c r="C183" s="47">
        <v>4.7</v>
      </c>
      <c r="D183" s="47">
        <v>7.6</v>
      </c>
      <c r="E183" s="47">
        <v>3.7</v>
      </c>
      <c r="F183" s="47">
        <v>1</v>
      </c>
    </row>
    <row r="184" spans="1:6" x14ac:dyDescent="0.2">
      <c r="A184" s="47">
        <v>9.6</v>
      </c>
      <c r="B184" s="47">
        <v>8.1999999999999993</v>
      </c>
      <c r="C184" s="47">
        <v>7.8</v>
      </c>
      <c r="D184" s="47">
        <v>4.5</v>
      </c>
      <c r="E184" s="47">
        <v>3</v>
      </c>
      <c r="F184" s="47">
        <v>1</v>
      </c>
    </row>
    <row r="185" spans="1:6" x14ac:dyDescent="0.2">
      <c r="A185" s="47">
        <v>9.3000000000000007</v>
      </c>
      <c r="B185" s="47">
        <v>6.6</v>
      </c>
      <c r="C185" s="47">
        <v>6.3</v>
      </c>
      <c r="D185" s="47">
        <v>7.4</v>
      </c>
      <c r="E185" s="47">
        <v>4.5999999999999996</v>
      </c>
      <c r="F185" s="47">
        <v>1</v>
      </c>
    </row>
    <row r="186" spans="1:6" x14ac:dyDescent="0.2">
      <c r="A186" s="47">
        <v>9.6999999999999993</v>
      </c>
      <c r="B186" s="47">
        <v>5.7</v>
      </c>
      <c r="C186" s="47">
        <v>4.7</v>
      </c>
      <c r="D186" s="47">
        <v>4.8</v>
      </c>
      <c r="E186" s="47">
        <v>4.0999999999999996</v>
      </c>
      <c r="F186" s="47">
        <v>0</v>
      </c>
    </row>
    <row r="187" spans="1:6" x14ac:dyDescent="0.2">
      <c r="A187" s="47">
        <v>9.1</v>
      </c>
      <c r="B187" s="47">
        <v>7.5</v>
      </c>
      <c r="C187" s="47">
        <v>4.5</v>
      </c>
      <c r="D187" s="47">
        <v>7.3</v>
      </c>
      <c r="E187" s="47">
        <v>3.4</v>
      </c>
      <c r="F187" s="47">
        <v>0</v>
      </c>
    </row>
    <row r="188" spans="1:6" x14ac:dyDescent="0.2">
      <c r="A188" s="47">
        <v>6.5</v>
      </c>
      <c r="B188" s="47">
        <v>4.3</v>
      </c>
      <c r="C188" s="47">
        <v>3.7</v>
      </c>
      <c r="D188" s="47">
        <v>8.5</v>
      </c>
      <c r="E188" s="47">
        <v>4.7</v>
      </c>
      <c r="F188" s="47">
        <v>0</v>
      </c>
    </row>
    <row r="189" spans="1:6" x14ac:dyDescent="0.2">
      <c r="A189" s="47">
        <v>6.6</v>
      </c>
      <c r="B189" s="47">
        <v>4.7</v>
      </c>
      <c r="C189" s="47">
        <v>4.8</v>
      </c>
      <c r="D189" s="47">
        <v>7.2</v>
      </c>
      <c r="E189" s="47">
        <v>3.6</v>
      </c>
      <c r="F189" s="47">
        <v>1</v>
      </c>
    </row>
    <row r="190" spans="1:6" x14ac:dyDescent="0.2">
      <c r="A190" s="47">
        <v>5.8</v>
      </c>
      <c r="B190" s="47">
        <v>5.9</v>
      </c>
      <c r="C190" s="47">
        <v>5.8</v>
      </c>
      <c r="D190" s="47">
        <v>9.3000000000000007</v>
      </c>
      <c r="E190" s="47">
        <v>6.1</v>
      </c>
      <c r="F190" s="47">
        <v>0</v>
      </c>
    </row>
    <row r="191" spans="1:6" x14ac:dyDescent="0.2">
      <c r="A191" s="47">
        <v>8.6999999999999993</v>
      </c>
      <c r="B191" s="47">
        <v>7.4</v>
      </c>
      <c r="C191" s="47">
        <v>4.8</v>
      </c>
      <c r="D191" s="47">
        <v>3.8</v>
      </c>
      <c r="E191" s="47">
        <v>3.5</v>
      </c>
      <c r="F191" s="47">
        <v>0</v>
      </c>
    </row>
    <row r="192" spans="1:6" x14ac:dyDescent="0.2">
      <c r="A192" s="47">
        <v>8.8000000000000007</v>
      </c>
      <c r="B192" s="47">
        <v>4.7</v>
      </c>
      <c r="C192" s="47">
        <v>4.8</v>
      </c>
      <c r="D192" s="47">
        <v>5.8</v>
      </c>
      <c r="E192" s="47">
        <v>3.7</v>
      </c>
      <c r="F192" s="47">
        <v>1</v>
      </c>
    </row>
    <row r="193" spans="1:6" x14ac:dyDescent="0.2">
      <c r="A193" s="47">
        <v>6.4</v>
      </c>
      <c r="B193" s="47">
        <v>5.7</v>
      </c>
      <c r="C193" s="47">
        <v>5.7</v>
      </c>
      <c r="D193" s="47">
        <v>8.4</v>
      </c>
      <c r="E193" s="47">
        <v>5.8</v>
      </c>
      <c r="F193" s="47">
        <v>0</v>
      </c>
    </row>
    <row r="194" spans="1:6" x14ac:dyDescent="0.2">
      <c r="A194" s="47">
        <v>6.7</v>
      </c>
      <c r="B194" s="47">
        <v>4.7</v>
      </c>
      <c r="C194" s="47">
        <v>4.8</v>
      </c>
      <c r="D194" s="47">
        <v>7.2</v>
      </c>
      <c r="E194" s="47">
        <v>3.6</v>
      </c>
      <c r="F194" s="47">
        <v>0</v>
      </c>
    </row>
    <row r="195" spans="1:6" x14ac:dyDescent="0.2">
      <c r="A195" s="47">
        <v>5.2</v>
      </c>
      <c r="B195" s="47">
        <v>4.3</v>
      </c>
      <c r="C195" s="47">
        <v>5</v>
      </c>
      <c r="D195" s="47">
        <v>8.4</v>
      </c>
      <c r="E195" s="47">
        <v>4.9000000000000004</v>
      </c>
      <c r="F195" s="47">
        <v>0</v>
      </c>
    </row>
    <row r="196" spans="1:6" x14ac:dyDescent="0.2">
      <c r="A196" s="47">
        <v>6.4</v>
      </c>
      <c r="B196" s="47">
        <v>4.7</v>
      </c>
      <c r="C196" s="47">
        <v>4.5</v>
      </c>
      <c r="D196" s="47">
        <v>8.8000000000000007</v>
      </c>
      <c r="E196" s="47">
        <v>4.0999999999999996</v>
      </c>
      <c r="F196" s="47">
        <v>0</v>
      </c>
    </row>
    <row r="197" spans="1:6" x14ac:dyDescent="0.2">
      <c r="A197" s="47">
        <v>7.6</v>
      </c>
      <c r="B197" s="47">
        <v>6.6</v>
      </c>
      <c r="C197" s="47">
        <v>5.4</v>
      </c>
      <c r="D197" s="47">
        <v>4.4000000000000004</v>
      </c>
      <c r="E197" s="47">
        <v>3.9</v>
      </c>
      <c r="F197" s="47">
        <v>0</v>
      </c>
    </row>
    <row r="198" spans="1:6" x14ac:dyDescent="0.2">
      <c r="A198" s="47">
        <v>5.9</v>
      </c>
      <c r="B198" s="47">
        <v>5.9</v>
      </c>
      <c r="C198" s="47">
        <v>6.2</v>
      </c>
      <c r="D198" s="47">
        <v>8.4</v>
      </c>
      <c r="E198" s="47">
        <v>7.5</v>
      </c>
      <c r="F198" s="47">
        <v>1</v>
      </c>
    </row>
    <row r="199" spans="1:6" x14ac:dyDescent="0.2">
      <c r="A199" s="47">
        <v>9.6999999999999993</v>
      </c>
      <c r="B199" s="47">
        <v>7.6</v>
      </c>
      <c r="C199" s="47">
        <v>6.1</v>
      </c>
      <c r="D199" s="47">
        <v>6.8</v>
      </c>
      <c r="E199" s="47">
        <v>3.5</v>
      </c>
      <c r="F199" s="47">
        <v>1</v>
      </c>
    </row>
    <row r="200" spans="1:6" x14ac:dyDescent="0.2">
      <c r="A200" s="47">
        <v>5.5</v>
      </c>
      <c r="B200" s="47">
        <v>5.7</v>
      </c>
      <c r="C200" s="47">
        <v>8.1999999999999993</v>
      </c>
      <c r="D200" s="47">
        <v>6.3</v>
      </c>
      <c r="E200" s="47">
        <v>6.7</v>
      </c>
      <c r="F200" s="47">
        <v>1</v>
      </c>
    </row>
    <row r="201" spans="1:6" x14ac:dyDescent="0.2">
      <c r="A201" s="47">
        <v>9.6999999999999993</v>
      </c>
      <c r="B201" s="47">
        <v>7.6</v>
      </c>
      <c r="C201" s="47">
        <v>6.1</v>
      </c>
      <c r="D201" s="47">
        <v>6.8</v>
      </c>
      <c r="E201" s="47">
        <v>3.5</v>
      </c>
      <c r="F201" s="47">
        <v>1</v>
      </c>
    </row>
  </sheetData>
  <mergeCells count="15">
    <mergeCell ref="AK19:AL19"/>
    <mergeCell ref="AK20:AL20"/>
    <mergeCell ref="AK21:AL21"/>
    <mergeCell ref="AK22:AL22"/>
    <mergeCell ref="H1:I1"/>
    <mergeCell ref="AC3:AD3"/>
    <mergeCell ref="Z1:AA1"/>
    <mergeCell ref="Z13:AA13"/>
    <mergeCell ref="AK18:AL18"/>
    <mergeCell ref="AL12:AN12"/>
    <mergeCell ref="AQ1:AR1"/>
    <mergeCell ref="AL1:AM1"/>
    <mergeCell ref="AK16:AL16"/>
    <mergeCell ref="AL14:AN14"/>
    <mergeCell ref="AK17:AL17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41112-0321-4E64-B8CE-7D142C53A6D9}">
  <dimension ref="A1:AU201"/>
  <sheetViews>
    <sheetView zoomScale="15" zoomScaleNormal="15" workbookViewId="0">
      <selection activeCell="AC86" sqref="AC86"/>
    </sheetView>
  </sheetViews>
  <sheetFormatPr defaultRowHeight="12.75" x14ac:dyDescent="0.2"/>
  <cols>
    <col min="1" max="1" width="7.42578125" bestFit="1" customWidth="1"/>
    <col min="2" max="2" width="11" bestFit="1" customWidth="1"/>
    <col min="3" max="3" width="13.28515625" bestFit="1" customWidth="1"/>
    <col min="4" max="4" width="10.85546875" bestFit="1" customWidth="1"/>
    <col min="5" max="5" width="9" bestFit="1" customWidth="1"/>
    <col min="8" max="8" width="10.7109375" bestFit="1" customWidth="1"/>
    <col min="9" max="9" width="13" bestFit="1" customWidth="1"/>
    <col min="10" max="10" width="10.42578125" bestFit="1" customWidth="1"/>
    <col min="18" max="18" width="13.42578125" bestFit="1" customWidth="1"/>
    <col min="19" max="19" width="10" bestFit="1" customWidth="1"/>
    <col min="24" max="24" width="10.28515625" bestFit="1" customWidth="1"/>
    <col min="25" max="25" width="14.140625" bestFit="1" customWidth="1"/>
    <col min="27" max="27" width="16.28515625" bestFit="1" customWidth="1"/>
    <col min="33" max="33" width="13.5703125" bestFit="1" customWidth="1"/>
    <col min="35" max="35" width="17.5703125" bestFit="1" customWidth="1"/>
    <col min="38" max="38" width="10.7109375" bestFit="1" customWidth="1"/>
  </cols>
  <sheetData>
    <row r="1" spans="1:47" x14ac:dyDescent="0.2">
      <c r="A1" s="44" t="s">
        <v>51</v>
      </c>
      <c r="B1" s="44" t="s">
        <v>293</v>
      </c>
      <c r="C1" s="44" t="s">
        <v>57</v>
      </c>
      <c r="D1" s="44" t="s">
        <v>60</v>
      </c>
      <c r="E1" s="44" t="s">
        <v>297</v>
      </c>
      <c r="G1" s="111" t="s">
        <v>348</v>
      </c>
      <c r="H1" s="111"/>
      <c r="X1" s="108" t="s">
        <v>390</v>
      </c>
      <c r="Y1" s="108"/>
      <c r="AI1" s="112" t="s">
        <v>377</v>
      </c>
      <c r="AJ1" s="113"/>
      <c r="AN1" s="111" t="s">
        <v>382</v>
      </c>
      <c r="AO1" s="111"/>
    </row>
    <row r="2" spans="1:47" x14ac:dyDescent="0.2">
      <c r="A2" s="47">
        <v>8.5</v>
      </c>
      <c r="B2" s="47">
        <v>4.9000000000000004</v>
      </c>
      <c r="C2" s="47">
        <v>6</v>
      </c>
      <c r="D2" s="47">
        <v>5.0999999999999996</v>
      </c>
      <c r="E2" s="47">
        <v>1</v>
      </c>
      <c r="X2" s="97"/>
      <c r="Y2" s="98"/>
    </row>
    <row r="3" spans="1:47" x14ac:dyDescent="0.2">
      <c r="A3" s="47">
        <v>8.1999999999999993</v>
      </c>
      <c r="B3" s="47">
        <v>7.9</v>
      </c>
      <c r="C3" s="47">
        <v>3.1</v>
      </c>
      <c r="D3" s="47">
        <v>4.3</v>
      </c>
      <c r="E3" s="47">
        <v>0</v>
      </c>
      <c r="G3" s="92" t="str">
        <f>A1</f>
        <v>Quality</v>
      </c>
      <c r="H3" s="92" t="str">
        <f t="shared" ref="H3:J3" si="0">B1</f>
        <v>Prdct_Line</v>
      </c>
      <c r="I3" s="92" t="str">
        <f t="shared" si="0"/>
        <v>Brand_Image</v>
      </c>
      <c r="J3" s="92" t="str">
        <f t="shared" si="0"/>
        <v>Flex_Price</v>
      </c>
      <c r="K3" s="92" t="s">
        <v>349</v>
      </c>
      <c r="L3" s="92" t="s">
        <v>350</v>
      </c>
      <c r="M3" s="92" t="s">
        <v>319</v>
      </c>
      <c r="N3" s="92" t="s">
        <v>351</v>
      </c>
      <c r="O3" s="92" t="s">
        <v>352</v>
      </c>
      <c r="P3" s="92" t="s">
        <v>353</v>
      </c>
      <c r="Q3" s="92" t="s">
        <v>354</v>
      </c>
      <c r="R3" s="92" t="s">
        <v>355</v>
      </c>
      <c r="S3" s="92" t="s">
        <v>356</v>
      </c>
      <c r="T3" s="92" t="s">
        <v>357</v>
      </c>
      <c r="V3" s="44" t="s">
        <v>358</v>
      </c>
      <c r="X3" s="72" t="s">
        <v>359</v>
      </c>
      <c r="Y3" s="72">
        <f>K103*LN(K103/M103)+L103*LN(L103/M103)</f>
        <v>-138.61943594531573</v>
      </c>
      <c r="AA3" s="111" t="s">
        <v>369</v>
      </c>
      <c r="AB3" s="111"/>
      <c r="AG3" t="s">
        <v>376</v>
      </c>
      <c r="AI3" s="47"/>
      <c r="AJ3" s="91" t="s">
        <v>378</v>
      </c>
      <c r="AK3" s="91" t="s">
        <v>379</v>
      </c>
      <c r="AL3" s="47"/>
      <c r="AN3" s="92" t="s">
        <v>352</v>
      </c>
      <c r="AO3" s="92" t="s">
        <v>350</v>
      </c>
      <c r="AP3" s="92" t="s">
        <v>349</v>
      </c>
      <c r="AQ3" s="92" t="s">
        <v>383</v>
      </c>
      <c r="AR3" s="92" t="s">
        <v>384</v>
      </c>
      <c r="AS3" s="92" t="s">
        <v>385</v>
      </c>
      <c r="AT3" s="92" t="s">
        <v>386</v>
      </c>
      <c r="AU3" s="92" t="s">
        <v>387</v>
      </c>
    </row>
    <row r="4" spans="1:47" x14ac:dyDescent="0.2">
      <c r="A4" s="47">
        <v>9.1999999999999993</v>
      </c>
      <c r="B4" s="47">
        <v>7.4</v>
      </c>
      <c r="C4" s="47">
        <v>5.8</v>
      </c>
      <c r="D4" s="47">
        <v>4</v>
      </c>
      <c r="E4" s="47">
        <v>1</v>
      </c>
      <c r="G4" s="47">
        <f t="array" ref="G4:L102">[1]!LogitSummary(A2:E201)</f>
        <v>5</v>
      </c>
      <c r="H4" s="47">
        <v>4.2</v>
      </c>
      <c r="I4" s="47">
        <v>4.9000000000000004</v>
      </c>
      <c r="J4" s="47">
        <v>4.8</v>
      </c>
      <c r="K4" s="47">
        <v>0</v>
      </c>
      <c r="L4" s="47">
        <v>2</v>
      </c>
      <c r="M4" s="47">
        <f>K4+L4</f>
        <v>2</v>
      </c>
      <c r="N4" s="47">
        <f>IF(M4=0,"",K4/M4)</f>
        <v>0</v>
      </c>
      <c r="O4" s="47">
        <f>1/(1+EXP(-$V$5-MMULT(G4:J4,$V$6:$V$9)))</f>
        <v>3.3143848396554265E-2</v>
      </c>
      <c r="P4" s="47">
        <f>M4*O4</f>
        <v>6.628769679310853E-2</v>
      </c>
      <c r="Q4" s="47">
        <f>M4-P4</f>
        <v>1.9337123032068915</v>
      </c>
      <c r="R4" s="47">
        <f>IFERROR(M4*(N4*LN(O4)+(1-N4)*LN(1-O4)),0)</f>
        <v>-6.7411103969518937E-2</v>
      </c>
      <c r="S4" s="47">
        <f>100*IF(O4&gt;=$AJ$10,K4/M4,L4/M4)</f>
        <v>100</v>
      </c>
      <c r="T4" s="47">
        <f>IFERROR((K4-P4)^2/P4+(L4-Q4)^2/Q4,0)</f>
        <v>6.856004037744004E-2</v>
      </c>
      <c r="X4" s="72" t="s">
        <v>360</v>
      </c>
      <c r="Y4" s="72">
        <f>R103</f>
        <v>-97.874448337572318</v>
      </c>
      <c r="AA4" s="81">
        <f t="array" ref="AA4:AE8">MINVERSE(MMULT(TRANSPOSE([1]!DESIGN(G4:J102)),O4:O102*(1-O4:O102)*M4:M102*[1]!DESIGN(G4:J102)))</f>
        <v>6.7060271765544526</v>
      </c>
      <c r="AB4" s="82">
        <v>-0.33438162742690103</v>
      </c>
      <c r="AC4" s="79">
        <v>-0.19877211521443969</v>
      </c>
      <c r="AD4" s="79">
        <v>-0.26696722229087899</v>
      </c>
      <c r="AE4" s="80">
        <v>-0.32733490054146419</v>
      </c>
      <c r="AG4" s="87">
        <f t="array" ref="AG4:AG8">MMULT(AA4:AE8,MMULT(TRANSPOSE([1]!DESIGN(G4:J102)),M4:M102*(N4:N102-O4:O102)))</f>
        <v>1.164233110720884E-14</v>
      </c>
      <c r="AI4" s="44" t="s">
        <v>353</v>
      </c>
      <c r="AJ4" s="47">
        <f>SUMIF(O4:O102,"&gt;="&amp;AJ10,K4:K102)</f>
        <v>79</v>
      </c>
      <c r="AK4" s="47">
        <f>SUMIF(O4:O102,"&gt;="&amp;AJ10,L4:L102)</f>
        <v>25</v>
      </c>
      <c r="AL4" s="47">
        <f>AJ4+AK4</f>
        <v>104</v>
      </c>
      <c r="AN4" s="47"/>
      <c r="AO4" s="47"/>
      <c r="AP4" s="47"/>
      <c r="AQ4" s="47">
        <v>0</v>
      </c>
      <c r="AR4" s="47">
        <v>0</v>
      </c>
      <c r="AS4" s="47">
        <f>1-AQ4/AQ$103</f>
        <v>1</v>
      </c>
      <c r="AT4" s="47">
        <f>1-AR4/AR$103</f>
        <v>1</v>
      </c>
      <c r="AU4" s="47">
        <f>(AS4-AS5)*AT4</f>
        <v>2.0202020202020221E-2</v>
      </c>
    </row>
    <row r="5" spans="1:47" x14ac:dyDescent="0.2">
      <c r="A5" s="47">
        <v>6.4</v>
      </c>
      <c r="B5" s="47">
        <v>4.7</v>
      </c>
      <c r="C5" s="47">
        <v>4.5</v>
      </c>
      <c r="D5" s="47">
        <v>4.0999999999999996</v>
      </c>
      <c r="E5" s="47">
        <v>0</v>
      </c>
      <c r="G5" s="47">
        <v>5.0999999999999996</v>
      </c>
      <c r="H5" s="47">
        <v>5.4</v>
      </c>
      <c r="I5" s="47">
        <v>7.8</v>
      </c>
      <c r="J5" s="47">
        <v>6.3</v>
      </c>
      <c r="K5" s="47">
        <v>2</v>
      </c>
      <c r="L5" s="47">
        <v>0</v>
      </c>
      <c r="M5" s="47">
        <f t="shared" ref="M5:M68" si="1">K5+L5</f>
        <v>2</v>
      </c>
      <c r="N5" s="47">
        <f t="shared" ref="N5:N68" si="2">IF(M5=0,"",K5/M5)</f>
        <v>1</v>
      </c>
      <c r="O5" s="47">
        <f t="shared" ref="O5:O68" si="3">1/(1+EXP(-$V$5-MMULT(G5:J5,$V$6:$V$9)))</f>
        <v>0.64996045943150005</v>
      </c>
      <c r="P5" s="47">
        <f t="shared" ref="P5:P68" si="4">M5*O5</f>
        <v>1.2999209188630001</v>
      </c>
      <c r="Q5" s="47">
        <f t="shared" ref="Q5:Q68" si="5">M5-P5</f>
        <v>0.7000790811369999</v>
      </c>
      <c r="R5" s="47">
        <f t="shared" ref="R5:R68" si="6">IFERROR(M5*(N5*LN(O5)+(1-N5)*LN(1-O5)),0)</f>
        <v>-0.86168749917323961</v>
      </c>
      <c r="S5" s="47">
        <f t="shared" ref="S5:S68" si="7">100*IF(O5&gt;=$AJ$10,K5/M5,L5/M5)</f>
        <v>100</v>
      </c>
      <c r="T5" s="47">
        <f t="shared" ref="T5:T68" si="8">IFERROR((K5-P5)^2/P5+(L5-Q5)^2/Q5,0)</f>
        <v>1.0771102625986464</v>
      </c>
      <c r="V5" s="87">
        <f t="array" ref="V5:V9">[1]!LogitCoeff(G4:L102,,,,,20)</f>
        <v>-16.82747453700479</v>
      </c>
      <c r="X5" s="97"/>
      <c r="Y5" s="98"/>
      <c r="AA5" s="81">
        <v>-0.33438162742689881</v>
      </c>
      <c r="AB5" s="82">
        <v>2.9783149117983729E-2</v>
      </c>
      <c r="AC5" s="82">
        <v>-3.339374102663314E-3</v>
      </c>
      <c r="AD5" s="82">
        <v>9.8837204098643633E-3</v>
      </c>
      <c r="AE5" s="83">
        <v>1.4952538553586026E-2</v>
      </c>
      <c r="AG5" s="88">
        <v>-4.4817435032519957E-16</v>
      </c>
      <c r="AI5" s="44" t="s">
        <v>354</v>
      </c>
      <c r="AJ5" s="47">
        <f>AJ6-AJ4</f>
        <v>22</v>
      </c>
      <c r="AK5" s="47">
        <f>AK6-AK4</f>
        <v>74</v>
      </c>
      <c r="AL5" s="47">
        <f t="shared" ref="AL5:AL6" si="9">AJ5+AK5</f>
        <v>96</v>
      </c>
      <c r="AN5" s="47">
        <f t="array" ref="AN5:AP103">[1]!SelectCols(K4:O102,"5,2,1",1)</f>
        <v>2.4949445189526097E-2</v>
      </c>
      <c r="AO5" s="47">
        <v>2</v>
      </c>
      <c r="AP5" s="47">
        <v>0</v>
      </c>
      <c r="AQ5" s="47">
        <f>AQ4+AO5</f>
        <v>2</v>
      </c>
      <c r="AR5" s="47">
        <f>AR4+AP5</f>
        <v>0</v>
      </c>
      <c r="AS5" s="47">
        <f t="shared" ref="AS5:AS68" si="10">1-AQ5/AQ$103</f>
        <v>0.97979797979797978</v>
      </c>
      <c r="AT5" s="47">
        <f t="shared" ref="AT5:AT68" si="11">1-AR5/AR$103</f>
        <v>1</v>
      </c>
      <c r="AU5" s="47">
        <f t="shared" ref="AU5:AU68" si="12">(AS5-AS6)*AT5</f>
        <v>2.0202020202020221E-2</v>
      </c>
    </row>
    <row r="6" spans="1:47" x14ac:dyDescent="0.2">
      <c r="A6" s="47">
        <v>9</v>
      </c>
      <c r="B6" s="47">
        <v>6</v>
      </c>
      <c r="C6" s="47">
        <v>4.5</v>
      </c>
      <c r="D6" s="47">
        <v>3.5</v>
      </c>
      <c r="E6" s="47">
        <v>0</v>
      </c>
      <c r="G6" s="47">
        <v>5.2</v>
      </c>
      <c r="H6" s="47">
        <v>4.3</v>
      </c>
      <c r="I6" s="47">
        <v>5</v>
      </c>
      <c r="J6" s="47">
        <v>4.9000000000000004</v>
      </c>
      <c r="K6" s="47">
        <v>0</v>
      </c>
      <c r="L6" s="47">
        <v>2</v>
      </c>
      <c r="M6" s="47">
        <f t="shared" si="1"/>
        <v>2</v>
      </c>
      <c r="N6" s="47">
        <f t="shared" si="2"/>
        <v>0</v>
      </c>
      <c r="O6" s="47">
        <f t="shared" si="3"/>
        <v>4.7018965591837318E-2</v>
      </c>
      <c r="P6" s="47">
        <f t="shared" si="4"/>
        <v>9.4037931183674636E-2</v>
      </c>
      <c r="Q6" s="47">
        <f t="shared" si="5"/>
        <v>1.9059620688163255</v>
      </c>
      <c r="R6" s="47">
        <f t="shared" si="6"/>
        <v>-9.6320552923564076E-2</v>
      </c>
      <c r="S6" s="47">
        <f t="shared" si="7"/>
        <v>100</v>
      </c>
      <c r="T6" s="47">
        <f t="shared" si="8"/>
        <v>9.8677652322929743E-2</v>
      </c>
      <c r="V6" s="88">
        <v>0.81144946977230903</v>
      </c>
      <c r="X6" s="99" t="s">
        <v>361</v>
      </c>
      <c r="Y6" s="100">
        <f>2*(Y4-Y3)</f>
        <v>81.489975215486822</v>
      </c>
      <c r="AA6" s="81">
        <v>-0.19877211521444188</v>
      </c>
      <c r="AB6" s="82">
        <v>-3.3393741026631579E-3</v>
      </c>
      <c r="AC6" s="82">
        <v>2.8643714216048402E-2</v>
      </c>
      <c r="AD6" s="82">
        <v>2.4347768581929087E-3</v>
      </c>
      <c r="AE6" s="83">
        <v>9.694841899941976E-3</v>
      </c>
      <c r="AG6" s="88">
        <v>-3.3214764624656502E-16</v>
      </c>
      <c r="AI6" s="47"/>
      <c r="AJ6" s="47">
        <f>K103</f>
        <v>101</v>
      </c>
      <c r="AK6" s="47">
        <f>L103</f>
        <v>99</v>
      </c>
      <c r="AL6" s="47">
        <f t="shared" si="9"/>
        <v>200</v>
      </c>
      <c r="AN6" s="47">
        <v>3.3143848396554265E-2</v>
      </c>
      <c r="AO6" s="47">
        <v>2</v>
      </c>
      <c r="AP6" s="47">
        <v>0</v>
      </c>
      <c r="AQ6" s="47">
        <f t="shared" ref="AQ6:AQ69" si="13">AQ5+AO6</f>
        <v>4</v>
      </c>
      <c r="AR6" s="47">
        <f t="shared" ref="AR6:AR69" si="14">AR5+AP6</f>
        <v>0</v>
      </c>
      <c r="AS6" s="47">
        <f t="shared" si="10"/>
        <v>0.95959595959595956</v>
      </c>
      <c r="AT6" s="47">
        <f t="shared" si="11"/>
        <v>1</v>
      </c>
      <c r="AU6" s="47">
        <f t="shared" si="12"/>
        <v>2.020202020202011E-2</v>
      </c>
    </row>
    <row r="7" spans="1:47" x14ac:dyDescent="0.2">
      <c r="A7" s="47">
        <v>6.5</v>
      </c>
      <c r="B7" s="47">
        <v>4.3</v>
      </c>
      <c r="C7" s="47">
        <v>3.7</v>
      </c>
      <c r="D7" s="47">
        <v>4.7</v>
      </c>
      <c r="E7" s="47">
        <v>0</v>
      </c>
      <c r="G7" s="47">
        <v>5.5</v>
      </c>
      <c r="H7" s="47">
        <v>5.3</v>
      </c>
      <c r="I7" s="47">
        <v>4.9000000000000004</v>
      </c>
      <c r="J7" s="47">
        <v>5.9</v>
      </c>
      <c r="K7" s="47">
        <v>0</v>
      </c>
      <c r="L7" s="47">
        <v>2</v>
      </c>
      <c r="M7" s="47">
        <f t="shared" si="1"/>
        <v>2</v>
      </c>
      <c r="N7" s="47">
        <f t="shared" si="2"/>
        <v>0</v>
      </c>
      <c r="O7" s="47">
        <f t="shared" si="3"/>
        <v>0.17000842802321947</v>
      </c>
      <c r="P7" s="47">
        <f t="shared" si="4"/>
        <v>0.34001685604643894</v>
      </c>
      <c r="Q7" s="47">
        <f t="shared" si="5"/>
        <v>1.6599831439535611</v>
      </c>
      <c r="R7" s="47">
        <f t="shared" si="6"/>
        <v>-0.37267946497578175</v>
      </c>
      <c r="S7" s="47">
        <f t="shared" si="7"/>
        <v>100</v>
      </c>
      <c r="T7" s="47">
        <f t="shared" si="8"/>
        <v>0.40966302252518672</v>
      </c>
      <c r="V7" s="88">
        <v>0.61402755292204036</v>
      </c>
      <c r="X7" s="97" t="s">
        <v>321</v>
      </c>
      <c r="Y7" s="101">
        <f>COUNT(G4:J4)</f>
        <v>4</v>
      </c>
      <c r="AA7" s="81">
        <v>-0.26696722229088038</v>
      </c>
      <c r="AB7" s="82">
        <v>9.8837204098645489E-3</v>
      </c>
      <c r="AC7" s="82">
        <v>2.434776858192802E-3</v>
      </c>
      <c r="AD7" s="82">
        <v>3.508974154258436E-2</v>
      </c>
      <c r="AE7" s="83">
        <v>-1.4240411602378393E-3</v>
      </c>
      <c r="AG7" s="88">
        <v>-4.0553808459379484E-16</v>
      </c>
      <c r="AN7" s="47">
        <v>4.2673999121877151E-2</v>
      </c>
      <c r="AO7" s="47">
        <v>2</v>
      </c>
      <c r="AP7" s="47">
        <v>0</v>
      </c>
      <c r="AQ7" s="47">
        <f t="shared" si="13"/>
        <v>6</v>
      </c>
      <c r="AR7" s="47">
        <f t="shared" si="14"/>
        <v>0</v>
      </c>
      <c r="AS7" s="47">
        <f t="shared" si="10"/>
        <v>0.93939393939393945</v>
      </c>
      <c r="AT7" s="47">
        <f t="shared" si="11"/>
        <v>1</v>
      </c>
      <c r="AU7" s="47">
        <f t="shared" si="12"/>
        <v>2.0202020202020221E-2</v>
      </c>
    </row>
    <row r="8" spans="1:47" x14ac:dyDescent="0.2">
      <c r="A8" s="47">
        <v>6.9</v>
      </c>
      <c r="B8" s="47">
        <v>2.2999999999999998</v>
      </c>
      <c r="C8" s="47">
        <v>5.4</v>
      </c>
      <c r="D8" s="47">
        <v>4.2</v>
      </c>
      <c r="E8" s="47">
        <v>1</v>
      </c>
      <c r="G8" s="47">
        <v>5.5</v>
      </c>
      <c r="H8" s="47">
        <v>5.7</v>
      </c>
      <c r="I8" s="47">
        <v>8.1999999999999993</v>
      </c>
      <c r="J8" s="47">
        <v>6.7</v>
      </c>
      <c r="K8" s="47">
        <v>2</v>
      </c>
      <c r="L8" s="47">
        <v>0</v>
      </c>
      <c r="M8" s="47">
        <f t="shared" si="1"/>
        <v>2</v>
      </c>
      <c r="N8" s="47">
        <f t="shared" si="2"/>
        <v>1</v>
      </c>
      <c r="O8" s="47">
        <f t="shared" si="3"/>
        <v>0.84415542242464858</v>
      </c>
      <c r="P8" s="47">
        <f t="shared" si="4"/>
        <v>1.6883108448492972</v>
      </c>
      <c r="Q8" s="47">
        <f t="shared" si="5"/>
        <v>0.31168915515070283</v>
      </c>
      <c r="R8" s="47">
        <f t="shared" si="6"/>
        <v>-0.33883730309486798</v>
      </c>
      <c r="S8" s="47">
        <f t="shared" si="7"/>
        <v>100</v>
      </c>
      <c r="T8" s="47">
        <f t="shared" si="8"/>
        <v>0.36923195287361316</v>
      </c>
      <c r="V8" s="88">
        <v>0.76231440901395531</v>
      </c>
      <c r="X8" s="97" t="s">
        <v>362</v>
      </c>
      <c r="Y8" s="101">
        <f>_xlfn.CHISQ.DIST.RT(Y6,Y7)</f>
        <v>8.4193982583410002E-17</v>
      </c>
      <c r="AA8" s="84">
        <v>-0.32733490054146347</v>
      </c>
      <c r="AB8" s="85">
        <v>1.4952538553586072E-2</v>
      </c>
      <c r="AC8" s="85">
        <v>9.6948418999418962E-3</v>
      </c>
      <c r="AD8" s="85">
        <v>-1.4240411602379607E-3</v>
      </c>
      <c r="AE8" s="86">
        <v>3.5063498148343232E-2</v>
      </c>
      <c r="AG8" s="89">
        <v>-6.2715381478564524E-16</v>
      </c>
      <c r="AI8" s="44" t="s">
        <v>380</v>
      </c>
      <c r="AJ8" s="47">
        <f>AJ4/AJ6</f>
        <v>0.78217821782178221</v>
      </c>
      <c r="AK8" s="47">
        <f>AK5/AK6</f>
        <v>0.74747474747474751</v>
      </c>
      <c r="AL8" s="47">
        <f>(AJ4+AK5)/AL6</f>
        <v>0.76500000000000001</v>
      </c>
      <c r="AN8" s="47">
        <v>4.3894166412016024E-2</v>
      </c>
      <c r="AO8" s="47">
        <v>2</v>
      </c>
      <c r="AP8" s="47">
        <v>0</v>
      </c>
      <c r="AQ8" s="47">
        <f t="shared" si="13"/>
        <v>8</v>
      </c>
      <c r="AR8" s="47">
        <f t="shared" si="14"/>
        <v>0</v>
      </c>
      <c r="AS8" s="47">
        <f t="shared" si="10"/>
        <v>0.91919191919191923</v>
      </c>
      <c r="AT8" s="47">
        <f t="shared" si="11"/>
        <v>1</v>
      </c>
      <c r="AU8" s="47">
        <f t="shared" si="12"/>
        <v>2.0202020202020221E-2</v>
      </c>
    </row>
    <row r="9" spans="1:47" x14ac:dyDescent="0.2">
      <c r="A9" s="47">
        <v>6.2</v>
      </c>
      <c r="B9" s="47">
        <v>3.6</v>
      </c>
      <c r="C9" s="47">
        <v>5.0999999999999996</v>
      </c>
      <c r="D9" s="47">
        <v>6.3</v>
      </c>
      <c r="E9" s="47">
        <v>0</v>
      </c>
      <c r="G9" s="47">
        <v>5.6</v>
      </c>
      <c r="H9" s="47">
        <v>5.7</v>
      </c>
      <c r="I9" s="47">
        <v>5.6</v>
      </c>
      <c r="J9" s="47">
        <v>6</v>
      </c>
      <c r="K9" s="47">
        <v>1</v>
      </c>
      <c r="L9" s="47">
        <v>1</v>
      </c>
      <c r="M9" s="47">
        <f t="shared" si="1"/>
        <v>2</v>
      </c>
      <c r="N9" s="47">
        <f t="shared" si="2"/>
        <v>0.5</v>
      </c>
      <c r="O9" s="47">
        <f t="shared" si="3"/>
        <v>0.34052243705486657</v>
      </c>
      <c r="P9" s="47">
        <f t="shared" si="4"/>
        <v>0.68104487410973313</v>
      </c>
      <c r="Q9" s="47">
        <f t="shared" si="5"/>
        <v>1.318955125890267</v>
      </c>
      <c r="R9" s="47">
        <f t="shared" si="6"/>
        <v>-1.4935815898441529</v>
      </c>
      <c r="S9" s="47">
        <f t="shared" si="7"/>
        <v>50</v>
      </c>
      <c r="T9" s="47">
        <f t="shared" si="8"/>
        <v>0.22650793415710097</v>
      </c>
      <c r="V9" s="89">
        <v>0.64224547195528858</v>
      </c>
      <c r="X9" s="97" t="s">
        <v>363</v>
      </c>
      <c r="Y9" s="101">
        <v>0.05</v>
      </c>
      <c r="AN9" s="47">
        <v>4.4208721427477261E-2</v>
      </c>
      <c r="AO9" s="47">
        <v>2</v>
      </c>
      <c r="AP9" s="47">
        <v>0</v>
      </c>
      <c r="AQ9" s="47">
        <f t="shared" si="13"/>
        <v>10</v>
      </c>
      <c r="AR9" s="47">
        <f t="shared" si="14"/>
        <v>0</v>
      </c>
      <c r="AS9" s="47">
        <f t="shared" si="10"/>
        <v>0.89898989898989901</v>
      </c>
      <c r="AT9" s="47">
        <f t="shared" si="11"/>
        <v>1</v>
      </c>
      <c r="AU9" s="47">
        <f t="shared" si="12"/>
        <v>2.0202020202020221E-2</v>
      </c>
    </row>
    <row r="10" spans="1:47" x14ac:dyDescent="0.2">
      <c r="A10" s="47">
        <v>5.8</v>
      </c>
      <c r="B10" s="47">
        <v>5.9</v>
      </c>
      <c r="C10" s="47">
        <v>5.8</v>
      </c>
      <c r="D10" s="47">
        <v>6.1</v>
      </c>
      <c r="E10" s="47">
        <v>1</v>
      </c>
      <c r="G10" s="47">
        <v>5.7</v>
      </c>
      <c r="H10" s="47">
        <v>5.5</v>
      </c>
      <c r="I10" s="47">
        <v>5.0999999999999996</v>
      </c>
      <c r="J10" s="47">
        <v>6.2</v>
      </c>
      <c r="K10" s="47">
        <v>1</v>
      </c>
      <c r="L10" s="47">
        <v>1</v>
      </c>
      <c r="M10" s="47">
        <f t="shared" si="1"/>
        <v>2</v>
      </c>
      <c r="N10" s="47">
        <f t="shared" si="2"/>
        <v>0.5</v>
      </c>
      <c r="O10" s="47">
        <f t="shared" si="3"/>
        <v>0.27781305547669699</v>
      </c>
      <c r="P10" s="47">
        <f t="shared" si="4"/>
        <v>0.55562611095339398</v>
      </c>
      <c r="Q10" s="47">
        <f t="shared" si="5"/>
        <v>1.444373889046606</v>
      </c>
      <c r="R10" s="47">
        <f t="shared" si="6"/>
        <v>-1.6062781014820287</v>
      </c>
      <c r="S10" s="47">
        <f t="shared" si="7"/>
        <v>50</v>
      </c>
      <c r="T10" s="47">
        <f t="shared" si="8"/>
        <v>0.49211293999141714</v>
      </c>
      <c r="X10" s="102" t="s">
        <v>364</v>
      </c>
      <c r="Y10" s="103" t="str">
        <f>IF(Y8&lt;Y9,"yes","no")</f>
        <v>yes</v>
      </c>
      <c r="AI10" s="44" t="s">
        <v>381</v>
      </c>
      <c r="AJ10" s="90">
        <v>0.5</v>
      </c>
      <c r="AN10" s="47">
        <v>4.5629581654295065E-2</v>
      </c>
      <c r="AO10" s="47">
        <v>2</v>
      </c>
      <c r="AP10" s="47">
        <v>0</v>
      </c>
      <c r="AQ10" s="47">
        <f t="shared" si="13"/>
        <v>12</v>
      </c>
      <c r="AR10" s="47">
        <f t="shared" si="14"/>
        <v>0</v>
      </c>
      <c r="AS10" s="47">
        <f t="shared" si="10"/>
        <v>0.87878787878787878</v>
      </c>
      <c r="AT10" s="47">
        <f t="shared" si="11"/>
        <v>1</v>
      </c>
      <c r="AU10" s="47">
        <f t="shared" si="12"/>
        <v>2.0202020202020221E-2</v>
      </c>
    </row>
    <row r="11" spans="1:47" x14ac:dyDescent="0.2">
      <c r="A11" s="47">
        <v>6.4</v>
      </c>
      <c r="B11" s="47">
        <v>5.7</v>
      </c>
      <c r="C11" s="47">
        <v>5.7</v>
      </c>
      <c r="D11" s="47">
        <v>5.8</v>
      </c>
      <c r="E11" s="47">
        <v>0</v>
      </c>
      <c r="G11" s="47">
        <v>5.7</v>
      </c>
      <c r="H11" s="47">
        <v>5.7</v>
      </c>
      <c r="I11" s="47">
        <v>6</v>
      </c>
      <c r="J11" s="47">
        <v>7.3</v>
      </c>
      <c r="K11" s="47">
        <v>1</v>
      </c>
      <c r="L11" s="47">
        <v>1</v>
      </c>
      <c r="M11" s="47">
        <f t="shared" si="1"/>
        <v>2</v>
      </c>
      <c r="N11" s="47">
        <f t="shared" si="2"/>
        <v>0.5</v>
      </c>
      <c r="O11" s="47">
        <f t="shared" si="3"/>
        <v>0.63645783696508107</v>
      </c>
      <c r="P11" s="47">
        <f t="shared" si="4"/>
        <v>1.2729156739301621</v>
      </c>
      <c r="Q11" s="47">
        <f t="shared" si="5"/>
        <v>0.72708432606983786</v>
      </c>
      <c r="R11" s="47">
        <f t="shared" si="6"/>
        <v>-1.4636971020739176</v>
      </c>
      <c r="S11" s="47">
        <f t="shared" si="7"/>
        <v>50</v>
      </c>
      <c r="T11" s="47">
        <f t="shared" si="8"/>
        <v>0.16095428234431489</v>
      </c>
      <c r="AN11" s="47">
        <v>4.7018965591837318E-2</v>
      </c>
      <c r="AO11" s="47">
        <v>2</v>
      </c>
      <c r="AP11" s="47">
        <v>0</v>
      </c>
      <c r="AQ11" s="47">
        <f t="shared" si="13"/>
        <v>14</v>
      </c>
      <c r="AR11" s="47">
        <f t="shared" si="14"/>
        <v>0</v>
      </c>
      <c r="AS11" s="47">
        <f t="shared" si="10"/>
        <v>0.85858585858585856</v>
      </c>
      <c r="AT11" s="47">
        <f t="shared" si="11"/>
        <v>1</v>
      </c>
      <c r="AU11" s="47">
        <f t="shared" si="12"/>
        <v>1.0101010101010055E-2</v>
      </c>
    </row>
    <row r="12" spans="1:47" x14ac:dyDescent="0.2">
      <c r="A12" s="47">
        <v>8.6999999999999993</v>
      </c>
      <c r="B12" s="47">
        <v>6.8</v>
      </c>
      <c r="C12" s="47">
        <v>4.5999999999999996</v>
      </c>
      <c r="D12" s="47">
        <v>3.7</v>
      </c>
      <c r="E12" s="47">
        <v>1</v>
      </c>
      <c r="G12" s="47">
        <v>5.8</v>
      </c>
      <c r="H12" s="47">
        <v>5.9</v>
      </c>
      <c r="I12" s="47">
        <v>5.8</v>
      </c>
      <c r="J12" s="47">
        <v>6.1</v>
      </c>
      <c r="K12" s="47">
        <v>1</v>
      </c>
      <c r="L12" s="47">
        <v>1</v>
      </c>
      <c r="M12" s="47">
        <f t="shared" si="1"/>
        <v>2</v>
      </c>
      <c r="N12" s="47">
        <f t="shared" si="2"/>
        <v>0.5</v>
      </c>
      <c r="O12" s="47">
        <f t="shared" si="3"/>
        <v>0.46028779742251913</v>
      </c>
      <c r="P12" s="47">
        <f t="shared" si="4"/>
        <v>0.92057559484503826</v>
      </c>
      <c r="Q12" s="47">
        <f t="shared" si="5"/>
        <v>1.0794244051549617</v>
      </c>
      <c r="R12" s="47">
        <f t="shared" si="6"/>
        <v>-1.3926225782498882</v>
      </c>
      <c r="S12" s="47">
        <f t="shared" si="7"/>
        <v>50</v>
      </c>
      <c r="T12" s="47">
        <f t="shared" si="8"/>
        <v>1.2696565199812961E-2</v>
      </c>
      <c r="AN12" s="47">
        <v>4.732293004394484E-2</v>
      </c>
      <c r="AO12" s="47">
        <v>1</v>
      </c>
      <c r="AP12" s="47">
        <v>1</v>
      </c>
      <c r="AQ12" s="47">
        <f t="shared" si="13"/>
        <v>15</v>
      </c>
      <c r="AR12" s="47">
        <f t="shared" si="14"/>
        <v>1</v>
      </c>
      <c r="AS12" s="47">
        <f t="shared" si="10"/>
        <v>0.84848484848484851</v>
      </c>
      <c r="AT12" s="47">
        <f t="shared" si="11"/>
        <v>0.99009900990099009</v>
      </c>
      <c r="AU12" s="47">
        <f t="shared" si="12"/>
        <v>2.000200020002002E-2</v>
      </c>
    </row>
    <row r="13" spans="1:47" x14ac:dyDescent="0.2">
      <c r="A13" s="47">
        <v>6.1</v>
      </c>
      <c r="B13" s="47">
        <v>3.9</v>
      </c>
      <c r="C13" s="47">
        <v>6.4</v>
      </c>
      <c r="D13" s="47">
        <v>4.9000000000000004</v>
      </c>
      <c r="E13" s="47">
        <v>0</v>
      </c>
      <c r="G13" s="47">
        <v>5.9</v>
      </c>
      <c r="H13" s="47">
        <v>5.9</v>
      </c>
      <c r="I13" s="47">
        <v>6.2</v>
      </c>
      <c r="J13" s="47">
        <v>7.5</v>
      </c>
      <c r="K13" s="47">
        <v>2</v>
      </c>
      <c r="L13" s="47">
        <v>0</v>
      </c>
      <c r="M13" s="47">
        <f t="shared" si="1"/>
        <v>2</v>
      </c>
      <c r="N13" s="47">
        <f t="shared" si="2"/>
        <v>1</v>
      </c>
      <c r="O13" s="47">
        <f t="shared" si="3"/>
        <v>0.75510555610813213</v>
      </c>
      <c r="P13" s="47">
        <f t="shared" si="4"/>
        <v>1.5102111122162643</v>
      </c>
      <c r="Q13" s="47">
        <f t="shared" si="5"/>
        <v>0.48978888778373575</v>
      </c>
      <c r="R13" s="47">
        <f t="shared" si="6"/>
        <v>-0.56179546018158644</v>
      </c>
      <c r="S13" s="47">
        <f t="shared" si="7"/>
        <v>100</v>
      </c>
      <c r="T13" s="47">
        <f t="shared" si="8"/>
        <v>0.64863631822303436</v>
      </c>
      <c r="X13" s="108" t="s">
        <v>389</v>
      </c>
      <c r="Y13" s="108"/>
      <c r="AI13" s="145" t="s">
        <v>392</v>
      </c>
      <c r="AJ13" s="145"/>
      <c r="AK13" s="145"/>
      <c r="AL13" s="144">
        <f>(AJ6/AL6)^2+(1-AL14)^2</f>
        <v>0.50004999999999999</v>
      </c>
      <c r="AN13" s="47">
        <v>6.3885393747908262E-2</v>
      </c>
      <c r="AO13" s="47">
        <v>2</v>
      </c>
      <c r="AP13" s="47">
        <v>0</v>
      </c>
      <c r="AQ13" s="47">
        <f t="shared" si="13"/>
        <v>17</v>
      </c>
      <c r="AR13" s="47">
        <f t="shared" si="14"/>
        <v>1</v>
      </c>
      <c r="AS13" s="47">
        <f t="shared" si="10"/>
        <v>0.82828282828282829</v>
      </c>
      <c r="AT13" s="47">
        <f t="shared" si="11"/>
        <v>0.99009900990099009</v>
      </c>
      <c r="AU13" s="47">
        <f t="shared" si="12"/>
        <v>2.000200020002002E-2</v>
      </c>
    </row>
    <row r="14" spans="1:47" x14ac:dyDescent="0.2">
      <c r="A14" s="47">
        <v>9.5</v>
      </c>
      <c r="B14" s="47">
        <v>6.9</v>
      </c>
      <c r="C14" s="47">
        <v>6.6</v>
      </c>
      <c r="D14" s="47">
        <v>4.5</v>
      </c>
      <c r="E14" s="47">
        <v>1</v>
      </c>
      <c r="G14" s="47">
        <v>5.9</v>
      </c>
      <c r="H14" s="47">
        <v>6.4</v>
      </c>
      <c r="I14" s="47">
        <v>5.5</v>
      </c>
      <c r="J14" s="47">
        <v>5.8</v>
      </c>
      <c r="K14" s="47">
        <v>1</v>
      </c>
      <c r="L14" s="47">
        <v>1</v>
      </c>
      <c r="M14" s="47">
        <f t="shared" si="1"/>
        <v>2</v>
      </c>
      <c r="N14" s="47">
        <f t="shared" si="2"/>
        <v>0.5</v>
      </c>
      <c r="O14" s="47">
        <f t="shared" si="3"/>
        <v>0.45204948205677919</v>
      </c>
      <c r="P14" s="47">
        <f t="shared" si="4"/>
        <v>0.90409896411355839</v>
      </c>
      <c r="Q14" s="47">
        <f t="shared" si="5"/>
        <v>1.0959010358864416</v>
      </c>
      <c r="R14" s="47">
        <f t="shared" si="6"/>
        <v>-1.395533923399831</v>
      </c>
      <c r="S14" s="47">
        <f t="shared" si="7"/>
        <v>50</v>
      </c>
      <c r="T14" s="47">
        <f t="shared" si="8"/>
        <v>1.8564757605097276E-2</v>
      </c>
      <c r="X14" s="63"/>
      <c r="Y14" s="63"/>
      <c r="AI14" s="145" t="s">
        <v>394</v>
      </c>
      <c r="AJ14" s="145"/>
      <c r="AK14" s="145"/>
      <c r="AL14" s="144">
        <f>AJ6/AL6</f>
        <v>0.505</v>
      </c>
      <c r="AN14" s="47">
        <v>6.4088227850604501E-2</v>
      </c>
      <c r="AO14" s="47">
        <v>2</v>
      </c>
      <c r="AP14" s="47">
        <v>0</v>
      </c>
      <c r="AQ14" s="47">
        <f t="shared" si="13"/>
        <v>19</v>
      </c>
      <c r="AR14" s="47">
        <f t="shared" si="14"/>
        <v>1</v>
      </c>
      <c r="AS14" s="47">
        <f t="shared" si="10"/>
        <v>0.80808080808080807</v>
      </c>
      <c r="AT14" s="47">
        <f t="shared" si="11"/>
        <v>0.99009900990099009</v>
      </c>
      <c r="AU14" s="47">
        <f t="shared" si="12"/>
        <v>1.0001000100009955E-2</v>
      </c>
    </row>
    <row r="15" spans="1:47" x14ac:dyDescent="0.2">
      <c r="A15" s="47">
        <v>9.1999999999999993</v>
      </c>
      <c r="B15" s="47">
        <v>8.4</v>
      </c>
      <c r="C15" s="47">
        <v>4.8</v>
      </c>
      <c r="D15" s="47">
        <v>2.6</v>
      </c>
      <c r="E15" s="47">
        <v>0</v>
      </c>
      <c r="G15" s="47">
        <v>6</v>
      </c>
      <c r="H15" s="47">
        <v>5.3</v>
      </c>
      <c r="I15" s="47">
        <v>5.3</v>
      </c>
      <c r="J15" s="47">
        <v>5.3</v>
      </c>
      <c r="K15" s="47">
        <v>0</v>
      </c>
      <c r="L15" s="47">
        <v>2</v>
      </c>
      <c r="M15" s="47">
        <f t="shared" si="1"/>
        <v>2</v>
      </c>
      <c r="N15" s="47">
        <f t="shared" si="2"/>
        <v>0</v>
      </c>
      <c r="O15" s="47">
        <f t="shared" si="3"/>
        <v>0.22092839457561353</v>
      </c>
      <c r="P15" s="47">
        <f t="shared" si="4"/>
        <v>0.44185678915122706</v>
      </c>
      <c r="Q15" s="47">
        <f t="shared" si="5"/>
        <v>1.5581432108487729</v>
      </c>
      <c r="R15" s="47">
        <f t="shared" si="6"/>
        <v>-0.4993046353277466</v>
      </c>
      <c r="S15" s="47">
        <f t="shared" si="7"/>
        <v>100</v>
      </c>
      <c r="T15" s="47">
        <f t="shared" si="8"/>
        <v>0.56715812266130894</v>
      </c>
      <c r="X15" s="72" t="s">
        <v>365</v>
      </c>
      <c r="Y15" s="72">
        <f>1-Y4/Y3</f>
        <v>0.2939341610350874</v>
      </c>
      <c r="AI15" s="145" t="s">
        <v>393</v>
      </c>
      <c r="AJ15" s="145"/>
      <c r="AK15" s="145"/>
      <c r="AL15" s="144">
        <f>AL14+(0.25*AL14)</f>
        <v>0.63124999999999998</v>
      </c>
      <c r="AN15" s="47">
        <v>6.8192880281987667E-2</v>
      </c>
      <c r="AO15" s="47">
        <v>1</v>
      </c>
      <c r="AP15" s="47">
        <v>1</v>
      </c>
      <c r="AQ15" s="47">
        <f t="shared" si="13"/>
        <v>20</v>
      </c>
      <c r="AR15" s="47">
        <f t="shared" si="14"/>
        <v>2</v>
      </c>
      <c r="AS15" s="47">
        <f t="shared" si="10"/>
        <v>0.79797979797979801</v>
      </c>
      <c r="AT15" s="47">
        <f t="shared" si="11"/>
        <v>0.98019801980198018</v>
      </c>
      <c r="AU15" s="47">
        <f t="shared" si="12"/>
        <v>9.9009900990099653E-3</v>
      </c>
    </row>
    <row r="16" spans="1:47" x14ac:dyDescent="0.2">
      <c r="A16" s="47">
        <v>6.3</v>
      </c>
      <c r="B16" s="47">
        <v>6.8</v>
      </c>
      <c r="C16" s="47">
        <v>5.9</v>
      </c>
      <c r="D16" s="47">
        <v>6.2</v>
      </c>
      <c r="E16" s="47">
        <v>1</v>
      </c>
      <c r="G16" s="47">
        <v>6.1</v>
      </c>
      <c r="H16" s="47">
        <v>3.9</v>
      </c>
      <c r="I16" s="47">
        <v>6.4</v>
      </c>
      <c r="J16" s="47">
        <v>4.9000000000000004</v>
      </c>
      <c r="K16" s="47">
        <v>0</v>
      </c>
      <c r="L16" s="47">
        <v>2</v>
      </c>
      <c r="M16" s="47">
        <f t="shared" si="1"/>
        <v>2</v>
      </c>
      <c r="N16" s="47">
        <f t="shared" si="2"/>
        <v>0</v>
      </c>
      <c r="O16" s="47">
        <f t="shared" si="3"/>
        <v>0.18890969756370274</v>
      </c>
      <c r="P16" s="47">
        <f t="shared" si="4"/>
        <v>0.37781939512740548</v>
      </c>
      <c r="Q16" s="47">
        <f t="shared" si="5"/>
        <v>1.6221806048725944</v>
      </c>
      <c r="R16" s="47">
        <f t="shared" si="6"/>
        <v>-0.41875176808309905</v>
      </c>
      <c r="S16" s="47">
        <f t="shared" si="7"/>
        <v>100</v>
      </c>
      <c r="T16" s="47">
        <f t="shared" si="8"/>
        <v>0.46581668402708992</v>
      </c>
      <c r="X16" s="72" t="s">
        <v>366</v>
      </c>
      <c r="Y16" s="72">
        <f>1-EXP((-2/M103)*(Y4-Y3))</f>
        <v>0.33465519974651881</v>
      </c>
      <c r="AN16" s="47">
        <v>7.3533232557222411E-2</v>
      </c>
      <c r="AO16" s="47">
        <v>1</v>
      </c>
      <c r="AP16" s="47">
        <v>1</v>
      </c>
      <c r="AQ16" s="47">
        <f t="shared" si="13"/>
        <v>21</v>
      </c>
      <c r="AR16" s="47">
        <f t="shared" si="14"/>
        <v>3</v>
      </c>
      <c r="AS16" s="47">
        <f t="shared" si="10"/>
        <v>0.78787878787878785</v>
      </c>
      <c r="AT16" s="47">
        <f t="shared" si="11"/>
        <v>0.97029702970297027</v>
      </c>
      <c r="AU16" s="47">
        <f t="shared" si="12"/>
        <v>1.9601960196019511E-2</v>
      </c>
    </row>
    <row r="17" spans="1:47" x14ac:dyDescent="0.2">
      <c r="A17" s="47">
        <v>8.6999999999999993</v>
      </c>
      <c r="B17" s="47">
        <v>7.8</v>
      </c>
      <c r="C17" s="47">
        <v>3.8</v>
      </c>
      <c r="D17" s="47">
        <v>3.9</v>
      </c>
      <c r="E17" s="47">
        <v>0</v>
      </c>
      <c r="G17" s="47">
        <v>6.2</v>
      </c>
      <c r="H17" s="47">
        <v>3.6</v>
      </c>
      <c r="I17" s="47">
        <v>5.0999999999999996</v>
      </c>
      <c r="J17" s="47">
        <v>6.3</v>
      </c>
      <c r="K17" s="47">
        <v>0</v>
      </c>
      <c r="L17" s="47">
        <v>2</v>
      </c>
      <c r="M17" s="47">
        <f t="shared" si="1"/>
        <v>2</v>
      </c>
      <c r="N17" s="47">
        <f t="shared" si="2"/>
        <v>0</v>
      </c>
      <c r="O17" s="47">
        <f t="shared" si="3"/>
        <v>0.1608336072072874</v>
      </c>
      <c r="P17" s="47">
        <f t="shared" si="4"/>
        <v>0.3216672144145748</v>
      </c>
      <c r="Q17" s="47">
        <f t="shared" si="5"/>
        <v>1.6783327855854253</v>
      </c>
      <c r="R17" s="47">
        <f t="shared" si="6"/>
        <v>-0.35069253884355617</v>
      </c>
      <c r="S17" s="47">
        <f t="shared" si="7"/>
        <v>100</v>
      </c>
      <c r="T17" s="47">
        <f t="shared" si="8"/>
        <v>0.38331756035186176</v>
      </c>
      <c r="X17" s="72" t="s">
        <v>367</v>
      </c>
      <c r="Y17" s="72">
        <f>Y16/(1-EXP(2*Y3/M103))</f>
        <v>0.44622180804729017</v>
      </c>
      <c r="AN17" s="47">
        <v>8.1500183097262008E-2</v>
      </c>
      <c r="AO17" s="47">
        <v>2</v>
      </c>
      <c r="AP17" s="47">
        <v>0</v>
      </c>
      <c r="AQ17" s="47">
        <f t="shared" si="13"/>
        <v>23</v>
      </c>
      <c r="AR17" s="47">
        <f t="shared" si="14"/>
        <v>3</v>
      </c>
      <c r="AS17" s="47">
        <f t="shared" si="10"/>
        <v>0.76767676767676774</v>
      </c>
      <c r="AT17" s="47">
        <f t="shared" si="11"/>
        <v>0.97029702970297027</v>
      </c>
      <c r="AU17" s="47">
        <f t="shared" si="12"/>
        <v>9.8009800980098632E-3</v>
      </c>
    </row>
    <row r="18" spans="1:47" x14ac:dyDescent="0.2">
      <c r="A18" s="47">
        <v>5.7</v>
      </c>
      <c r="B18" s="47">
        <v>5.5</v>
      </c>
      <c r="C18" s="47">
        <v>5.0999999999999996</v>
      </c>
      <c r="D18" s="47">
        <v>6.2</v>
      </c>
      <c r="E18" s="47">
        <v>1</v>
      </c>
      <c r="G18" s="47">
        <v>6.3</v>
      </c>
      <c r="H18" s="47">
        <v>4.0999999999999996</v>
      </c>
      <c r="I18" s="47">
        <v>6.6</v>
      </c>
      <c r="J18" s="47">
        <v>5.0999999999999996</v>
      </c>
      <c r="K18" s="47">
        <v>0</v>
      </c>
      <c r="L18" s="47">
        <v>2</v>
      </c>
      <c r="M18" s="47">
        <f t="shared" si="1"/>
        <v>2</v>
      </c>
      <c r="N18" s="47">
        <f t="shared" si="2"/>
        <v>0</v>
      </c>
      <c r="O18" s="47">
        <f t="shared" si="3"/>
        <v>0.29088227921285575</v>
      </c>
      <c r="P18" s="47">
        <f t="shared" si="4"/>
        <v>0.58176455842571151</v>
      </c>
      <c r="Q18" s="47">
        <f t="shared" si="5"/>
        <v>1.4182354415742884</v>
      </c>
      <c r="R18" s="47">
        <f t="shared" si="6"/>
        <v>-0.68746745690234157</v>
      </c>
      <c r="S18" s="47">
        <f t="shared" si="7"/>
        <v>100</v>
      </c>
      <c r="T18" s="47">
        <f t="shared" si="8"/>
        <v>0.82040617710122032</v>
      </c>
      <c r="X18" s="63"/>
      <c r="Y18" s="63"/>
      <c r="AN18" s="47">
        <v>0.12113173336840745</v>
      </c>
      <c r="AO18" s="47">
        <v>1</v>
      </c>
      <c r="AP18" s="47">
        <v>1</v>
      </c>
      <c r="AQ18" s="47">
        <f t="shared" si="13"/>
        <v>24</v>
      </c>
      <c r="AR18" s="47">
        <f t="shared" si="14"/>
        <v>4</v>
      </c>
      <c r="AS18" s="47">
        <f t="shared" si="10"/>
        <v>0.75757575757575757</v>
      </c>
      <c r="AT18" s="47">
        <f t="shared" si="11"/>
        <v>0.96039603960396036</v>
      </c>
      <c r="AU18" s="47">
        <f t="shared" si="12"/>
        <v>1.9401940194019418E-2</v>
      </c>
    </row>
    <row r="19" spans="1:47" x14ac:dyDescent="0.2">
      <c r="A19" s="47">
        <v>5.9</v>
      </c>
      <c r="B19" s="47">
        <v>6.4</v>
      </c>
      <c r="C19" s="47">
        <v>5.5</v>
      </c>
      <c r="D19" s="47">
        <v>5.8</v>
      </c>
      <c r="E19" s="47">
        <v>0</v>
      </c>
      <c r="G19" s="47">
        <v>6.3</v>
      </c>
      <c r="H19" s="47">
        <v>6.8</v>
      </c>
      <c r="I19" s="47">
        <v>5.9</v>
      </c>
      <c r="J19" s="47">
        <v>6.2</v>
      </c>
      <c r="K19" s="47">
        <v>2</v>
      </c>
      <c r="L19" s="47">
        <v>0</v>
      </c>
      <c r="M19" s="47">
        <f t="shared" si="1"/>
        <v>2</v>
      </c>
      <c r="N19" s="47">
        <f t="shared" si="2"/>
        <v>1</v>
      </c>
      <c r="O19" s="47">
        <f t="shared" si="3"/>
        <v>0.71902318002852816</v>
      </c>
      <c r="P19" s="47">
        <f t="shared" si="4"/>
        <v>1.4380463600570563</v>
      </c>
      <c r="Q19" s="47">
        <f t="shared" si="5"/>
        <v>0.56195363994294367</v>
      </c>
      <c r="R19" s="47">
        <f t="shared" si="6"/>
        <v>-0.65972336503989226</v>
      </c>
      <c r="S19" s="47">
        <f t="shared" si="7"/>
        <v>100</v>
      </c>
      <c r="T19" s="47">
        <f t="shared" si="8"/>
        <v>0.78155149312522498</v>
      </c>
      <c r="X19" s="72" t="s">
        <v>368</v>
      </c>
      <c r="Y19" s="72">
        <f>T103</f>
        <v>92.524244592926891</v>
      </c>
      <c r="AN19" s="47">
        <v>0.12147462420919027</v>
      </c>
      <c r="AO19" s="47">
        <v>2</v>
      </c>
      <c r="AP19" s="47">
        <v>0</v>
      </c>
      <c r="AQ19" s="47">
        <f t="shared" si="13"/>
        <v>26</v>
      </c>
      <c r="AR19" s="47">
        <f t="shared" si="14"/>
        <v>4</v>
      </c>
      <c r="AS19" s="47">
        <f t="shared" si="10"/>
        <v>0.73737373737373735</v>
      </c>
      <c r="AT19" s="47">
        <f t="shared" si="11"/>
        <v>0.96039603960396036</v>
      </c>
      <c r="AU19" s="47">
        <f t="shared" si="12"/>
        <v>9.700970097009657E-3</v>
      </c>
    </row>
    <row r="20" spans="1:47" x14ac:dyDescent="0.2">
      <c r="A20" s="47">
        <v>5.6</v>
      </c>
      <c r="B20" s="47">
        <v>5.7</v>
      </c>
      <c r="C20" s="47">
        <v>5.6</v>
      </c>
      <c r="D20" s="47">
        <v>6</v>
      </c>
      <c r="E20" s="47">
        <v>1</v>
      </c>
      <c r="G20" s="47">
        <v>6.4</v>
      </c>
      <c r="H20" s="47">
        <v>2.9</v>
      </c>
      <c r="I20" s="47">
        <v>5</v>
      </c>
      <c r="J20" s="47">
        <v>3.7</v>
      </c>
      <c r="K20" s="47">
        <v>0</v>
      </c>
      <c r="L20" s="47">
        <v>2</v>
      </c>
      <c r="M20" s="47">
        <f t="shared" si="1"/>
        <v>2</v>
      </c>
      <c r="N20" s="47">
        <f t="shared" si="2"/>
        <v>0</v>
      </c>
      <c r="O20" s="47">
        <f t="shared" si="3"/>
        <v>2.4949445189526097E-2</v>
      </c>
      <c r="P20" s="47">
        <f t="shared" si="4"/>
        <v>4.9898890379052194E-2</v>
      </c>
      <c r="Q20" s="47">
        <f t="shared" si="5"/>
        <v>1.9501011096209477</v>
      </c>
      <c r="R20" s="47">
        <f t="shared" si="6"/>
        <v>-5.05319164816911E-2</v>
      </c>
      <c r="S20" s="47">
        <f t="shared" si="7"/>
        <v>100</v>
      </c>
      <c r="T20" s="47">
        <f t="shared" si="8"/>
        <v>5.1175695591241757E-2</v>
      </c>
      <c r="X20" s="72" t="s">
        <v>321</v>
      </c>
      <c r="Y20" s="72">
        <f>COUNT(M4:M102)-2</f>
        <v>97</v>
      </c>
      <c r="AN20" s="47">
        <v>0.12465453631519943</v>
      </c>
      <c r="AO20" s="47">
        <v>1</v>
      </c>
      <c r="AP20" s="47">
        <v>1</v>
      </c>
      <c r="AQ20" s="47">
        <f t="shared" si="13"/>
        <v>27</v>
      </c>
      <c r="AR20" s="47">
        <f t="shared" si="14"/>
        <v>5</v>
      </c>
      <c r="AS20" s="47">
        <f t="shared" si="10"/>
        <v>0.72727272727272729</v>
      </c>
      <c r="AT20" s="47">
        <f t="shared" si="11"/>
        <v>0.95049504950495045</v>
      </c>
      <c r="AU20" s="47">
        <f t="shared" si="12"/>
        <v>9.6009600960096624E-3</v>
      </c>
    </row>
    <row r="21" spans="1:47" x14ac:dyDescent="0.2">
      <c r="A21" s="47">
        <v>9.1</v>
      </c>
      <c r="B21" s="47">
        <v>5.3</v>
      </c>
      <c r="C21" s="47">
        <v>7.1</v>
      </c>
      <c r="D21" s="47">
        <v>6.1</v>
      </c>
      <c r="E21" s="47">
        <v>1</v>
      </c>
      <c r="G21" s="47">
        <v>6.4</v>
      </c>
      <c r="H21" s="47">
        <v>3.9</v>
      </c>
      <c r="I21" s="47">
        <v>5.3</v>
      </c>
      <c r="J21" s="47">
        <v>6.6</v>
      </c>
      <c r="K21" s="47">
        <v>0</v>
      </c>
      <c r="L21" s="47">
        <v>2</v>
      </c>
      <c r="M21" s="47">
        <f t="shared" si="1"/>
        <v>2</v>
      </c>
      <c r="N21" s="47">
        <f t="shared" si="2"/>
        <v>0</v>
      </c>
      <c r="O21" s="47">
        <f t="shared" si="3"/>
        <v>0.27679731636079941</v>
      </c>
      <c r="P21" s="47">
        <f t="shared" si="4"/>
        <v>0.55359463272159881</v>
      </c>
      <c r="Q21" s="47">
        <f t="shared" si="5"/>
        <v>1.4464053672784012</v>
      </c>
      <c r="R21" s="47">
        <f t="shared" si="6"/>
        <v>-0.64813151825352477</v>
      </c>
      <c r="S21" s="47">
        <f t="shared" si="7"/>
        <v>100</v>
      </c>
      <c r="T21" s="47">
        <f t="shared" si="8"/>
        <v>0.76547646357709354</v>
      </c>
      <c r="X21" s="72" t="s">
        <v>362</v>
      </c>
      <c r="Y21" s="72">
        <f>_xlfn.CHISQ.DIST.RT(Y19,Y20)</f>
        <v>0.60962687248656056</v>
      </c>
      <c r="AN21" s="47">
        <v>0.15995015115282474</v>
      </c>
      <c r="AO21" s="47">
        <v>1</v>
      </c>
      <c r="AP21" s="47">
        <v>1</v>
      </c>
      <c r="AQ21" s="47">
        <f t="shared" si="13"/>
        <v>28</v>
      </c>
      <c r="AR21" s="47">
        <f t="shared" si="14"/>
        <v>6</v>
      </c>
      <c r="AS21" s="47">
        <f t="shared" si="10"/>
        <v>0.71717171717171713</v>
      </c>
      <c r="AT21" s="47">
        <f t="shared" si="11"/>
        <v>0.94059405940594054</v>
      </c>
      <c r="AU21" s="47">
        <f t="shared" si="12"/>
        <v>1.9001900190018916E-2</v>
      </c>
    </row>
    <row r="22" spans="1:47" x14ac:dyDescent="0.2">
      <c r="A22" s="47">
        <v>5.2</v>
      </c>
      <c r="B22" s="47">
        <v>4.3</v>
      </c>
      <c r="C22" s="47">
        <v>5</v>
      </c>
      <c r="D22" s="47">
        <v>4.9000000000000004</v>
      </c>
      <c r="E22" s="47">
        <v>0</v>
      </c>
      <c r="G22" s="47">
        <v>6.4</v>
      </c>
      <c r="H22" s="47">
        <v>4.7</v>
      </c>
      <c r="I22" s="47">
        <v>4.5</v>
      </c>
      <c r="J22" s="47">
        <v>4.0999999999999996</v>
      </c>
      <c r="K22" s="47">
        <v>0</v>
      </c>
      <c r="L22" s="47">
        <v>2</v>
      </c>
      <c r="M22" s="47">
        <f t="shared" si="1"/>
        <v>2</v>
      </c>
      <c r="N22" s="47">
        <f t="shared" si="2"/>
        <v>0</v>
      </c>
      <c r="O22" s="47">
        <f t="shared" si="3"/>
        <v>6.3885393747908262E-2</v>
      </c>
      <c r="P22" s="47">
        <f t="shared" si="4"/>
        <v>0.12777078749581652</v>
      </c>
      <c r="Q22" s="47">
        <f t="shared" si="5"/>
        <v>1.8722292125041835</v>
      </c>
      <c r="R22" s="47">
        <f t="shared" si="6"/>
        <v>-0.13203473484600881</v>
      </c>
      <c r="S22" s="47">
        <f t="shared" si="7"/>
        <v>100</v>
      </c>
      <c r="T22" s="47">
        <f t="shared" si="8"/>
        <v>0.13649053934471822</v>
      </c>
      <c r="X22" s="72" t="s">
        <v>363</v>
      </c>
      <c r="Y22" s="72">
        <f>Y9</f>
        <v>0.05</v>
      </c>
      <c r="AA22" s="93"/>
      <c r="AB22" s="78" t="s">
        <v>370</v>
      </c>
      <c r="AC22" s="78" t="s">
        <v>371</v>
      </c>
      <c r="AD22" s="78" t="s">
        <v>372</v>
      </c>
      <c r="AE22" s="78" t="s">
        <v>362</v>
      </c>
      <c r="AF22" s="78" t="s">
        <v>373</v>
      </c>
      <c r="AG22" s="78" t="s">
        <v>374</v>
      </c>
      <c r="AH22" s="78" t="s">
        <v>375</v>
      </c>
      <c r="AI22" s="78" t="s">
        <v>391</v>
      </c>
      <c r="AN22" s="47">
        <v>0.1608336072072874</v>
      </c>
      <c r="AO22" s="47">
        <v>2</v>
      </c>
      <c r="AP22" s="47">
        <v>0</v>
      </c>
      <c r="AQ22" s="47">
        <f t="shared" si="13"/>
        <v>30</v>
      </c>
      <c r="AR22" s="47">
        <f t="shared" si="14"/>
        <v>6</v>
      </c>
      <c r="AS22" s="47">
        <f t="shared" si="10"/>
        <v>0.69696969696969702</v>
      </c>
      <c r="AT22" s="47">
        <f t="shared" si="11"/>
        <v>0.94059405940594054</v>
      </c>
      <c r="AU22" s="47">
        <f t="shared" si="12"/>
        <v>1.9001900190019124E-2</v>
      </c>
    </row>
    <row r="23" spans="1:47" x14ac:dyDescent="0.2">
      <c r="A23" s="47">
        <v>9.6</v>
      </c>
      <c r="B23" s="47">
        <v>8.3000000000000007</v>
      </c>
      <c r="C23" s="47">
        <v>7.8</v>
      </c>
      <c r="D23" s="47">
        <v>3</v>
      </c>
      <c r="E23" s="47">
        <v>1</v>
      </c>
      <c r="G23" s="47">
        <v>6.4</v>
      </c>
      <c r="H23" s="47">
        <v>5.7</v>
      </c>
      <c r="I23" s="47">
        <v>5.7</v>
      </c>
      <c r="J23" s="47">
        <v>5.8</v>
      </c>
      <c r="K23" s="47">
        <v>0</v>
      </c>
      <c r="L23" s="47">
        <v>2</v>
      </c>
      <c r="M23" s="47">
        <f t="shared" si="1"/>
        <v>2</v>
      </c>
      <c r="N23" s="47">
        <f t="shared" si="2"/>
        <v>0</v>
      </c>
      <c r="O23" s="47">
        <f t="shared" si="3"/>
        <v>0.48399921297647019</v>
      </c>
      <c r="P23" s="47">
        <f t="shared" si="4"/>
        <v>0.96799842595294039</v>
      </c>
      <c r="Q23" s="47">
        <f t="shared" si="5"/>
        <v>1.0320015740470596</v>
      </c>
      <c r="R23" s="47">
        <f t="shared" si="6"/>
        <v>-1.3232939765246774</v>
      </c>
      <c r="S23" s="47">
        <f t="shared" si="7"/>
        <v>100</v>
      </c>
      <c r="T23" s="47">
        <f t="shared" si="8"/>
        <v>1.8759630804764633</v>
      </c>
      <c r="X23" s="72" t="s">
        <v>364</v>
      </c>
      <c r="Y23" s="131" t="str">
        <f>IF(Y21&lt;Y22,"yes","no")</f>
        <v>no</v>
      </c>
      <c r="AA23" s="72" t="s">
        <v>320</v>
      </c>
      <c r="AB23" s="72">
        <f t="array" ref="AB23:AB27">V5:V9</f>
        <v>-16.82747453700479</v>
      </c>
      <c r="AC23" s="72">
        <f t="array" ref="AC23:AC27">SQRT([1]!DIAG(AA4:AE8))</f>
        <v>2.5895998101163147</v>
      </c>
      <c r="AD23" s="72">
        <f>(AB23/AC23)^2</f>
        <v>42.225283590191736</v>
      </c>
      <c r="AE23" s="72">
        <f>_xlfn.CHISQ.DIST.RT(AD23,1)</f>
        <v>8.1341565235493027E-11</v>
      </c>
      <c r="AF23" s="72">
        <f>EXP(AB23)</f>
        <v>4.9194965938569201E-8</v>
      </c>
      <c r="AG23" s="72"/>
      <c r="AH23" s="72"/>
      <c r="AI23" s="47"/>
      <c r="AN23" s="47">
        <v>0.16331356015034557</v>
      </c>
      <c r="AO23" s="47">
        <v>2</v>
      </c>
      <c r="AP23" s="47">
        <v>0</v>
      </c>
      <c r="AQ23" s="47">
        <f t="shared" si="13"/>
        <v>32</v>
      </c>
      <c r="AR23" s="47">
        <f t="shared" si="14"/>
        <v>6</v>
      </c>
      <c r="AS23" s="47">
        <f t="shared" si="10"/>
        <v>0.67676767676767668</v>
      </c>
      <c r="AT23" s="47">
        <f t="shared" si="11"/>
        <v>0.94059405940594054</v>
      </c>
      <c r="AU23" s="47">
        <f t="shared" si="12"/>
        <v>1.9001900190018916E-2</v>
      </c>
    </row>
    <row r="24" spans="1:47" x14ac:dyDescent="0.2">
      <c r="A24" s="47">
        <v>8.6</v>
      </c>
      <c r="B24" s="47">
        <v>7.3</v>
      </c>
      <c r="C24" s="47">
        <v>4.7</v>
      </c>
      <c r="D24" s="47">
        <v>3.4</v>
      </c>
      <c r="E24" s="47">
        <v>1</v>
      </c>
      <c r="G24" s="47">
        <v>6.5</v>
      </c>
      <c r="H24" s="47">
        <v>4.3</v>
      </c>
      <c r="I24" s="47">
        <v>3.7</v>
      </c>
      <c r="J24" s="47">
        <v>4.7</v>
      </c>
      <c r="K24" s="47">
        <v>0</v>
      </c>
      <c r="L24" s="47">
        <v>2</v>
      </c>
      <c r="M24" s="47">
        <f t="shared" si="1"/>
        <v>2</v>
      </c>
      <c r="N24" s="47">
        <f t="shared" si="2"/>
        <v>0</v>
      </c>
      <c r="O24" s="47">
        <f t="shared" si="3"/>
        <v>4.4208721427477261E-2</v>
      </c>
      <c r="P24" s="47">
        <f t="shared" si="4"/>
        <v>8.8417442854954523E-2</v>
      </c>
      <c r="Q24" s="47">
        <f t="shared" si="5"/>
        <v>1.9115825571450455</v>
      </c>
      <c r="R24" s="47">
        <f t="shared" si="6"/>
        <v>-9.0431435241481395E-2</v>
      </c>
      <c r="S24" s="47">
        <f t="shared" si="7"/>
        <v>100</v>
      </c>
      <c r="T24" s="47">
        <f t="shared" si="8"/>
        <v>9.2507061779226782E-2</v>
      </c>
      <c r="AA24" s="72" t="str">
        <f t="array" ref="AA24:AA27">TRANSPOSE(G3:J3)</f>
        <v>Quality</v>
      </c>
      <c r="AB24" s="72">
        <v>0.81144946977230903</v>
      </c>
      <c r="AC24" s="72">
        <v>0.17257795084536068</v>
      </c>
      <c r="AD24" s="72">
        <f>(AB24/AC24)^2</f>
        <v>22.108147106451369</v>
      </c>
      <c r="AE24" s="120">
        <f t="shared" ref="AE24:AE27" si="15">_xlfn.CHISQ.DIST.RT(AD24,1)</f>
        <v>2.5771367233811599E-6</v>
      </c>
      <c r="AF24" s="72">
        <f t="shared" ref="AF24:AF27" si="16">EXP(AB24)</f>
        <v>2.2511686238807509</v>
      </c>
      <c r="AG24" s="72">
        <f>EXP(AB24-AC24*_xlfn.NORM.S.INV(1-$Y$9/2))</f>
        <v>1.6051270327642955</v>
      </c>
      <c r="AH24" s="72">
        <f>EXP(AB24+AC24*_xlfn.NORM.S.INV(1-$Y$9/2))</f>
        <v>3.1572330847968022</v>
      </c>
      <c r="AI24" s="146">
        <f>(AF24-1)*100</f>
        <v>125.11686238807509</v>
      </c>
      <c r="AN24" s="47">
        <v>0.17000842802321947</v>
      </c>
      <c r="AO24" s="47">
        <v>2</v>
      </c>
      <c r="AP24" s="47">
        <v>0</v>
      </c>
      <c r="AQ24" s="47">
        <f t="shared" si="13"/>
        <v>34</v>
      </c>
      <c r="AR24" s="47">
        <f t="shared" si="14"/>
        <v>6</v>
      </c>
      <c r="AS24" s="47">
        <f t="shared" si="10"/>
        <v>0.65656565656565657</v>
      </c>
      <c r="AT24" s="47">
        <f t="shared" si="11"/>
        <v>0.94059405940594054</v>
      </c>
      <c r="AU24" s="47">
        <f t="shared" si="12"/>
        <v>1.900190019001902E-2</v>
      </c>
    </row>
    <row r="25" spans="1:47" x14ac:dyDescent="0.2">
      <c r="A25" s="47">
        <v>9.3000000000000007</v>
      </c>
      <c r="B25" s="47">
        <v>7.2</v>
      </c>
      <c r="C25" s="47">
        <v>4.5</v>
      </c>
      <c r="D25" s="47">
        <v>4.4000000000000004</v>
      </c>
      <c r="E25" s="47">
        <v>1</v>
      </c>
      <c r="G25" s="47">
        <v>6.5</v>
      </c>
      <c r="H25" s="47">
        <v>6.3</v>
      </c>
      <c r="I25" s="47">
        <v>6</v>
      </c>
      <c r="J25" s="47">
        <v>5.6</v>
      </c>
      <c r="K25" s="47">
        <v>1</v>
      </c>
      <c r="L25" s="47">
        <v>1</v>
      </c>
      <c r="M25" s="47">
        <f t="shared" si="1"/>
        <v>2</v>
      </c>
      <c r="N25" s="47">
        <f t="shared" si="2"/>
        <v>0.5</v>
      </c>
      <c r="O25" s="47">
        <f t="shared" si="3"/>
        <v>0.61911220569936687</v>
      </c>
      <c r="P25" s="47">
        <f t="shared" si="4"/>
        <v>1.2382244113987337</v>
      </c>
      <c r="Q25" s="47">
        <f t="shared" si="5"/>
        <v>0.76177558860126626</v>
      </c>
      <c r="R25" s="47">
        <f t="shared" si="6"/>
        <v>-1.4447192037984766</v>
      </c>
      <c r="S25" s="47">
        <f t="shared" si="7"/>
        <v>50</v>
      </c>
      <c r="T25" s="47">
        <f t="shared" si="8"/>
        <v>0.12033060703163398</v>
      </c>
      <c r="AA25" s="72" t="str">
        <v>Prdct_Line</v>
      </c>
      <c r="AB25" s="72">
        <v>0.61402755292204036</v>
      </c>
      <c r="AC25" s="72">
        <v>0.16924453969345185</v>
      </c>
      <c r="AD25" s="72">
        <f>(AB25/AC25)^2</f>
        <v>13.162742544616933</v>
      </c>
      <c r="AE25" s="120">
        <f t="shared" si="15"/>
        <v>2.8557061375983833E-4</v>
      </c>
      <c r="AF25" s="72">
        <f t="shared" si="16"/>
        <v>1.8478587806863882</v>
      </c>
      <c r="AG25" s="72">
        <f>EXP(AB25-AC25*_xlfn.NORM.S.INV(1-$Y$9/2))</f>
        <v>1.3261955447581868</v>
      </c>
      <c r="AH25" s="72">
        <f>EXP(AB25+AC25*_xlfn.NORM.S.INV(1-$Y$9/2))</f>
        <v>2.5747199097870497</v>
      </c>
      <c r="AI25" s="146">
        <f t="shared" ref="AI25:AI27" si="17">(AF25-1)*100</f>
        <v>84.785878068638823</v>
      </c>
      <c r="AN25" s="47">
        <v>0.18132004457317</v>
      </c>
      <c r="AO25" s="47">
        <v>2</v>
      </c>
      <c r="AP25" s="47">
        <v>0</v>
      </c>
      <c r="AQ25" s="47">
        <f t="shared" si="13"/>
        <v>36</v>
      </c>
      <c r="AR25" s="47">
        <f t="shared" si="14"/>
        <v>6</v>
      </c>
      <c r="AS25" s="47">
        <f t="shared" si="10"/>
        <v>0.63636363636363635</v>
      </c>
      <c r="AT25" s="47">
        <f t="shared" si="11"/>
        <v>0.94059405940594054</v>
      </c>
      <c r="AU25" s="47">
        <f t="shared" si="12"/>
        <v>1.900190019001902E-2</v>
      </c>
    </row>
    <row r="26" spans="1:47" x14ac:dyDescent="0.2">
      <c r="A26" s="47">
        <v>6</v>
      </c>
      <c r="B26" s="47">
        <v>5.3</v>
      </c>
      <c r="C26" s="47">
        <v>5.3</v>
      </c>
      <c r="D26" s="47">
        <v>5.3</v>
      </c>
      <c r="E26" s="47">
        <v>0</v>
      </c>
      <c r="G26" s="47">
        <v>6.6</v>
      </c>
      <c r="H26" s="47">
        <v>4.7</v>
      </c>
      <c r="I26" s="47">
        <v>4.8</v>
      </c>
      <c r="J26" s="47">
        <v>3.6</v>
      </c>
      <c r="K26" s="47">
        <v>1</v>
      </c>
      <c r="L26" s="47">
        <v>1</v>
      </c>
      <c r="M26" s="47">
        <f t="shared" si="1"/>
        <v>2</v>
      </c>
      <c r="N26" s="47">
        <f t="shared" si="2"/>
        <v>0.5</v>
      </c>
      <c r="O26" s="47">
        <f t="shared" si="3"/>
        <v>6.8192880281987667E-2</v>
      </c>
      <c r="P26" s="47">
        <f t="shared" si="4"/>
        <v>0.13638576056397533</v>
      </c>
      <c r="Q26" s="47">
        <f t="shared" si="5"/>
        <v>1.8636142394360247</v>
      </c>
      <c r="R26" s="47">
        <f t="shared" si="6"/>
        <v>-2.7560445530810425</v>
      </c>
      <c r="S26" s="47">
        <f t="shared" si="7"/>
        <v>50</v>
      </c>
      <c r="T26" s="47">
        <f t="shared" si="8"/>
        <v>5.8687354720235119</v>
      </c>
      <c r="AA26" s="72" t="str">
        <v>Brand_Image</v>
      </c>
      <c r="AB26" s="72">
        <v>0.76231440901395531</v>
      </c>
      <c r="AC26" s="72">
        <v>0.18732256015382759</v>
      </c>
      <c r="AD26" s="72">
        <f>(AB26/AC26)^2</f>
        <v>16.561058378986747</v>
      </c>
      <c r="AE26" s="120">
        <f t="shared" si="15"/>
        <v>4.7108472260336201E-5</v>
      </c>
      <c r="AF26" s="72">
        <f t="shared" si="16"/>
        <v>2.1432307975031102</v>
      </c>
      <c r="AG26" s="72">
        <f>EXP(AB26-AC26*_xlfn.NORM.S.INV(1-$Y$9/2))</f>
        <v>1.4846349804375032</v>
      </c>
      <c r="AH26" s="72">
        <f>EXP(AB26+AC26*_xlfn.NORM.S.INV(1-$Y$9/2))</f>
        <v>3.093984926862082</v>
      </c>
      <c r="AI26" s="146">
        <f t="shared" si="17"/>
        <v>114.32307975031102</v>
      </c>
      <c r="AN26" s="47">
        <v>0.18890969756370274</v>
      </c>
      <c r="AO26" s="47">
        <v>2</v>
      </c>
      <c r="AP26" s="47">
        <v>0</v>
      </c>
      <c r="AQ26" s="47">
        <f t="shared" si="13"/>
        <v>38</v>
      </c>
      <c r="AR26" s="47">
        <f t="shared" si="14"/>
        <v>6</v>
      </c>
      <c r="AS26" s="47">
        <f t="shared" si="10"/>
        <v>0.61616161616161613</v>
      </c>
      <c r="AT26" s="47">
        <f t="shared" si="11"/>
        <v>0.94059405940594054</v>
      </c>
      <c r="AU26" s="47">
        <f t="shared" si="12"/>
        <v>1.9001900190018916E-2</v>
      </c>
    </row>
    <row r="27" spans="1:47" x14ac:dyDescent="0.2">
      <c r="A27" s="47">
        <v>6.4</v>
      </c>
      <c r="B27" s="47">
        <v>3.9</v>
      </c>
      <c r="C27" s="47">
        <v>5.3</v>
      </c>
      <c r="D27" s="47">
        <v>6.6</v>
      </c>
      <c r="E27" s="47">
        <v>0</v>
      </c>
      <c r="G27" s="47">
        <v>6.6</v>
      </c>
      <c r="H27" s="47">
        <v>5.3</v>
      </c>
      <c r="I27" s="47">
        <v>6.6</v>
      </c>
      <c r="J27" s="47">
        <v>4.0999999999999996</v>
      </c>
      <c r="K27" s="47">
        <v>0</v>
      </c>
      <c r="L27" s="47">
        <v>2</v>
      </c>
      <c r="M27" s="47">
        <f t="shared" si="1"/>
        <v>2</v>
      </c>
      <c r="N27" s="47">
        <f t="shared" si="2"/>
        <v>0</v>
      </c>
      <c r="O27" s="47">
        <f t="shared" si="3"/>
        <v>0.36515001180815532</v>
      </c>
      <c r="P27" s="47">
        <f t="shared" si="4"/>
        <v>0.73030002361631063</v>
      </c>
      <c r="Q27" s="47">
        <f t="shared" si="5"/>
        <v>1.2696999763836894</v>
      </c>
      <c r="R27" s="47">
        <f t="shared" si="6"/>
        <v>-0.90873309413250136</v>
      </c>
      <c r="S27" s="47">
        <f t="shared" si="7"/>
        <v>100</v>
      </c>
      <c r="T27" s="47">
        <f t="shared" si="8"/>
        <v>1.1503505350867582</v>
      </c>
      <c r="AA27" s="72" t="str">
        <v>Flex_Price</v>
      </c>
      <c r="AB27" s="72">
        <v>0.64224547195528858</v>
      </c>
      <c r="AC27" s="72">
        <v>0.18725249837677263</v>
      </c>
      <c r="AD27" s="72">
        <f>(AB27/AC27)^2</f>
        <v>11.763779087357294</v>
      </c>
      <c r="AE27" s="120">
        <f t="shared" si="15"/>
        <v>6.039448327384429E-4</v>
      </c>
      <c r="AF27" s="72">
        <f t="shared" si="16"/>
        <v>1.9007441586789686</v>
      </c>
      <c r="AG27" s="72">
        <f>EXP(AB27-AC27*_xlfn.NORM.S.INV(1-$Y$9/2))</f>
        <v>1.3168431498477093</v>
      </c>
      <c r="AH27" s="72">
        <f>EXP(AB27+AC27*_xlfn.NORM.S.INV(1-$Y$9/2))</f>
        <v>2.7435525310436844</v>
      </c>
      <c r="AI27" s="146">
        <f t="shared" si="17"/>
        <v>90.07441586789686</v>
      </c>
      <c r="AN27" s="47">
        <v>0.19240459928303411</v>
      </c>
      <c r="AO27" s="47">
        <v>2</v>
      </c>
      <c r="AP27" s="47">
        <v>0</v>
      </c>
      <c r="AQ27" s="47">
        <f t="shared" si="13"/>
        <v>40</v>
      </c>
      <c r="AR27" s="47">
        <f t="shared" si="14"/>
        <v>6</v>
      </c>
      <c r="AS27" s="47">
        <f t="shared" si="10"/>
        <v>0.59595959595959602</v>
      </c>
      <c r="AT27" s="47">
        <f t="shared" si="11"/>
        <v>0.94059405940594054</v>
      </c>
      <c r="AU27" s="47">
        <f t="shared" si="12"/>
        <v>1.9001900190019124E-2</v>
      </c>
    </row>
    <row r="28" spans="1:47" x14ac:dyDescent="0.2">
      <c r="A28" s="47">
        <v>8.5</v>
      </c>
      <c r="B28" s="47">
        <v>7.6</v>
      </c>
      <c r="C28" s="47">
        <v>3.7</v>
      </c>
      <c r="D28" s="47">
        <v>3.8</v>
      </c>
      <c r="E28" s="47">
        <v>1</v>
      </c>
      <c r="G28" s="47">
        <v>6.7</v>
      </c>
      <c r="H28" s="47">
        <v>4.7</v>
      </c>
      <c r="I28" s="47">
        <v>4.8</v>
      </c>
      <c r="J28" s="47">
        <v>3.6</v>
      </c>
      <c r="K28" s="47">
        <v>1</v>
      </c>
      <c r="L28" s="47">
        <v>1</v>
      </c>
      <c r="M28" s="47">
        <f t="shared" si="1"/>
        <v>2</v>
      </c>
      <c r="N28" s="47">
        <f t="shared" si="2"/>
        <v>0.5</v>
      </c>
      <c r="O28" s="47">
        <f t="shared" si="3"/>
        <v>7.3533232557222411E-2</v>
      </c>
      <c r="P28" s="47">
        <f t="shared" si="4"/>
        <v>0.14706646511444482</v>
      </c>
      <c r="Q28" s="47">
        <f t="shared" si="5"/>
        <v>1.8529335348855551</v>
      </c>
      <c r="R28" s="47">
        <f t="shared" si="6"/>
        <v>-2.6863949341368958</v>
      </c>
      <c r="S28" s="47">
        <f t="shared" si="7"/>
        <v>50</v>
      </c>
      <c r="T28" s="47">
        <f t="shared" si="8"/>
        <v>5.3393314368267148</v>
      </c>
      <c r="AN28" s="47">
        <v>0.209896373936207</v>
      </c>
      <c r="AO28" s="47">
        <v>2</v>
      </c>
      <c r="AP28" s="47">
        <v>0</v>
      </c>
      <c r="AQ28" s="47">
        <f t="shared" si="13"/>
        <v>42</v>
      </c>
      <c r="AR28" s="47">
        <f t="shared" si="14"/>
        <v>6</v>
      </c>
      <c r="AS28" s="47">
        <f t="shared" si="10"/>
        <v>0.57575757575757569</v>
      </c>
      <c r="AT28" s="47">
        <f t="shared" si="11"/>
        <v>0.94059405940594054</v>
      </c>
      <c r="AU28" s="47">
        <f t="shared" si="12"/>
        <v>1.9001900190018916E-2</v>
      </c>
    </row>
    <row r="29" spans="1:47" x14ac:dyDescent="0.2">
      <c r="A29" s="47">
        <v>7</v>
      </c>
      <c r="B29" s="47">
        <v>4.8</v>
      </c>
      <c r="C29" s="47">
        <v>4.2</v>
      </c>
      <c r="D29" s="47">
        <v>5.2</v>
      </c>
      <c r="E29" s="47">
        <v>0</v>
      </c>
      <c r="G29" s="47">
        <v>6.7</v>
      </c>
      <c r="H29" s="47">
        <v>5.0999999999999996</v>
      </c>
      <c r="I29" s="47">
        <v>4.9000000000000004</v>
      </c>
      <c r="J29" s="47">
        <v>4.5</v>
      </c>
      <c r="K29" s="47">
        <v>0</v>
      </c>
      <c r="L29" s="47">
        <v>2</v>
      </c>
      <c r="M29" s="47">
        <f t="shared" si="1"/>
        <v>2</v>
      </c>
      <c r="N29" s="47">
        <f t="shared" si="2"/>
        <v>0</v>
      </c>
      <c r="O29" s="47">
        <f t="shared" si="3"/>
        <v>0.16331356015034557</v>
      </c>
      <c r="P29" s="47">
        <f t="shared" si="4"/>
        <v>0.32662712030069113</v>
      </c>
      <c r="Q29" s="47">
        <f t="shared" si="5"/>
        <v>1.6733728796993088</v>
      </c>
      <c r="R29" s="47">
        <f t="shared" si="6"/>
        <v>-0.3566118050344787</v>
      </c>
      <c r="S29" s="47">
        <f t="shared" si="7"/>
        <v>100</v>
      </c>
      <c r="T29" s="47">
        <f t="shared" si="8"/>
        <v>0.39038175443524975</v>
      </c>
      <c r="AN29" s="47">
        <v>0.22092839457561353</v>
      </c>
      <c r="AO29" s="47">
        <v>2</v>
      </c>
      <c r="AP29" s="47">
        <v>0</v>
      </c>
      <c r="AQ29" s="47">
        <f t="shared" si="13"/>
        <v>44</v>
      </c>
      <c r="AR29" s="47">
        <f t="shared" si="14"/>
        <v>6</v>
      </c>
      <c r="AS29" s="47">
        <f t="shared" si="10"/>
        <v>0.55555555555555558</v>
      </c>
      <c r="AT29" s="47">
        <f t="shared" si="11"/>
        <v>0.94059405940594054</v>
      </c>
      <c r="AU29" s="47">
        <f t="shared" si="12"/>
        <v>1.900190019001902E-2</v>
      </c>
    </row>
    <row r="30" spans="1:47" x14ac:dyDescent="0.2">
      <c r="A30" s="47">
        <v>8.5</v>
      </c>
      <c r="B30" s="47">
        <v>7.6</v>
      </c>
      <c r="C30" s="47">
        <v>3.7</v>
      </c>
      <c r="D30" s="47">
        <v>3.8</v>
      </c>
      <c r="E30" s="47">
        <v>0</v>
      </c>
      <c r="G30" s="47">
        <v>6.7</v>
      </c>
      <c r="H30" s="47">
        <v>5.4</v>
      </c>
      <c r="I30" s="47">
        <v>6.8</v>
      </c>
      <c r="J30" s="47">
        <v>4.3</v>
      </c>
      <c r="K30" s="47">
        <v>1</v>
      </c>
      <c r="L30" s="47">
        <v>1</v>
      </c>
      <c r="M30" s="47">
        <f t="shared" si="1"/>
        <v>2</v>
      </c>
      <c r="N30" s="47">
        <f t="shared" si="2"/>
        <v>0.5</v>
      </c>
      <c r="O30" s="47">
        <f t="shared" si="3"/>
        <v>0.46764009709934035</v>
      </c>
      <c r="P30" s="47">
        <f t="shared" si="4"/>
        <v>0.93528019419868069</v>
      </c>
      <c r="Q30" s="47">
        <f t="shared" si="5"/>
        <v>1.0647198058013192</v>
      </c>
      <c r="R30" s="47">
        <f t="shared" si="6"/>
        <v>-1.3904918113645275</v>
      </c>
      <c r="S30" s="47">
        <f t="shared" si="7"/>
        <v>50</v>
      </c>
      <c r="T30" s="47">
        <f t="shared" si="8"/>
        <v>8.4125437547691688E-3</v>
      </c>
      <c r="AN30" s="47">
        <v>0.26065895027285291</v>
      </c>
      <c r="AO30" s="47">
        <v>2</v>
      </c>
      <c r="AP30" s="47">
        <v>0</v>
      </c>
      <c r="AQ30" s="47">
        <f t="shared" si="13"/>
        <v>46</v>
      </c>
      <c r="AR30" s="47">
        <f t="shared" si="14"/>
        <v>6</v>
      </c>
      <c r="AS30" s="47">
        <f t="shared" si="10"/>
        <v>0.53535353535353536</v>
      </c>
      <c r="AT30" s="47">
        <f t="shared" si="11"/>
        <v>0.94059405940594054</v>
      </c>
      <c r="AU30" s="47">
        <f t="shared" si="12"/>
        <v>1.900190019001902E-2</v>
      </c>
    </row>
    <row r="31" spans="1:47" x14ac:dyDescent="0.2">
      <c r="A31" s="47">
        <v>7.6</v>
      </c>
      <c r="B31" s="47">
        <v>4.2</v>
      </c>
      <c r="C31" s="47">
        <v>4.5999999999999996</v>
      </c>
      <c r="D31" s="47">
        <v>5.5</v>
      </c>
      <c r="E31" s="47">
        <v>0</v>
      </c>
      <c r="G31" s="47">
        <v>6.7</v>
      </c>
      <c r="H31" s="47">
        <v>6.3</v>
      </c>
      <c r="I31" s="47">
        <v>4.5</v>
      </c>
      <c r="J31" s="47">
        <v>2.6</v>
      </c>
      <c r="K31" s="47">
        <v>0</v>
      </c>
      <c r="L31" s="47">
        <v>2</v>
      </c>
      <c r="M31" s="47">
        <f t="shared" si="1"/>
        <v>2</v>
      </c>
      <c r="N31" s="47">
        <f t="shared" si="2"/>
        <v>0</v>
      </c>
      <c r="O31" s="47">
        <f t="shared" si="3"/>
        <v>8.1500183097262008E-2</v>
      </c>
      <c r="P31" s="47">
        <f t="shared" si="4"/>
        <v>0.16300036619452402</v>
      </c>
      <c r="Q31" s="47">
        <f t="shared" si="5"/>
        <v>1.8369996338054759</v>
      </c>
      <c r="R31" s="47">
        <f t="shared" si="6"/>
        <v>-0.17002714734151339</v>
      </c>
      <c r="S31" s="47">
        <f t="shared" si="7"/>
        <v>100</v>
      </c>
      <c r="T31" s="47">
        <f t="shared" si="8"/>
        <v>0.17746368937140952</v>
      </c>
      <c r="AN31" s="47">
        <v>0.27679731636079941</v>
      </c>
      <c r="AO31" s="47">
        <v>2</v>
      </c>
      <c r="AP31" s="47">
        <v>0</v>
      </c>
      <c r="AQ31" s="47">
        <f t="shared" si="13"/>
        <v>48</v>
      </c>
      <c r="AR31" s="47">
        <f t="shared" si="14"/>
        <v>6</v>
      </c>
      <c r="AS31" s="47">
        <f t="shared" si="10"/>
        <v>0.51515151515151514</v>
      </c>
      <c r="AT31" s="47">
        <f t="shared" si="11"/>
        <v>0.94059405940594054</v>
      </c>
      <c r="AU31" s="47">
        <f t="shared" si="12"/>
        <v>9.500950095009562E-3</v>
      </c>
    </row>
    <row r="32" spans="1:47" x14ac:dyDescent="0.2">
      <c r="A32" s="47">
        <v>6.9</v>
      </c>
      <c r="B32" s="47">
        <v>6.4</v>
      </c>
      <c r="C32" s="47">
        <v>4.7</v>
      </c>
      <c r="D32" s="47">
        <v>2.7</v>
      </c>
      <c r="E32" s="47">
        <v>0</v>
      </c>
      <c r="G32" s="47">
        <v>6.9</v>
      </c>
      <c r="H32" s="47">
        <v>2.2999999999999998</v>
      </c>
      <c r="I32" s="47">
        <v>5.4</v>
      </c>
      <c r="J32" s="47">
        <v>4.2</v>
      </c>
      <c r="K32" s="47">
        <v>1</v>
      </c>
      <c r="L32" s="47">
        <v>1</v>
      </c>
      <c r="M32" s="47">
        <f t="shared" si="1"/>
        <v>2</v>
      </c>
      <c r="N32" s="47">
        <f t="shared" si="2"/>
        <v>0.5</v>
      </c>
      <c r="O32" s="47">
        <f t="shared" si="3"/>
        <v>4.732293004394484E-2</v>
      </c>
      <c r="P32" s="47">
        <f t="shared" si="4"/>
        <v>9.464586008788968E-2</v>
      </c>
      <c r="Q32" s="47">
        <f t="shared" si="5"/>
        <v>1.9053541399121103</v>
      </c>
      <c r="R32" s="47">
        <f t="shared" si="6"/>
        <v>-3.0992396110521012</v>
      </c>
      <c r="S32" s="47">
        <f t="shared" si="7"/>
        <v>50</v>
      </c>
      <c r="T32" s="47">
        <f t="shared" si="8"/>
        <v>9.0905393101633614</v>
      </c>
      <c r="AN32" s="47">
        <v>0.27781305547669699</v>
      </c>
      <c r="AO32" s="47">
        <v>1</v>
      </c>
      <c r="AP32" s="47">
        <v>1</v>
      </c>
      <c r="AQ32" s="47">
        <f t="shared" si="13"/>
        <v>49</v>
      </c>
      <c r="AR32" s="47">
        <f t="shared" si="14"/>
        <v>7</v>
      </c>
      <c r="AS32" s="47">
        <f t="shared" si="10"/>
        <v>0.50505050505050497</v>
      </c>
      <c r="AT32" s="47">
        <f t="shared" si="11"/>
        <v>0.93069306930693063</v>
      </c>
      <c r="AU32" s="47">
        <f t="shared" si="12"/>
        <v>1.8801880188018715E-2</v>
      </c>
    </row>
    <row r="33" spans="1:47" x14ac:dyDescent="0.2">
      <c r="A33" s="47">
        <v>8.1</v>
      </c>
      <c r="B33" s="47">
        <v>5.0999999999999996</v>
      </c>
      <c r="C33" s="47">
        <v>3.8</v>
      </c>
      <c r="D33" s="47">
        <v>3.5</v>
      </c>
      <c r="E33" s="47">
        <v>0</v>
      </c>
      <c r="G33" s="47">
        <v>6.9</v>
      </c>
      <c r="H33" s="47">
        <v>6.4</v>
      </c>
      <c r="I33" s="47">
        <v>4.7</v>
      </c>
      <c r="J33" s="47">
        <v>2.7</v>
      </c>
      <c r="K33" s="47">
        <v>1</v>
      </c>
      <c r="L33" s="47">
        <v>1</v>
      </c>
      <c r="M33" s="47">
        <f t="shared" si="1"/>
        <v>2</v>
      </c>
      <c r="N33" s="47">
        <f t="shared" si="2"/>
        <v>0.5</v>
      </c>
      <c r="O33" s="47">
        <f t="shared" si="3"/>
        <v>0.12113173336840745</v>
      </c>
      <c r="P33" s="47">
        <f t="shared" si="4"/>
        <v>0.2422634667368149</v>
      </c>
      <c r="Q33" s="47">
        <f t="shared" si="5"/>
        <v>1.7577365332631851</v>
      </c>
      <c r="R33" s="47">
        <f t="shared" si="6"/>
        <v>-2.2399968799129439</v>
      </c>
      <c r="S33" s="47">
        <f t="shared" si="7"/>
        <v>50</v>
      </c>
      <c r="T33" s="47">
        <f t="shared" si="8"/>
        <v>2.696650989738572</v>
      </c>
      <c r="AN33" s="47">
        <v>0.28061315837854717</v>
      </c>
      <c r="AO33" s="47">
        <v>2</v>
      </c>
      <c r="AP33" s="47">
        <v>0</v>
      </c>
      <c r="AQ33" s="47">
        <f t="shared" si="13"/>
        <v>51</v>
      </c>
      <c r="AR33" s="47">
        <f t="shared" si="14"/>
        <v>7</v>
      </c>
      <c r="AS33" s="47">
        <f t="shared" si="10"/>
        <v>0.48484848484848486</v>
      </c>
      <c r="AT33" s="47">
        <f t="shared" si="11"/>
        <v>0.93069306930693063</v>
      </c>
      <c r="AU33" s="47">
        <f t="shared" si="12"/>
        <v>1.8801880188018819E-2</v>
      </c>
    </row>
    <row r="34" spans="1:47" x14ac:dyDescent="0.2">
      <c r="A34" s="47">
        <v>6.7</v>
      </c>
      <c r="B34" s="47">
        <v>5.0999999999999996</v>
      </c>
      <c r="C34" s="47">
        <v>4.9000000000000004</v>
      </c>
      <c r="D34" s="47">
        <v>4.5</v>
      </c>
      <c r="E34" s="47">
        <v>0</v>
      </c>
      <c r="G34" s="47">
        <v>7</v>
      </c>
      <c r="H34" s="47">
        <v>4.8</v>
      </c>
      <c r="I34" s="47">
        <v>4.2</v>
      </c>
      <c r="J34" s="47">
        <v>5.2</v>
      </c>
      <c r="K34" s="47">
        <v>1</v>
      </c>
      <c r="L34" s="47">
        <v>1</v>
      </c>
      <c r="M34" s="47">
        <f t="shared" si="1"/>
        <v>2</v>
      </c>
      <c r="N34" s="47">
        <f t="shared" si="2"/>
        <v>0.5</v>
      </c>
      <c r="O34" s="47">
        <f t="shared" si="3"/>
        <v>0.15995015115282474</v>
      </c>
      <c r="P34" s="47">
        <f t="shared" si="4"/>
        <v>0.31990030230564948</v>
      </c>
      <c r="Q34" s="47">
        <f t="shared" si="5"/>
        <v>1.6800996976943505</v>
      </c>
      <c r="R34" s="47">
        <f t="shared" si="6"/>
        <v>-2.0071871126264598</v>
      </c>
      <c r="S34" s="47">
        <f t="shared" si="7"/>
        <v>50</v>
      </c>
      <c r="T34" s="47">
        <f t="shared" si="8"/>
        <v>1.7211766873290126</v>
      </c>
      <c r="AN34" s="47">
        <v>0.29088227921285575</v>
      </c>
      <c r="AO34" s="47">
        <v>2</v>
      </c>
      <c r="AP34" s="47">
        <v>0</v>
      </c>
      <c r="AQ34" s="47">
        <f t="shared" si="13"/>
        <v>53</v>
      </c>
      <c r="AR34" s="47">
        <f t="shared" si="14"/>
        <v>7</v>
      </c>
      <c r="AS34" s="47">
        <f t="shared" si="10"/>
        <v>0.46464646464646464</v>
      </c>
      <c r="AT34" s="47">
        <f t="shared" si="11"/>
        <v>0.93069306930693063</v>
      </c>
      <c r="AU34" s="47">
        <f t="shared" si="12"/>
        <v>1.8801880188018819E-2</v>
      </c>
    </row>
    <row r="35" spans="1:47" x14ac:dyDescent="0.2">
      <c r="A35" s="47">
        <v>8</v>
      </c>
      <c r="B35" s="47">
        <v>4.5999999999999996</v>
      </c>
      <c r="C35" s="47">
        <v>4.7</v>
      </c>
      <c r="D35" s="47">
        <v>6.6</v>
      </c>
      <c r="E35" s="47">
        <v>1</v>
      </c>
      <c r="G35" s="47">
        <v>7.1</v>
      </c>
      <c r="H35" s="47">
        <v>3.3</v>
      </c>
      <c r="I35" s="47">
        <v>4.5</v>
      </c>
      <c r="J35" s="47">
        <v>4</v>
      </c>
      <c r="K35" s="47">
        <v>0</v>
      </c>
      <c r="L35" s="47">
        <v>2</v>
      </c>
      <c r="M35" s="47">
        <f t="shared" si="1"/>
        <v>2</v>
      </c>
      <c r="N35" s="47">
        <f t="shared" si="2"/>
        <v>0</v>
      </c>
      <c r="O35" s="47">
        <f t="shared" si="3"/>
        <v>4.5629581654295065E-2</v>
      </c>
      <c r="P35" s="47">
        <f t="shared" si="4"/>
        <v>9.125916330859013E-2</v>
      </c>
      <c r="Q35" s="47">
        <f t="shared" si="5"/>
        <v>1.9087408366914098</v>
      </c>
      <c r="R35" s="47">
        <f t="shared" si="6"/>
        <v>-9.3406807412675846E-2</v>
      </c>
      <c r="S35" s="47">
        <f t="shared" si="7"/>
        <v>100</v>
      </c>
      <c r="T35" s="47">
        <f t="shared" si="8"/>
        <v>9.5622372146422718E-2</v>
      </c>
      <c r="AN35" s="47">
        <v>0.29622416202880431</v>
      </c>
      <c r="AO35" s="47">
        <v>2</v>
      </c>
      <c r="AP35" s="47">
        <v>0</v>
      </c>
      <c r="AQ35" s="47">
        <f t="shared" si="13"/>
        <v>55</v>
      </c>
      <c r="AR35" s="47">
        <f t="shared" si="14"/>
        <v>7</v>
      </c>
      <c r="AS35" s="47">
        <f t="shared" si="10"/>
        <v>0.44444444444444442</v>
      </c>
      <c r="AT35" s="47">
        <f t="shared" si="11"/>
        <v>0.93069306930693063</v>
      </c>
      <c r="AU35" s="47">
        <f t="shared" si="12"/>
        <v>9.4009400940093576E-3</v>
      </c>
    </row>
    <row r="36" spans="1:47" x14ac:dyDescent="0.2">
      <c r="A36" s="47">
        <v>6.7</v>
      </c>
      <c r="B36" s="47">
        <v>5.4</v>
      </c>
      <c r="C36" s="47">
        <v>6.8</v>
      </c>
      <c r="D36" s="47">
        <v>4.3</v>
      </c>
      <c r="E36" s="47">
        <v>0</v>
      </c>
      <c r="G36" s="47">
        <v>7.1</v>
      </c>
      <c r="H36" s="47">
        <v>5</v>
      </c>
      <c r="I36" s="47">
        <v>5.9</v>
      </c>
      <c r="J36" s="47">
        <v>3.1</v>
      </c>
      <c r="K36" s="47">
        <v>0</v>
      </c>
      <c r="L36" s="47">
        <v>2</v>
      </c>
      <c r="M36" s="47">
        <f t="shared" si="1"/>
        <v>2</v>
      </c>
      <c r="N36" s="47">
        <f t="shared" si="2"/>
        <v>0</v>
      </c>
      <c r="O36" s="47">
        <f t="shared" si="3"/>
        <v>0.18132004457317</v>
      </c>
      <c r="P36" s="47">
        <f t="shared" si="4"/>
        <v>0.36264008914633999</v>
      </c>
      <c r="Q36" s="47">
        <f t="shared" si="5"/>
        <v>1.6373599108536601</v>
      </c>
      <c r="R36" s="47">
        <f t="shared" si="6"/>
        <v>-0.40012409263211551</v>
      </c>
      <c r="S36" s="47">
        <f t="shared" si="7"/>
        <v>100</v>
      </c>
      <c r="T36" s="47">
        <f t="shared" si="8"/>
        <v>0.44295708810565981</v>
      </c>
      <c r="AN36" s="47">
        <v>0.31748102095441832</v>
      </c>
      <c r="AO36" s="47">
        <v>1</v>
      </c>
      <c r="AP36" s="47">
        <v>1</v>
      </c>
      <c r="AQ36" s="47">
        <f t="shared" si="13"/>
        <v>56</v>
      </c>
      <c r="AR36" s="47">
        <f t="shared" si="14"/>
        <v>8</v>
      </c>
      <c r="AS36" s="47">
        <f t="shared" si="10"/>
        <v>0.43434343434343436</v>
      </c>
      <c r="AT36" s="47">
        <f t="shared" si="11"/>
        <v>0.92079207920792083</v>
      </c>
      <c r="AU36" s="47">
        <f t="shared" si="12"/>
        <v>9.3009300930093613E-3</v>
      </c>
    </row>
    <row r="37" spans="1:47" x14ac:dyDescent="0.2">
      <c r="A37" s="47">
        <v>8.6999999999999993</v>
      </c>
      <c r="B37" s="47">
        <v>6.1</v>
      </c>
      <c r="C37" s="47">
        <v>2.9</v>
      </c>
      <c r="D37" s="47">
        <v>2.9</v>
      </c>
      <c r="E37" s="47">
        <v>0</v>
      </c>
      <c r="G37" s="47">
        <v>7.2</v>
      </c>
      <c r="H37" s="47">
        <v>3.4</v>
      </c>
      <c r="I37" s="47">
        <v>4.7</v>
      </c>
      <c r="J37" s="47">
        <v>4.0999999999999996</v>
      </c>
      <c r="K37" s="47">
        <v>0</v>
      </c>
      <c r="L37" s="47">
        <v>2</v>
      </c>
      <c r="M37" s="47">
        <f t="shared" si="1"/>
        <v>2</v>
      </c>
      <c r="N37" s="47">
        <f t="shared" si="2"/>
        <v>0</v>
      </c>
      <c r="O37" s="47">
        <f t="shared" si="3"/>
        <v>6.4088227850604501E-2</v>
      </c>
      <c r="P37" s="47">
        <f t="shared" si="4"/>
        <v>0.128176455701209</v>
      </c>
      <c r="Q37" s="47">
        <f t="shared" si="5"/>
        <v>1.8718235442987909</v>
      </c>
      <c r="R37" s="47">
        <f t="shared" si="6"/>
        <v>-0.13246813494299509</v>
      </c>
      <c r="S37" s="47">
        <f t="shared" si="7"/>
        <v>100</v>
      </c>
      <c r="T37" s="47">
        <f t="shared" si="8"/>
        <v>0.1369535671154575</v>
      </c>
      <c r="AN37" s="47">
        <v>0.32940590337081349</v>
      </c>
      <c r="AO37" s="47">
        <v>1</v>
      </c>
      <c r="AP37" s="47">
        <v>1</v>
      </c>
      <c r="AQ37" s="47">
        <f t="shared" si="13"/>
        <v>57</v>
      </c>
      <c r="AR37" s="47">
        <f t="shared" si="14"/>
        <v>9</v>
      </c>
      <c r="AS37" s="47">
        <f t="shared" si="10"/>
        <v>0.4242424242424242</v>
      </c>
      <c r="AT37" s="47">
        <f t="shared" si="11"/>
        <v>0.91089108910891092</v>
      </c>
      <c r="AU37" s="47">
        <f t="shared" si="12"/>
        <v>9.2009200920091586E-3</v>
      </c>
    </row>
    <row r="38" spans="1:47" x14ac:dyDescent="0.2">
      <c r="A38" s="47">
        <v>9</v>
      </c>
      <c r="B38" s="47">
        <v>6</v>
      </c>
      <c r="C38" s="47">
        <v>4.5</v>
      </c>
      <c r="D38" s="47">
        <v>3.5</v>
      </c>
      <c r="E38" s="47">
        <v>1</v>
      </c>
      <c r="G38" s="47">
        <v>7.3</v>
      </c>
      <c r="H38" s="47">
        <v>5.2</v>
      </c>
      <c r="I38" s="47">
        <v>6.1</v>
      </c>
      <c r="J38" s="47">
        <v>3.3</v>
      </c>
      <c r="K38" s="47">
        <v>0</v>
      </c>
      <c r="L38" s="47">
        <v>2</v>
      </c>
      <c r="M38" s="47">
        <f t="shared" si="1"/>
        <v>2</v>
      </c>
      <c r="N38" s="47">
        <f t="shared" si="2"/>
        <v>0</v>
      </c>
      <c r="O38" s="47">
        <f t="shared" si="3"/>
        <v>0.28061315837854717</v>
      </c>
      <c r="P38" s="47">
        <f t="shared" si="4"/>
        <v>0.56122631675709433</v>
      </c>
      <c r="Q38" s="47">
        <f t="shared" si="5"/>
        <v>1.4387736832429057</v>
      </c>
      <c r="R38" s="47">
        <f t="shared" si="6"/>
        <v>-0.65871207731191661</v>
      </c>
      <c r="S38" s="47">
        <f t="shared" si="7"/>
        <v>100</v>
      </c>
      <c r="T38" s="47">
        <f t="shared" si="8"/>
        <v>0.78014537420802055</v>
      </c>
      <c r="AN38" s="47">
        <v>0.34052243705486657</v>
      </c>
      <c r="AO38" s="47">
        <v>1</v>
      </c>
      <c r="AP38" s="47">
        <v>1</v>
      </c>
      <c r="AQ38" s="47">
        <f t="shared" si="13"/>
        <v>58</v>
      </c>
      <c r="AR38" s="47">
        <f t="shared" si="14"/>
        <v>10</v>
      </c>
      <c r="AS38" s="47">
        <f t="shared" si="10"/>
        <v>0.41414141414141414</v>
      </c>
      <c r="AT38" s="47">
        <f t="shared" si="11"/>
        <v>0.90099009900990101</v>
      </c>
      <c r="AU38" s="47">
        <f t="shared" si="12"/>
        <v>0</v>
      </c>
    </row>
    <row r="39" spans="1:47" x14ac:dyDescent="0.2">
      <c r="A39" s="47">
        <v>9.6</v>
      </c>
      <c r="B39" s="47">
        <v>7.7</v>
      </c>
      <c r="C39" s="47">
        <v>5.5</v>
      </c>
      <c r="D39" s="47">
        <v>4.5999999999999996</v>
      </c>
      <c r="E39" s="47">
        <v>1</v>
      </c>
      <c r="G39" s="47">
        <v>7.4</v>
      </c>
      <c r="H39" s="47">
        <v>4.4000000000000004</v>
      </c>
      <c r="I39" s="47">
        <v>4.8</v>
      </c>
      <c r="J39" s="47">
        <v>5.6</v>
      </c>
      <c r="K39" s="47">
        <v>0</v>
      </c>
      <c r="L39" s="47">
        <v>2</v>
      </c>
      <c r="M39" s="47">
        <f t="shared" si="1"/>
        <v>2</v>
      </c>
      <c r="N39" s="47">
        <f t="shared" si="2"/>
        <v>0</v>
      </c>
      <c r="O39" s="47">
        <f t="shared" si="3"/>
        <v>0.29622416202880431</v>
      </c>
      <c r="P39" s="47">
        <f t="shared" si="4"/>
        <v>0.59244832405760861</v>
      </c>
      <c r="Q39" s="47">
        <f t="shared" si="5"/>
        <v>1.4075516759423914</v>
      </c>
      <c r="R39" s="47">
        <f t="shared" si="6"/>
        <v>-0.70259077100136735</v>
      </c>
      <c r="S39" s="47">
        <f t="shared" si="7"/>
        <v>100</v>
      </c>
      <c r="T39" s="47">
        <f t="shared" si="8"/>
        <v>0.84181395849775742</v>
      </c>
      <c r="AN39" s="47">
        <v>0.3410520080741376</v>
      </c>
      <c r="AO39" s="47">
        <v>0</v>
      </c>
      <c r="AP39" s="47">
        <v>2</v>
      </c>
      <c r="AQ39" s="47">
        <f t="shared" si="13"/>
        <v>58</v>
      </c>
      <c r="AR39" s="47">
        <f t="shared" si="14"/>
        <v>12</v>
      </c>
      <c r="AS39" s="47">
        <f t="shared" si="10"/>
        <v>0.41414141414141414</v>
      </c>
      <c r="AT39" s="47">
        <f t="shared" si="11"/>
        <v>0.88118811881188119</v>
      </c>
      <c r="AU39" s="47">
        <f t="shared" si="12"/>
        <v>1.7801780178017819E-2</v>
      </c>
    </row>
    <row r="40" spans="1:47" x14ac:dyDescent="0.2">
      <c r="A40" s="47">
        <v>8.1999999999999993</v>
      </c>
      <c r="B40" s="47">
        <v>4.9000000000000004</v>
      </c>
      <c r="C40" s="47">
        <v>5</v>
      </c>
      <c r="D40" s="47">
        <v>6.9</v>
      </c>
      <c r="E40" s="47">
        <v>0</v>
      </c>
      <c r="G40" s="47">
        <v>7.4</v>
      </c>
      <c r="H40" s="47">
        <v>7.2</v>
      </c>
      <c r="I40" s="47">
        <v>6.9</v>
      </c>
      <c r="J40" s="47">
        <v>6.5</v>
      </c>
      <c r="K40" s="47">
        <v>2</v>
      </c>
      <c r="L40" s="47">
        <v>0</v>
      </c>
      <c r="M40" s="47">
        <f t="shared" si="1"/>
        <v>2</v>
      </c>
      <c r="N40" s="47">
        <f t="shared" si="2"/>
        <v>1</v>
      </c>
      <c r="O40" s="47">
        <f t="shared" si="3"/>
        <v>0.95403477149274052</v>
      </c>
      <c r="P40" s="47">
        <f t="shared" si="4"/>
        <v>1.908069542985481</v>
      </c>
      <c r="Q40" s="47">
        <f t="shared" si="5"/>
        <v>9.1930457014518963E-2</v>
      </c>
      <c r="R40" s="47">
        <f t="shared" si="6"/>
        <v>-9.4110320184937118E-2</v>
      </c>
      <c r="S40" s="47">
        <f t="shared" si="7"/>
        <v>100</v>
      </c>
      <c r="T40" s="47">
        <f t="shared" si="8"/>
        <v>9.6359650362301791E-2</v>
      </c>
      <c r="AN40" s="47">
        <v>0.34898757411983106</v>
      </c>
      <c r="AO40" s="47">
        <v>2</v>
      </c>
      <c r="AP40" s="47">
        <v>0</v>
      </c>
      <c r="AQ40" s="47">
        <f t="shared" si="13"/>
        <v>60</v>
      </c>
      <c r="AR40" s="47">
        <f t="shared" si="14"/>
        <v>12</v>
      </c>
      <c r="AS40" s="47">
        <f t="shared" si="10"/>
        <v>0.39393939393939392</v>
      </c>
      <c r="AT40" s="47">
        <f t="shared" si="11"/>
        <v>0.88118811881188119</v>
      </c>
      <c r="AU40" s="47">
        <f t="shared" si="12"/>
        <v>1.7801780178017819E-2</v>
      </c>
    </row>
    <row r="41" spans="1:47" x14ac:dyDescent="0.2">
      <c r="A41" s="47">
        <v>6.1</v>
      </c>
      <c r="B41" s="47">
        <v>3.9</v>
      </c>
      <c r="C41" s="47">
        <v>6.4</v>
      </c>
      <c r="D41" s="47">
        <v>4.9000000000000004</v>
      </c>
      <c r="E41" s="47">
        <v>0</v>
      </c>
      <c r="G41" s="47">
        <v>7.5</v>
      </c>
      <c r="H41" s="47">
        <v>4.0999999999999996</v>
      </c>
      <c r="I41" s="47">
        <v>4.5</v>
      </c>
      <c r="J41" s="47">
        <v>5.4</v>
      </c>
      <c r="K41" s="47">
        <v>0</v>
      </c>
      <c r="L41" s="47">
        <v>2</v>
      </c>
      <c r="M41" s="47">
        <f t="shared" si="1"/>
        <v>2</v>
      </c>
      <c r="N41" s="47">
        <f t="shared" si="2"/>
        <v>0</v>
      </c>
      <c r="O41" s="47">
        <f t="shared" si="3"/>
        <v>0.209896373936207</v>
      </c>
      <c r="P41" s="47">
        <f t="shared" si="4"/>
        <v>0.419792747872414</v>
      </c>
      <c r="Q41" s="47">
        <f t="shared" si="5"/>
        <v>1.5802072521275861</v>
      </c>
      <c r="R41" s="47">
        <f t="shared" si="6"/>
        <v>-0.47118233978149104</v>
      </c>
      <c r="S41" s="47">
        <f t="shared" si="7"/>
        <v>100</v>
      </c>
      <c r="T41" s="47">
        <f t="shared" si="8"/>
        <v>0.53131353157278116</v>
      </c>
      <c r="AN41" s="47">
        <v>0.36515001180815532</v>
      </c>
      <c r="AO41" s="47">
        <v>2</v>
      </c>
      <c r="AP41" s="47">
        <v>0</v>
      </c>
      <c r="AQ41" s="47">
        <f t="shared" si="13"/>
        <v>62</v>
      </c>
      <c r="AR41" s="47">
        <f t="shared" si="14"/>
        <v>12</v>
      </c>
      <c r="AS41" s="47">
        <f t="shared" si="10"/>
        <v>0.3737373737373737</v>
      </c>
      <c r="AT41" s="47">
        <f t="shared" si="11"/>
        <v>0.88118811881188119</v>
      </c>
      <c r="AU41" s="47">
        <f t="shared" si="12"/>
        <v>0</v>
      </c>
    </row>
    <row r="42" spans="1:47" x14ac:dyDescent="0.2">
      <c r="A42" s="47">
        <v>8.3000000000000007</v>
      </c>
      <c r="B42" s="47">
        <v>4.5999999999999996</v>
      </c>
      <c r="C42" s="47">
        <v>5.2</v>
      </c>
      <c r="D42" s="47">
        <v>5.8</v>
      </c>
      <c r="E42" s="47">
        <v>1</v>
      </c>
      <c r="G42" s="47">
        <v>7.6</v>
      </c>
      <c r="H42" s="47">
        <v>4.2</v>
      </c>
      <c r="I42" s="47">
        <v>4.5999999999999996</v>
      </c>
      <c r="J42" s="47">
        <v>5.5</v>
      </c>
      <c r="K42" s="47">
        <v>0</v>
      </c>
      <c r="L42" s="47">
        <v>2</v>
      </c>
      <c r="M42" s="47">
        <f t="shared" si="1"/>
        <v>2</v>
      </c>
      <c r="N42" s="47">
        <f t="shared" si="2"/>
        <v>0</v>
      </c>
      <c r="O42" s="47">
        <f t="shared" si="3"/>
        <v>0.26065895027285291</v>
      </c>
      <c r="P42" s="47">
        <f t="shared" si="4"/>
        <v>0.52131790054570581</v>
      </c>
      <c r="Q42" s="47">
        <f t="shared" si="5"/>
        <v>1.4786820994542942</v>
      </c>
      <c r="R42" s="47">
        <f t="shared" si="6"/>
        <v>-0.60399192566504589</v>
      </c>
      <c r="S42" s="47">
        <f t="shared" si="7"/>
        <v>100</v>
      </c>
      <c r="T42" s="47">
        <f t="shared" si="8"/>
        <v>0.70511153240861923</v>
      </c>
      <c r="AN42" s="47">
        <v>0.40718712669117585</v>
      </c>
      <c r="AO42" s="47">
        <v>0</v>
      </c>
      <c r="AP42" s="47">
        <v>2</v>
      </c>
      <c r="AQ42" s="47">
        <f t="shared" si="13"/>
        <v>62</v>
      </c>
      <c r="AR42" s="47">
        <f t="shared" si="14"/>
        <v>14</v>
      </c>
      <c r="AS42" s="47">
        <f t="shared" si="10"/>
        <v>0.3737373737373737</v>
      </c>
      <c r="AT42" s="47">
        <f t="shared" si="11"/>
        <v>0.86138613861386137</v>
      </c>
      <c r="AU42" s="47">
        <f t="shared" si="12"/>
        <v>1.7401740174017417E-2</v>
      </c>
    </row>
    <row r="43" spans="1:47" x14ac:dyDescent="0.2">
      <c r="A43" s="47">
        <v>9.4</v>
      </c>
      <c r="B43" s="47">
        <v>6.5</v>
      </c>
      <c r="C43" s="47">
        <v>4.9000000000000004</v>
      </c>
      <c r="D43" s="47">
        <v>4.5</v>
      </c>
      <c r="E43" s="47">
        <v>1</v>
      </c>
      <c r="G43" s="47">
        <v>7.6</v>
      </c>
      <c r="H43" s="47">
        <v>4.5999999999999996</v>
      </c>
      <c r="I43" s="47">
        <v>5</v>
      </c>
      <c r="J43" s="47">
        <v>5.8</v>
      </c>
      <c r="K43" s="47">
        <v>0</v>
      </c>
      <c r="L43" s="47">
        <v>2</v>
      </c>
      <c r="M43" s="47">
        <f t="shared" si="1"/>
        <v>2</v>
      </c>
      <c r="N43" s="47">
        <f t="shared" si="2"/>
        <v>0</v>
      </c>
      <c r="O43" s="47">
        <f t="shared" si="3"/>
        <v>0.425719801529927</v>
      </c>
      <c r="P43" s="47">
        <f t="shared" si="4"/>
        <v>0.851439603059854</v>
      </c>
      <c r="Q43" s="47">
        <f t="shared" si="5"/>
        <v>1.1485603969401459</v>
      </c>
      <c r="R43" s="47">
        <f t="shared" si="6"/>
        <v>-1.1092757022492208</v>
      </c>
      <c r="S43" s="47">
        <f t="shared" si="7"/>
        <v>100</v>
      </c>
      <c r="T43" s="47">
        <f t="shared" si="8"/>
        <v>1.4826205140420221</v>
      </c>
      <c r="AN43" s="47">
        <v>0.425719801529927</v>
      </c>
      <c r="AO43" s="47">
        <v>2</v>
      </c>
      <c r="AP43" s="47">
        <v>0</v>
      </c>
      <c r="AQ43" s="47">
        <f t="shared" si="13"/>
        <v>64</v>
      </c>
      <c r="AR43" s="47">
        <f t="shared" si="14"/>
        <v>14</v>
      </c>
      <c r="AS43" s="47">
        <f t="shared" si="10"/>
        <v>0.35353535353535348</v>
      </c>
      <c r="AT43" s="47">
        <f t="shared" si="11"/>
        <v>0.86138613861386137</v>
      </c>
      <c r="AU43" s="47">
        <f t="shared" si="12"/>
        <v>8.7008700870086619E-3</v>
      </c>
    </row>
    <row r="44" spans="1:47" x14ac:dyDescent="0.2">
      <c r="A44" s="47">
        <v>9.3000000000000007</v>
      </c>
      <c r="B44" s="47">
        <v>6.6</v>
      </c>
      <c r="C44" s="47">
        <v>6.3</v>
      </c>
      <c r="D44" s="47">
        <v>4.5999999999999996</v>
      </c>
      <c r="E44" s="47">
        <v>1</v>
      </c>
      <c r="G44" s="47">
        <v>7.6</v>
      </c>
      <c r="H44" s="47">
        <v>6.6</v>
      </c>
      <c r="I44" s="47">
        <v>5.4</v>
      </c>
      <c r="J44" s="47">
        <v>3.9</v>
      </c>
      <c r="K44" s="47">
        <v>1</v>
      </c>
      <c r="L44" s="47">
        <v>1</v>
      </c>
      <c r="M44" s="47">
        <f t="shared" si="1"/>
        <v>2</v>
      </c>
      <c r="N44" s="47">
        <f t="shared" si="2"/>
        <v>0.5</v>
      </c>
      <c r="O44" s="47">
        <f t="shared" si="3"/>
        <v>0.50334455807818745</v>
      </c>
      <c r="P44" s="47">
        <f t="shared" si="4"/>
        <v>1.0066891161563749</v>
      </c>
      <c r="Q44" s="47">
        <f t="shared" si="5"/>
        <v>0.99331088384362509</v>
      </c>
      <c r="R44" s="47">
        <f t="shared" si="6"/>
        <v>-1.386339106395899</v>
      </c>
      <c r="S44" s="47">
        <f t="shared" si="7"/>
        <v>50</v>
      </c>
      <c r="T44" s="47">
        <f t="shared" si="8"/>
        <v>8.949255418640246E-5</v>
      </c>
      <c r="AN44" s="47">
        <v>0.43517500744372373</v>
      </c>
      <c r="AO44" s="47">
        <v>1</v>
      </c>
      <c r="AP44" s="47">
        <v>1</v>
      </c>
      <c r="AQ44" s="47">
        <f t="shared" si="13"/>
        <v>65</v>
      </c>
      <c r="AR44" s="47">
        <f t="shared" si="14"/>
        <v>15</v>
      </c>
      <c r="AS44" s="47">
        <f t="shared" si="10"/>
        <v>0.34343434343434343</v>
      </c>
      <c r="AT44" s="47">
        <f t="shared" si="11"/>
        <v>0.85148514851485146</v>
      </c>
      <c r="AU44" s="47">
        <f t="shared" si="12"/>
        <v>8.6008600860085615E-3</v>
      </c>
    </row>
    <row r="45" spans="1:47" x14ac:dyDescent="0.2">
      <c r="A45" s="47">
        <v>5.0999999999999996</v>
      </c>
      <c r="B45" s="47">
        <v>5.4</v>
      </c>
      <c r="C45" s="47">
        <v>7.8</v>
      </c>
      <c r="D45" s="47">
        <v>6.3</v>
      </c>
      <c r="E45" s="47">
        <v>1</v>
      </c>
      <c r="G45" s="47">
        <v>7.6</v>
      </c>
      <c r="H45" s="47">
        <v>7.1</v>
      </c>
      <c r="I45" s="47">
        <v>4.2</v>
      </c>
      <c r="J45" s="47">
        <v>3.8</v>
      </c>
      <c r="K45" s="47">
        <v>2</v>
      </c>
      <c r="L45" s="47">
        <v>0</v>
      </c>
      <c r="M45" s="47">
        <f t="shared" si="1"/>
        <v>2</v>
      </c>
      <c r="N45" s="47">
        <f t="shared" si="2"/>
        <v>1</v>
      </c>
      <c r="O45" s="47">
        <f t="shared" si="3"/>
        <v>0.3410520080741376</v>
      </c>
      <c r="P45" s="47">
        <f t="shared" si="4"/>
        <v>0.68210401614827521</v>
      </c>
      <c r="Q45" s="47">
        <f t="shared" si="5"/>
        <v>1.3178959838517248</v>
      </c>
      <c r="R45" s="47">
        <f t="shared" si="6"/>
        <v>-2.1514405939632226</v>
      </c>
      <c r="S45" s="47">
        <f t="shared" si="7"/>
        <v>0</v>
      </c>
      <c r="T45" s="47">
        <f t="shared" si="8"/>
        <v>3.8642082516788516</v>
      </c>
      <c r="AN45" s="47">
        <v>0.45067568661701568</v>
      </c>
      <c r="AO45" s="47">
        <v>1</v>
      </c>
      <c r="AP45" s="47">
        <v>1</v>
      </c>
      <c r="AQ45" s="47">
        <f t="shared" si="13"/>
        <v>66</v>
      </c>
      <c r="AR45" s="47">
        <f t="shared" si="14"/>
        <v>16</v>
      </c>
      <c r="AS45" s="47">
        <f t="shared" si="10"/>
        <v>0.33333333333333337</v>
      </c>
      <c r="AT45" s="47">
        <f t="shared" si="11"/>
        <v>0.84158415841584155</v>
      </c>
      <c r="AU45" s="47">
        <f t="shared" si="12"/>
        <v>8.5008500850085548E-3</v>
      </c>
    </row>
    <row r="46" spans="1:47" x14ac:dyDescent="0.2">
      <c r="A46" s="47">
        <v>8</v>
      </c>
      <c r="B46" s="47">
        <v>7.7</v>
      </c>
      <c r="C46" s="47">
        <v>3</v>
      </c>
      <c r="D46" s="47">
        <v>4.2</v>
      </c>
      <c r="E46" s="47">
        <v>0</v>
      </c>
      <c r="G46" s="47">
        <v>7.7</v>
      </c>
      <c r="H46" s="47">
        <v>4.7</v>
      </c>
      <c r="I46" s="47">
        <v>3.4</v>
      </c>
      <c r="J46" s="47">
        <v>3.1</v>
      </c>
      <c r="K46" s="47">
        <v>0</v>
      </c>
      <c r="L46" s="47">
        <v>2</v>
      </c>
      <c r="M46" s="47">
        <f t="shared" si="1"/>
        <v>2</v>
      </c>
      <c r="N46" s="47">
        <f t="shared" si="2"/>
        <v>0</v>
      </c>
      <c r="O46" s="47">
        <f t="shared" si="3"/>
        <v>4.2673999121877151E-2</v>
      </c>
      <c r="P46" s="47">
        <f t="shared" si="4"/>
        <v>8.5347998243754303E-2</v>
      </c>
      <c r="Q46" s="47">
        <f t="shared" si="5"/>
        <v>1.9146520017562456</v>
      </c>
      <c r="R46" s="47">
        <f t="shared" si="6"/>
        <v>-8.7222593522671726E-2</v>
      </c>
      <c r="S46" s="47">
        <f t="shared" si="7"/>
        <v>100</v>
      </c>
      <c r="T46" s="47">
        <f t="shared" si="8"/>
        <v>8.9152491591649521E-2</v>
      </c>
      <c r="AN46" s="47">
        <v>0.45204948205677919</v>
      </c>
      <c r="AO46" s="47">
        <v>1</v>
      </c>
      <c r="AP46" s="47">
        <v>1</v>
      </c>
      <c r="AQ46" s="47">
        <f t="shared" si="13"/>
        <v>67</v>
      </c>
      <c r="AR46" s="47">
        <f t="shared" si="14"/>
        <v>17</v>
      </c>
      <c r="AS46" s="47">
        <f t="shared" si="10"/>
        <v>0.3232323232323232</v>
      </c>
      <c r="AT46" s="47">
        <f t="shared" si="11"/>
        <v>0.83168316831683164</v>
      </c>
      <c r="AU46" s="47">
        <f t="shared" si="12"/>
        <v>8.4008400840083625E-3</v>
      </c>
    </row>
    <row r="47" spans="1:47" x14ac:dyDescent="0.2">
      <c r="A47" s="47">
        <v>5.9</v>
      </c>
      <c r="B47" s="47">
        <v>6.4</v>
      </c>
      <c r="C47" s="47">
        <v>5.5</v>
      </c>
      <c r="D47" s="47">
        <v>5.8</v>
      </c>
      <c r="E47" s="47">
        <v>1</v>
      </c>
      <c r="G47" s="47">
        <v>7.7</v>
      </c>
      <c r="H47" s="47">
        <v>5.2</v>
      </c>
      <c r="I47" s="47">
        <v>7</v>
      </c>
      <c r="J47" s="47">
        <v>4.7</v>
      </c>
      <c r="K47" s="47">
        <v>1</v>
      </c>
      <c r="L47" s="47">
        <v>1</v>
      </c>
      <c r="M47" s="47">
        <f t="shared" si="1"/>
        <v>2</v>
      </c>
      <c r="N47" s="47">
        <f t="shared" si="2"/>
        <v>0.5</v>
      </c>
      <c r="O47" s="47">
        <f t="shared" si="3"/>
        <v>0.72479732477877423</v>
      </c>
      <c r="P47" s="47">
        <f t="shared" si="4"/>
        <v>1.4495946495575485</v>
      </c>
      <c r="Q47" s="47">
        <f t="shared" si="5"/>
        <v>0.55040535044245154</v>
      </c>
      <c r="R47" s="47">
        <f t="shared" si="6"/>
        <v>-1.6121106672015275</v>
      </c>
      <c r="S47" s="47">
        <f t="shared" si="7"/>
        <v>50</v>
      </c>
      <c r="T47" s="47">
        <f t="shared" si="8"/>
        <v>0.50669082440191981</v>
      </c>
      <c r="AN47" s="47">
        <v>0.45959082555305408</v>
      </c>
      <c r="AO47" s="47">
        <v>1</v>
      </c>
      <c r="AP47" s="47">
        <v>1</v>
      </c>
      <c r="AQ47" s="47">
        <f t="shared" si="13"/>
        <v>68</v>
      </c>
      <c r="AR47" s="47">
        <f t="shared" si="14"/>
        <v>18</v>
      </c>
      <c r="AS47" s="47">
        <f t="shared" si="10"/>
        <v>0.31313131313131315</v>
      </c>
      <c r="AT47" s="47">
        <f t="shared" si="11"/>
        <v>0.82178217821782185</v>
      </c>
      <c r="AU47" s="47">
        <f t="shared" si="12"/>
        <v>8.3008300830083558E-3</v>
      </c>
    </row>
    <row r="48" spans="1:47" x14ac:dyDescent="0.2">
      <c r="A48" s="47">
        <v>10</v>
      </c>
      <c r="B48" s="47">
        <v>5.4</v>
      </c>
      <c r="C48" s="47">
        <v>4.5</v>
      </c>
      <c r="D48" s="47">
        <v>4</v>
      </c>
      <c r="E48" s="47">
        <v>1</v>
      </c>
      <c r="G48" s="47">
        <v>7.7</v>
      </c>
      <c r="H48" s="47">
        <v>7.2</v>
      </c>
      <c r="I48" s="47">
        <v>4.3</v>
      </c>
      <c r="J48" s="47">
        <v>3.9</v>
      </c>
      <c r="K48" s="47">
        <v>2</v>
      </c>
      <c r="L48" s="47">
        <v>0</v>
      </c>
      <c r="M48" s="47">
        <f t="shared" si="1"/>
        <v>2</v>
      </c>
      <c r="N48" s="47">
        <f t="shared" si="2"/>
        <v>1</v>
      </c>
      <c r="O48" s="47">
        <f t="shared" si="3"/>
        <v>0.40718712669117585</v>
      </c>
      <c r="P48" s="47">
        <f t="shared" si="4"/>
        <v>0.8143742533823517</v>
      </c>
      <c r="Q48" s="47">
        <f t="shared" si="5"/>
        <v>1.1856257466176483</v>
      </c>
      <c r="R48" s="47">
        <f t="shared" si="6"/>
        <v>-1.7969648569234664</v>
      </c>
      <c r="S48" s="47">
        <f t="shared" si="7"/>
        <v>0</v>
      </c>
      <c r="T48" s="47">
        <f t="shared" si="8"/>
        <v>2.9117466366191529</v>
      </c>
      <c r="AN48" s="47">
        <v>0.46028779742251913</v>
      </c>
      <c r="AO48" s="47">
        <v>1</v>
      </c>
      <c r="AP48" s="47">
        <v>1</v>
      </c>
      <c r="AQ48" s="47">
        <f t="shared" si="13"/>
        <v>69</v>
      </c>
      <c r="AR48" s="47">
        <f t="shared" si="14"/>
        <v>19</v>
      </c>
      <c r="AS48" s="47">
        <f t="shared" si="10"/>
        <v>0.30303030303030298</v>
      </c>
      <c r="AT48" s="47">
        <f t="shared" si="11"/>
        <v>0.81188118811881194</v>
      </c>
      <c r="AU48" s="47">
        <f t="shared" si="12"/>
        <v>8.2008200820081634E-3</v>
      </c>
    </row>
    <row r="49" spans="1:47" x14ac:dyDescent="0.2">
      <c r="A49" s="47">
        <v>5.7</v>
      </c>
      <c r="B49" s="47">
        <v>5.7</v>
      </c>
      <c r="C49" s="47">
        <v>6</v>
      </c>
      <c r="D49" s="47">
        <v>7.3</v>
      </c>
      <c r="E49" s="47">
        <v>1</v>
      </c>
      <c r="G49" s="47">
        <v>7.8</v>
      </c>
      <c r="H49" s="47">
        <v>5.3</v>
      </c>
      <c r="I49" s="47">
        <v>7.1</v>
      </c>
      <c r="J49" s="47">
        <v>4.9000000000000004</v>
      </c>
      <c r="K49" s="47">
        <v>1</v>
      </c>
      <c r="L49" s="47">
        <v>1</v>
      </c>
      <c r="M49" s="47">
        <f t="shared" si="1"/>
        <v>2</v>
      </c>
      <c r="N49" s="47">
        <f t="shared" si="2"/>
        <v>0.5</v>
      </c>
      <c r="O49" s="47">
        <f t="shared" si="3"/>
        <v>0.78845081039689813</v>
      </c>
      <c r="P49" s="47">
        <f t="shared" si="4"/>
        <v>1.5769016207937963</v>
      </c>
      <c r="Q49" s="47">
        <f t="shared" si="5"/>
        <v>0.42309837920620375</v>
      </c>
      <c r="R49" s="47">
        <f t="shared" si="6"/>
        <v>-1.7909829908771739</v>
      </c>
      <c r="S49" s="47">
        <f t="shared" si="7"/>
        <v>50</v>
      </c>
      <c r="T49" s="47">
        <f t="shared" si="8"/>
        <v>0.99767146909127002</v>
      </c>
      <c r="AN49" s="47">
        <v>0.46764009709934035</v>
      </c>
      <c r="AO49" s="47">
        <v>1</v>
      </c>
      <c r="AP49" s="47">
        <v>1</v>
      </c>
      <c r="AQ49" s="47">
        <f t="shared" si="13"/>
        <v>70</v>
      </c>
      <c r="AR49" s="47">
        <f t="shared" si="14"/>
        <v>20</v>
      </c>
      <c r="AS49" s="47">
        <f t="shared" si="10"/>
        <v>0.29292929292929293</v>
      </c>
      <c r="AT49" s="47">
        <f t="shared" si="11"/>
        <v>0.80198019801980203</v>
      </c>
      <c r="AU49" s="47">
        <f t="shared" si="12"/>
        <v>8.1008100810080648E-3</v>
      </c>
    </row>
    <row r="50" spans="1:47" x14ac:dyDescent="0.2">
      <c r="A50" s="47">
        <v>9.9</v>
      </c>
      <c r="B50" s="47">
        <v>7</v>
      </c>
      <c r="C50" s="47">
        <v>6.7</v>
      </c>
      <c r="D50" s="47">
        <v>3.4</v>
      </c>
      <c r="E50" s="47">
        <v>1</v>
      </c>
      <c r="G50" s="47">
        <v>7.9</v>
      </c>
      <c r="H50" s="47">
        <v>4.2</v>
      </c>
      <c r="I50" s="47">
        <v>4.8</v>
      </c>
      <c r="J50" s="47">
        <v>5.4</v>
      </c>
      <c r="K50" s="47">
        <v>1</v>
      </c>
      <c r="L50" s="47">
        <v>1</v>
      </c>
      <c r="M50" s="47">
        <f t="shared" si="1"/>
        <v>2</v>
      </c>
      <c r="N50" s="47">
        <f t="shared" si="2"/>
        <v>0.5</v>
      </c>
      <c r="O50" s="47">
        <f t="shared" si="3"/>
        <v>0.32940590337081349</v>
      </c>
      <c r="P50" s="47">
        <f t="shared" si="4"/>
        <v>0.65881180674162698</v>
      </c>
      <c r="Q50" s="47">
        <f t="shared" si="5"/>
        <v>1.3411881932583731</v>
      </c>
      <c r="R50" s="47">
        <f t="shared" si="6"/>
        <v>-1.5100557879185994</v>
      </c>
      <c r="S50" s="47">
        <f t="shared" si="7"/>
        <v>50</v>
      </c>
      <c r="T50" s="47">
        <f t="shared" si="8"/>
        <v>0.26349166912385574</v>
      </c>
      <c r="AN50" s="47">
        <v>0.47072108705976762</v>
      </c>
      <c r="AO50" s="47">
        <v>1</v>
      </c>
      <c r="AP50" s="47">
        <v>1</v>
      </c>
      <c r="AQ50" s="47">
        <f t="shared" si="13"/>
        <v>71</v>
      </c>
      <c r="AR50" s="47">
        <f t="shared" si="14"/>
        <v>21</v>
      </c>
      <c r="AS50" s="47">
        <f t="shared" si="10"/>
        <v>0.28282828282828287</v>
      </c>
      <c r="AT50" s="47">
        <f t="shared" si="11"/>
        <v>0.79207920792079212</v>
      </c>
      <c r="AU50" s="47">
        <f t="shared" si="12"/>
        <v>1.6001600160016019E-2</v>
      </c>
    </row>
    <row r="51" spans="1:47" x14ac:dyDescent="0.2">
      <c r="A51" s="47">
        <v>7.9</v>
      </c>
      <c r="B51" s="47">
        <v>6.9</v>
      </c>
      <c r="C51" s="47">
        <v>5.8</v>
      </c>
      <c r="D51" s="47">
        <v>4.2</v>
      </c>
      <c r="E51" s="47">
        <v>1</v>
      </c>
      <c r="G51" s="47">
        <v>7.9</v>
      </c>
      <c r="H51" s="47">
        <v>6.9</v>
      </c>
      <c r="I51" s="47">
        <v>5.8</v>
      </c>
      <c r="J51" s="47">
        <v>4.2</v>
      </c>
      <c r="K51" s="47">
        <v>1</v>
      </c>
      <c r="L51" s="47">
        <v>1</v>
      </c>
      <c r="M51" s="47">
        <f t="shared" si="1"/>
        <v>2</v>
      </c>
      <c r="N51" s="47">
        <f t="shared" si="2"/>
        <v>0.5</v>
      </c>
      <c r="O51" s="47">
        <f t="shared" si="3"/>
        <v>0.71882101035140644</v>
      </c>
      <c r="P51" s="47">
        <f t="shared" si="4"/>
        <v>1.4376420207028129</v>
      </c>
      <c r="Q51" s="47">
        <f t="shared" si="5"/>
        <v>0.56235797929718712</v>
      </c>
      <c r="R51" s="47">
        <f t="shared" si="6"/>
        <v>-1.5989067333317366</v>
      </c>
      <c r="S51" s="47">
        <f t="shared" si="7"/>
        <v>50</v>
      </c>
      <c r="T51" s="47">
        <f t="shared" si="8"/>
        <v>0.47381019903587068</v>
      </c>
      <c r="AN51" s="47">
        <v>0.48399921297647019</v>
      </c>
      <c r="AO51" s="47">
        <v>2</v>
      </c>
      <c r="AP51" s="47">
        <v>0</v>
      </c>
      <c r="AQ51" s="47">
        <f t="shared" si="13"/>
        <v>73</v>
      </c>
      <c r="AR51" s="47">
        <f t="shared" si="14"/>
        <v>21</v>
      </c>
      <c r="AS51" s="47">
        <f t="shared" si="10"/>
        <v>0.26262626262626265</v>
      </c>
      <c r="AT51" s="47">
        <f t="shared" si="11"/>
        <v>0.79207920792079212</v>
      </c>
      <c r="AU51" s="47">
        <f t="shared" si="12"/>
        <v>8.0008000800080529E-3</v>
      </c>
    </row>
    <row r="52" spans="1:47" x14ac:dyDescent="0.2">
      <c r="A52" s="47">
        <v>6.7</v>
      </c>
      <c r="B52" s="47">
        <v>4.7</v>
      </c>
      <c r="C52" s="47">
        <v>4.8</v>
      </c>
      <c r="D52" s="47">
        <v>3.6</v>
      </c>
      <c r="E52" s="47">
        <v>1</v>
      </c>
      <c r="G52" s="47">
        <v>8</v>
      </c>
      <c r="H52" s="47">
        <v>4.5999999999999996</v>
      </c>
      <c r="I52" s="47">
        <v>4.7</v>
      </c>
      <c r="J52" s="47">
        <v>6.6</v>
      </c>
      <c r="K52" s="47">
        <v>2</v>
      </c>
      <c r="L52" s="47">
        <v>0</v>
      </c>
      <c r="M52" s="47">
        <f t="shared" si="1"/>
        <v>2</v>
      </c>
      <c r="N52" s="47">
        <f t="shared" si="2"/>
        <v>1</v>
      </c>
      <c r="O52" s="47">
        <f t="shared" si="3"/>
        <v>0.5769696652048526</v>
      </c>
      <c r="P52" s="47">
        <f t="shared" si="4"/>
        <v>1.1539393304097052</v>
      </c>
      <c r="Q52" s="47">
        <f t="shared" si="5"/>
        <v>0.8460606695902948</v>
      </c>
      <c r="R52" s="47">
        <f t="shared" si="6"/>
        <v>-1.0999311743157545</v>
      </c>
      <c r="S52" s="47">
        <f t="shared" si="7"/>
        <v>100</v>
      </c>
      <c r="T52" s="47">
        <f t="shared" si="8"/>
        <v>1.4663867454624357</v>
      </c>
      <c r="AN52" s="47">
        <v>0.49938786656809664</v>
      </c>
      <c r="AO52" s="47">
        <v>1</v>
      </c>
      <c r="AP52" s="47">
        <v>1</v>
      </c>
      <c r="AQ52" s="47">
        <f t="shared" si="13"/>
        <v>74</v>
      </c>
      <c r="AR52" s="47">
        <f t="shared" si="14"/>
        <v>22</v>
      </c>
      <c r="AS52" s="47">
        <f t="shared" si="10"/>
        <v>0.25252525252525249</v>
      </c>
      <c r="AT52" s="47">
        <f t="shared" si="11"/>
        <v>0.78217821782178221</v>
      </c>
      <c r="AU52" s="47">
        <f t="shared" si="12"/>
        <v>7.9007900790078658E-3</v>
      </c>
    </row>
    <row r="53" spans="1:47" x14ac:dyDescent="0.2">
      <c r="A53" s="47">
        <v>8.1999999999999993</v>
      </c>
      <c r="B53" s="47">
        <v>7.9</v>
      </c>
      <c r="C53" s="47">
        <v>3.1</v>
      </c>
      <c r="D53" s="47">
        <v>4.3</v>
      </c>
      <c r="E53" s="47">
        <v>1</v>
      </c>
      <c r="G53" s="47">
        <v>8</v>
      </c>
      <c r="H53" s="47">
        <v>7.7</v>
      </c>
      <c r="I53" s="47">
        <v>3</v>
      </c>
      <c r="J53" s="47">
        <v>4.2</v>
      </c>
      <c r="K53" s="47">
        <v>0</v>
      </c>
      <c r="L53" s="47">
        <v>2</v>
      </c>
      <c r="M53" s="47">
        <f t="shared" si="1"/>
        <v>2</v>
      </c>
      <c r="N53" s="47">
        <f t="shared" si="2"/>
        <v>0</v>
      </c>
      <c r="O53" s="47">
        <f t="shared" si="3"/>
        <v>0.34898757411983106</v>
      </c>
      <c r="P53" s="47">
        <f t="shared" si="4"/>
        <v>0.69797514823966211</v>
      </c>
      <c r="Q53" s="47">
        <f t="shared" si="5"/>
        <v>1.3020248517603379</v>
      </c>
      <c r="R53" s="47">
        <f t="shared" si="6"/>
        <v>-0.85845309916439605</v>
      </c>
      <c r="S53" s="47">
        <f t="shared" si="7"/>
        <v>100</v>
      </c>
      <c r="T53" s="47">
        <f t="shared" si="8"/>
        <v>1.0721379815385237</v>
      </c>
      <c r="AN53" s="47">
        <v>0.50334455807818745</v>
      </c>
      <c r="AO53" s="47">
        <v>1</v>
      </c>
      <c r="AP53" s="47">
        <v>1</v>
      </c>
      <c r="AQ53" s="47">
        <f t="shared" si="13"/>
        <v>75</v>
      </c>
      <c r="AR53" s="47">
        <f t="shared" si="14"/>
        <v>23</v>
      </c>
      <c r="AS53" s="47">
        <f t="shared" si="10"/>
        <v>0.24242424242424243</v>
      </c>
      <c r="AT53" s="47">
        <f t="shared" si="11"/>
        <v>0.7722772277227723</v>
      </c>
      <c r="AU53" s="47">
        <f t="shared" si="12"/>
        <v>7.8007800780077654E-3</v>
      </c>
    </row>
    <row r="54" spans="1:47" x14ac:dyDescent="0.2">
      <c r="A54" s="47">
        <v>9.4</v>
      </c>
      <c r="B54" s="47">
        <v>7.3</v>
      </c>
      <c r="C54" s="47">
        <v>4.5999999999999996</v>
      </c>
      <c r="D54" s="47">
        <v>4.5999999999999996</v>
      </c>
      <c r="E54" s="47">
        <v>1</v>
      </c>
      <c r="G54" s="47">
        <v>8.1</v>
      </c>
      <c r="H54" s="47">
        <v>5.0999999999999996</v>
      </c>
      <c r="I54" s="47">
        <v>3.8</v>
      </c>
      <c r="J54" s="47">
        <v>3.5</v>
      </c>
      <c r="K54" s="47">
        <v>0</v>
      </c>
      <c r="L54" s="47">
        <v>2</v>
      </c>
      <c r="M54" s="47">
        <f t="shared" si="1"/>
        <v>2</v>
      </c>
      <c r="N54" s="47">
        <f t="shared" si="2"/>
        <v>0</v>
      </c>
      <c r="O54" s="47">
        <f t="shared" si="3"/>
        <v>0.12147462420919027</v>
      </c>
      <c r="P54" s="47">
        <f t="shared" si="4"/>
        <v>0.24294924841838053</v>
      </c>
      <c r="Q54" s="47">
        <f t="shared" si="5"/>
        <v>1.7570507515816194</v>
      </c>
      <c r="R54" s="47">
        <f t="shared" si="6"/>
        <v>-0.25902097281965208</v>
      </c>
      <c r="S54" s="47">
        <f t="shared" si="7"/>
        <v>100</v>
      </c>
      <c r="T54" s="47">
        <f t="shared" si="8"/>
        <v>0.27654209555380044</v>
      </c>
      <c r="AN54" s="47">
        <v>0.50408263028618772</v>
      </c>
      <c r="AO54" s="47">
        <v>1</v>
      </c>
      <c r="AP54" s="47">
        <v>1</v>
      </c>
      <c r="AQ54" s="47">
        <f t="shared" si="13"/>
        <v>76</v>
      </c>
      <c r="AR54" s="47">
        <f t="shared" si="14"/>
        <v>24</v>
      </c>
      <c r="AS54" s="47">
        <f t="shared" si="10"/>
        <v>0.23232323232323238</v>
      </c>
      <c r="AT54" s="47">
        <f t="shared" si="11"/>
        <v>0.76237623762376239</v>
      </c>
      <c r="AU54" s="47">
        <f t="shared" si="12"/>
        <v>0</v>
      </c>
    </row>
    <row r="55" spans="1:47" x14ac:dyDescent="0.2">
      <c r="A55" s="47">
        <v>6.9</v>
      </c>
      <c r="B55" s="47">
        <v>6.4</v>
      </c>
      <c r="C55" s="47">
        <v>4.7</v>
      </c>
      <c r="D55" s="47">
        <v>2.7</v>
      </c>
      <c r="E55" s="47">
        <v>1</v>
      </c>
      <c r="G55" s="47">
        <v>8.1999999999999993</v>
      </c>
      <c r="H55" s="47">
        <v>4.9000000000000004</v>
      </c>
      <c r="I55" s="47">
        <v>5</v>
      </c>
      <c r="J55" s="47">
        <v>6.9</v>
      </c>
      <c r="K55" s="47">
        <v>1</v>
      </c>
      <c r="L55" s="47">
        <v>1</v>
      </c>
      <c r="M55" s="47">
        <f t="shared" si="1"/>
        <v>2</v>
      </c>
      <c r="N55" s="47">
        <f t="shared" si="2"/>
        <v>0.5</v>
      </c>
      <c r="O55" s="47">
        <f t="shared" si="3"/>
        <v>0.74615545781997294</v>
      </c>
      <c r="P55" s="47">
        <f t="shared" si="4"/>
        <v>1.4923109156399459</v>
      </c>
      <c r="Q55" s="47">
        <f t="shared" si="5"/>
        <v>0.50768908436005411</v>
      </c>
      <c r="R55" s="47">
        <f t="shared" si="6"/>
        <v>-1.6638545499866495</v>
      </c>
      <c r="S55" s="47">
        <f t="shared" si="7"/>
        <v>50</v>
      </c>
      <c r="T55" s="47">
        <f t="shared" si="8"/>
        <v>0.63981112074580704</v>
      </c>
      <c r="AN55" s="47">
        <v>0.54134385997230183</v>
      </c>
      <c r="AO55" s="47">
        <v>0</v>
      </c>
      <c r="AP55" s="47">
        <v>2</v>
      </c>
      <c r="AQ55" s="47">
        <f t="shared" si="13"/>
        <v>76</v>
      </c>
      <c r="AR55" s="47">
        <f t="shared" si="14"/>
        <v>26</v>
      </c>
      <c r="AS55" s="47">
        <f t="shared" si="10"/>
        <v>0.23232323232323238</v>
      </c>
      <c r="AT55" s="47">
        <f t="shared" si="11"/>
        <v>0.74257425742574257</v>
      </c>
      <c r="AU55" s="47">
        <f t="shared" si="12"/>
        <v>1.5001500150015015E-2</v>
      </c>
    </row>
    <row r="56" spans="1:47" x14ac:dyDescent="0.2">
      <c r="A56" s="47">
        <v>8</v>
      </c>
      <c r="B56" s="47">
        <v>4.5999999999999996</v>
      </c>
      <c r="C56" s="47">
        <v>4.7</v>
      </c>
      <c r="D56" s="47">
        <v>6.6</v>
      </c>
      <c r="E56" s="47">
        <v>1</v>
      </c>
      <c r="G56" s="47">
        <v>8.1999999999999993</v>
      </c>
      <c r="H56" s="47">
        <v>6</v>
      </c>
      <c r="I56" s="47">
        <v>6</v>
      </c>
      <c r="J56" s="47">
        <v>2.8</v>
      </c>
      <c r="K56" s="47">
        <v>1</v>
      </c>
      <c r="L56" s="47">
        <v>1</v>
      </c>
      <c r="M56" s="47">
        <f t="shared" si="1"/>
        <v>2</v>
      </c>
      <c r="N56" s="47">
        <f t="shared" si="2"/>
        <v>0.5</v>
      </c>
      <c r="O56" s="47">
        <f t="shared" si="3"/>
        <v>0.47072108705976762</v>
      </c>
      <c r="P56" s="47">
        <f t="shared" si="4"/>
        <v>0.94144217411953524</v>
      </c>
      <c r="Q56" s="47">
        <f t="shared" si="5"/>
        <v>1.0585578258804649</v>
      </c>
      <c r="R56" s="47">
        <f t="shared" si="6"/>
        <v>-1.3897292726516146</v>
      </c>
      <c r="S56" s="47">
        <f t="shared" si="7"/>
        <v>50</v>
      </c>
      <c r="T56" s="47">
        <f t="shared" si="8"/>
        <v>6.8816352013564494E-3</v>
      </c>
      <c r="AN56" s="47">
        <v>0.54846817579335394</v>
      </c>
      <c r="AO56" s="47">
        <v>2</v>
      </c>
      <c r="AP56" s="47">
        <v>0</v>
      </c>
      <c r="AQ56" s="47">
        <f t="shared" si="13"/>
        <v>78</v>
      </c>
      <c r="AR56" s="47">
        <f t="shared" si="14"/>
        <v>26</v>
      </c>
      <c r="AS56" s="47">
        <f t="shared" si="10"/>
        <v>0.21212121212121215</v>
      </c>
      <c r="AT56" s="47">
        <f t="shared" si="11"/>
        <v>0.74257425742574257</v>
      </c>
      <c r="AU56" s="47">
        <f t="shared" si="12"/>
        <v>0</v>
      </c>
    </row>
    <row r="57" spans="1:47" x14ac:dyDescent="0.2">
      <c r="A57" s="47">
        <v>9.3000000000000007</v>
      </c>
      <c r="B57" s="47">
        <v>6.4</v>
      </c>
      <c r="C57" s="47">
        <v>5.5</v>
      </c>
      <c r="D57" s="47">
        <v>3.2</v>
      </c>
      <c r="E57" s="47">
        <v>1</v>
      </c>
      <c r="G57" s="47">
        <v>8.1999999999999993</v>
      </c>
      <c r="H57" s="47">
        <v>7.9</v>
      </c>
      <c r="I57" s="47">
        <v>3.1</v>
      </c>
      <c r="J57" s="47">
        <v>4.3</v>
      </c>
      <c r="K57" s="47">
        <v>1</v>
      </c>
      <c r="L57" s="47">
        <v>1</v>
      </c>
      <c r="M57" s="47">
        <f t="shared" si="1"/>
        <v>2</v>
      </c>
      <c r="N57" s="47">
        <f t="shared" si="2"/>
        <v>0.5</v>
      </c>
      <c r="O57" s="47">
        <f t="shared" si="3"/>
        <v>0.45067568661701568</v>
      </c>
      <c r="P57" s="47">
        <f t="shared" si="4"/>
        <v>0.90135137323403136</v>
      </c>
      <c r="Q57" s="47">
        <f t="shared" si="5"/>
        <v>1.0986486267659687</v>
      </c>
      <c r="R57" s="47">
        <f t="shared" si="6"/>
        <v>-1.3960735736930661</v>
      </c>
      <c r="S57" s="47">
        <f t="shared" si="7"/>
        <v>50</v>
      </c>
      <c r="T57" s="47">
        <f t="shared" si="8"/>
        <v>1.965437064700876E-2</v>
      </c>
      <c r="AN57" s="47">
        <v>0.57211308697675767</v>
      </c>
      <c r="AO57" s="47">
        <v>0</v>
      </c>
      <c r="AP57" s="47">
        <v>2</v>
      </c>
      <c r="AQ57" s="47">
        <f t="shared" si="13"/>
        <v>78</v>
      </c>
      <c r="AR57" s="47">
        <f t="shared" si="14"/>
        <v>28</v>
      </c>
      <c r="AS57" s="47">
        <f t="shared" si="10"/>
        <v>0.21212121212121215</v>
      </c>
      <c r="AT57" s="47">
        <f t="shared" si="11"/>
        <v>0.72277227722772275</v>
      </c>
      <c r="AU57" s="47">
        <f t="shared" si="12"/>
        <v>0</v>
      </c>
    </row>
    <row r="58" spans="1:47" x14ac:dyDescent="0.2">
      <c r="A58" s="47">
        <v>7.4</v>
      </c>
      <c r="B58" s="47">
        <v>7.2</v>
      </c>
      <c r="C58" s="47">
        <v>6.9</v>
      </c>
      <c r="D58" s="47">
        <v>6.5</v>
      </c>
      <c r="E58" s="47">
        <v>1</v>
      </c>
      <c r="G58" s="47">
        <v>8.3000000000000007</v>
      </c>
      <c r="H58" s="47">
        <v>4.5999999999999996</v>
      </c>
      <c r="I58" s="47">
        <v>5.2</v>
      </c>
      <c r="J58" s="47">
        <v>5.8</v>
      </c>
      <c r="K58" s="47">
        <v>2</v>
      </c>
      <c r="L58" s="47">
        <v>0</v>
      </c>
      <c r="M58" s="47">
        <f t="shared" si="1"/>
        <v>2</v>
      </c>
      <c r="N58" s="47">
        <f t="shared" si="2"/>
        <v>1</v>
      </c>
      <c r="O58" s="47">
        <f t="shared" si="3"/>
        <v>0.60375636126237098</v>
      </c>
      <c r="P58" s="47">
        <f t="shared" si="4"/>
        <v>1.207512722524742</v>
      </c>
      <c r="Q58" s="47">
        <f t="shared" si="5"/>
        <v>0.79248727747525805</v>
      </c>
      <c r="R58" s="47">
        <f t="shared" si="6"/>
        <v>-1.0091690756369724</v>
      </c>
      <c r="S58" s="47">
        <f t="shared" si="7"/>
        <v>100</v>
      </c>
      <c r="T58" s="47">
        <f t="shared" si="8"/>
        <v>1.3125944972542847</v>
      </c>
      <c r="AN58" s="47">
        <v>0.5769696652048526</v>
      </c>
      <c r="AO58" s="47">
        <v>0</v>
      </c>
      <c r="AP58" s="47">
        <v>2</v>
      </c>
      <c r="AQ58" s="47">
        <f t="shared" si="13"/>
        <v>78</v>
      </c>
      <c r="AR58" s="47">
        <f t="shared" si="14"/>
        <v>30</v>
      </c>
      <c r="AS58" s="47">
        <f t="shared" si="10"/>
        <v>0.21212121212121215</v>
      </c>
      <c r="AT58" s="47">
        <f t="shared" si="11"/>
        <v>0.70297029702970293</v>
      </c>
      <c r="AU58" s="47">
        <f t="shared" si="12"/>
        <v>7.100710071007146E-3</v>
      </c>
    </row>
    <row r="59" spans="1:47" x14ac:dyDescent="0.2">
      <c r="A59" s="47">
        <v>7.6</v>
      </c>
      <c r="B59" s="47">
        <v>6.6</v>
      </c>
      <c r="C59" s="47">
        <v>5.4</v>
      </c>
      <c r="D59" s="47">
        <v>3.9</v>
      </c>
      <c r="E59" s="47">
        <v>1</v>
      </c>
      <c r="G59" s="47">
        <v>8.3000000000000007</v>
      </c>
      <c r="H59" s="47">
        <v>5.7</v>
      </c>
      <c r="I59" s="47">
        <v>2.5</v>
      </c>
      <c r="J59" s="47">
        <v>2.5</v>
      </c>
      <c r="K59" s="47">
        <v>0</v>
      </c>
      <c r="L59" s="47">
        <v>2</v>
      </c>
      <c r="M59" s="47">
        <f t="shared" si="1"/>
        <v>2</v>
      </c>
      <c r="N59" s="47">
        <f t="shared" si="2"/>
        <v>0</v>
      </c>
      <c r="O59" s="47">
        <f t="shared" si="3"/>
        <v>4.3894166412016024E-2</v>
      </c>
      <c r="P59" s="47">
        <f t="shared" si="4"/>
        <v>8.7788332824032048E-2</v>
      </c>
      <c r="Q59" s="47">
        <f t="shared" si="5"/>
        <v>1.9122116671759679</v>
      </c>
      <c r="R59" s="47">
        <f t="shared" si="6"/>
        <v>-8.9773334936190594E-2</v>
      </c>
      <c r="S59" s="47">
        <f t="shared" si="7"/>
        <v>100</v>
      </c>
      <c r="T59" s="47">
        <f t="shared" si="8"/>
        <v>9.1818635280770389E-2</v>
      </c>
      <c r="AN59" s="47">
        <v>0.59866468289112318</v>
      </c>
      <c r="AO59" s="47">
        <v>1</v>
      </c>
      <c r="AP59" s="47">
        <v>1</v>
      </c>
      <c r="AQ59" s="47">
        <f t="shared" si="13"/>
        <v>79</v>
      </c>
      <c r="AR59" s="47">
        <f t="shared" si="14"/>
        <v>31</v>
      </c>
      <c r="AS59" s="47">
        <f t="shared" si="10"/>
        <v>0.20202020202020199</v>
      </c>
      <c r="AT59" s="47">
        <f t="shared" si="11"/>
        <v>0.69306930693069302</v>
      </c>
      <c r="AU59" s="47">
        <f t="shared" si="12"/>
        <v>0</v>
      </c>
    </row>
    <row r="60" spans="1:47" x14ac:dyDescent="0.2">
      <c r="A60" s="47">
        <v>10</v>
      </c>
      <c r="B60" s="47">
        <v>5.4</v>
      </c>
      <c r="C60" s="47">
        <v>4.5</v>
      </c>
      <c r="D60" s="47">
        <v>4</v>
      </c>
      <c r="E60" s="47">
        <v>0</v>
      </c>
      <c r="G60" s="47">
        <v>8.3000000000000007</v>
      </c>
      <c r="H60" s="47">
        <v>6.1</v>
      </c>
      <c r="I60" s="47">
        <v>6.1</v>
      </c>
      <c r="J60" s="47">
        <v>2.9</v>
      </c>
      <c r="K60" s="47">
        <v>2</v>
      </c>
      <c r="L60" s="47">
        <v>0</v>
      </c>
      <c r="M60" s="47">
        <f t="shared" si="1"/>
        <v>2</v>
      </c>
      <c r="N60" s="47">
        <f t="shared" si="2"/>
        <v>1</v>
      </c>
      <c r="O60" s="47">
        <f t="shared" si="3"/>
        <v>0.54134385997230183</v>
      </c>
      <c r="P60" s="47">
        <f t="shared" si="4"/>
        <v>1.0826877199446037</v>
      </c>
      <c r="Q60" s="47">
        <f t="shared" si="5"/>
        <v>0.91731228005539633</v>
      </c>
      <c r="R60" s="47">
        <f t="shared" si="6"/>
        <v>-1.2274012027120971</v>
      </c>
      <c r="S60" s="47">
        <f t="shared" si="7"/>
        <v>100</v>
      </c>
      <c r="T60" s="47">
        <f t="shared" si="8"/>
        <v>1.6945094382382597</v>
      </c>
      <c r="AN60" s="47">
        <v>0.60375636126237098</v>
      </c>
      <c r="AO60" s="47">
        <v>0</v>
      </c>
      <c r="AP60" s="47">
        <v>2</v>
      </c>
      <c r="AQ60" s="47">
        <f t="shared" si="13"/>
        <v>79</v>
      </c>
      <c r="AR60" s="47">
        <f t="shared" si="14"/>
        <v>33</v>
      </c>
      <c r="AS60" s="47">
        <f t="shared" si="10"/>
        <v>0.20202020202020199</v>
      </c>
      <c r="AT60" s="47">
        <f t="shared" si="11"/>
        <v>0.6732673267326732</v>
      </c>
      <c r="AU60" s="47">
        <f t="shared" si="12"/>
        <v>1.3601360136013613E-2</v>
      </c>
    </row>
    <row r="61" spans="1:47" x14ac:dyDescent="0.2">
      <c r="A61" s="47">
        <v>9.9</v>
      </c>
      <c r="B61" s="47">
        <v>5.8</v>
      </c>
      <c r="C61" s="47">
        <v>3.5</v>
      </c>
      <c r="D61" s="47">
        <v>4.9000000000000004</v>
      </c>
      <c r="E61" s="47">
        <v>1</v>
      </c>
      <c r="G61" s="47">
        <v>8.4</v>
      </c>
      <c r="H61" s="47">
        <v>4.7</v>
      </c>
      <c r="I61" s="47">
        <v>5.9</v>
      </c>
      <c r="J61" s="47">
        <v>5</v>
      </c>
      <c r="K61" s="47">
        <v>2</v>
      </c>
      <c r="L61" s="47">
        <v>0</v>
      </c>
      <c r="M61" s="47">
        <f t="shared" si="1"/>
        <v>2</v>
      </c>
      <c r="N61" s="47">
        <f t="shared" si="2"/>
        <v>1</v>
      </c>
      <c r="O61" s="47">
        <f t="shared" si="3"/>
        <v>0.64187531896067995</v>
      </c>
      <c r="P61" s="47">
        <f t="shared" si="4"/>
        <v>1.2837506379213599</v>
      </c>
      <c r="Q61" s="47">
        <f t="shared" si="5"/>
        <v>0.71624936207864009</v>
      </c>
      <c r="R61" s="47">
        <f t="shared" si="6"/>
        <v>-0.88672240275839287</v>
      </c>
      <c r="S61" s="47">
        <f t="shared" si="7"/>
        <v>100</v>
      </c>
      <c r="T61" s="47">
        <f t="shared" si="8"/>
        <v>1.1158699219630162</v>
      </c>
      <c r="AN61" s="47">
        <v>0.60422549752967469</v>
      </c>
      <c r="AO61" s="47">
        <v>2</v>
      </c>
      <c r="AP61" s="47">
        <v>0</v>
      </c>
      <c r="AQ61" s="47">
        <f t="shared" si="13"/>
        <v>81</v>
      </c>
      <c r="AR61" s="47">
        <f t="shared" si="14"/>
        <v>33</v>
      </c>
      <c r="AS61" s="47">
        <f t="shared" si="10"/>
        <v>0.18181818181818177</v>
      </c>
      <c r="AT61" s="47">
        <f t="shared" si="11"/>
        <v>0.6732673267326732</v>
      </c>
      <c r="AU61" s="47">
        <f t="shared" si="12"/>
        <v>6.8006800680067694E-3</v>
      </c>
    </row>
    <row r="62" spans="1:47" x14ac:dyDescent="0.2">
      <c r="A62" s="47">
        <v>8.6999999999999993</v>
      </c>
      <c r="B62" s="47">
        <v>7.8</v>
      </c>
      <c r="C62" s="47">
        <v>3.8</v>
      </c>
      <c r="D62" s="47">
        <v>3.9</v>
      </c>
      <c r="E62" s="47">
        <v>0</v>
      </c>
      <c r="G62" s="47">
        <v>8.5</v>
      </c>
      <c r="H62" s="47">
        <v>4.9000000000000004</v>
      </c>
      <c r="I62" s="47">
        <v>6</v>
      </c>
      <c r="J62" s="47">
        <v>5.0999999999999996</v>
      </c>
      <c r="K62" s="47">
        <v>2</v>
      </c>
      <c r="L62" s="47">
        <v>0</v>
      </c>
      <c r="M62" s="47">
        <f t="shared" si="1"/>
        <v>2</v>
      </c>
      <c r="N62" s="47">
        <f t="shared" si="2"/>
        <v>1</v>
      </c>
      <c r="O62" s="47">
        <f t="shared" si="3"/>
        <v>0.71665297134321171</v>
      </c>
      <c r="P62" s="47">
        <f t="shared" si="4"/>
        <v>1.4333059426864234</v>
      </c>
      <c r="Q62" s="47">
        <f t="shared" si="5"/>
        <v>0.56669405731357658</v>
      </c>
      <c r="R62" s="47">
        <f t="shared" si="6"/>
        <v>-0.66632711292958002</v>
      </c>
      <c r="S62" s="47">
        <f t="shared" si="7"/>
        <v>100</v>
      </c>
      <c r="T62" s="47">
        <f t="shared" si="8"/>
        <v>0.79075100498283091</v>
      </c>
      <c r="AN62" s="47">
        <v>0.61498686182891982</v>
      </c>
      <c r="AO62" s="47">
        <v>1</v>
      </c>
      <c r="AP62" s="47">
        <v>1</v>
      </c>
      <c r="AQ62" s="47">
        <f t="shared" si="13"/>
        <v>82</v>
      </c>
      <c r="AR62" s="47">
        <f t="shared" si="14"/>
        <v>34</v>
      </c>
      <c r="AS62" s="47">
        <f t="shared" si="10"/>
        <v>0.17171717171717171</v>
      </c>
      <c r="AT62" s="47">
        <f t="shared" si="11"/>
        <v>0.66336633663366329</v>
      </c>
      <c r="AU62" s="47">
        <f t="shared" si="12"/>
        <v>6.700670067006669E-3</v>
      </c>
    </row>
    <row r="63" spans="1:47" x14ac:dyDescent="0.2">
      <c r="A63" s="47">
        <v>8.4</v>
      </c>
      <c r="B63" s="47">
        <v>4.7</v>
      </c>
      <c r="C63" s="47">
        <v>5.9</v>
      </c>
      <c r="D63" s="47">
        <v>5</v>
      </c>
      <c r="E63" s="47">
        <v>1</v>
      </c>
      <c r="G63" s="47">
        <v>8.5</v>
      </c>
      <c r="H63" s="47">
        <v>7.6</v>
      </c>
      <c r="I63" s="47">
        <v>3.7</v>
      </c>
      <c r="J63" s="47">
        <v>3.8</v>
      </c>
      <c r="K63" s="47">
        <v>1</v>
      </c>
      <c r="L63" s="47">
        <v>1</v>
      </c>
      <c r="M63" s="47">
        <f t="shared" si="1"/>
        <v>2</v>
      </c>
      <c r="N63" s="47">
        <f t="shared" si="2"/>
        <v>0.5</v>
      </c>
      <c r="O63" s="47">
        <f t="shared" si="3"/>
        <v>0.49938786656809664</v>
      </c>
      <c r="P63" s="47">
        <f t="shared" si="4"/>
        <v>0.99877573313619328</v>
      </c>
      <c r="Q63" s="47">
        <f t="shared" si="5"/>
        <v>1.0012242668638067</v>
      </c>
      <c r="R63" s="47">
        <f t="shared" si="6"/>
        <v>-1.3862958599503676</v>
      </c>
      <c r="S63" s="47">
        <f t="shared" si="7"/>
        <v>50</v>
      </c>
      <c r="T63" s="47">
        <f t="shared" si="8"/>
        <v>2.9976632006158925E-6</v>
      </c>
      <c r="AN63" s="47">
        <v>0.61911220569936687</v>
      </c>
      <c r="AO63" s="47">
        <v>1</v>
      </c>
      <c r="AP63" s="47">
        <v>1</v>
      </c>
      <c r="AQ63" s="47">
        <f t="shared" si="13"/>
        <v>83</v>
      </c>
      <c r="AR63" s="47">
        <f t="shared" si="14"/>
        <v>35</v>
      </c>
      <c r="AS63" s="47">
        <f t="shared" si="10"/>
        <v>0.16161616161616166</v>
      </c>
      <c r="AT63" s="47">
        <f t="shared" si="11"/>
        <v>0.65346534653465349</v>
      </c>
      <c r="AU63" s="47">
        <f t="shared" si="12"/>
        <v>6.6006600660066432E-3</v>
      </c>
    </row>
    <row r="64" spans="1:47" x14ac:dyDescent="0.2">
      <c r="A64" s="47">
        <v>8.8000000000000007</v>
      </c>
      <c r="B64" s="47">
        <v>4.7</v>
      </c>
      <c r="C64" s="47">
        <v>4.8</v>
      </c>
      <c r="D64" s="47">
        <v>3.7</v>
      </c>
      <c r="E64" s="47">
        <v>0</v>
      </c>
      <c r="G64" s="47">
        <v>8.6</v>
      </c>
      <c r="H64" s="47">
        <v>5.6</v>
      </c>
      <c r="I64" s="47">
        <v>4</v>
      </c>
      <c r="J64" s="47">
        <v>3</v>
      </c>
      <c r="K64" s="47">
        <v>0</v>
      </c>
      <c r="L64" s="47">
        <v>2</v>
      </c>
      <c r="M64" s="47">
        <f t="shared" si="1"/>
        <v>2</v>
      </c>
      <c r="N64" s="47">
        <f t="shared" si="2"/>
        <v>0</v>
      </c>
      <c r="O64" s="47">
        <f t="shared" si="3"/>
        <v>0.19240459928303411</v>
      </c>
      <c r="P64" s="47">
        <f t="shared" si="4"/>
        <v>0.38480919856606821</v>
      </c>
      <c r="Q64" s="47">
        <f t="shared" si="5"/>
        <v>1.6151908014339318</v>
      </c>
      <c r="R64" s="47">
        <f t="shared" si="6"/>
        <v>-0.42738817512190336</v>
      </c>
      <c r="S64" s="47">
        <f t="shared" si="7"/>
        <v>100</v>
      </c>
      <c r="T64" s="47">
        <f t="shared" si="8"/>
        <v>0.47648760533361489</v>
      </c>
      <c r="AN64" s="47">
        <v>0.62067919381576675</v>
      </c>
      <c r="AO64" s="47">
        <v>1</v>
      </c>
      <c r="AP64" s="47">
        <v>1</v>
      </c>
      <c r="AQ64" s="47">
        <f t="shared" si="13"/>
        <v>84</v>
      </c>
      <c r="AR64" s="47">
        <f t="shared" si="14"/>
        <v>36</v>
      </c>
      <c r="AS64" s="47">
        <f t="shared" si="10"/>
        <v>0.15151515151515149</v>
      </c>
      <c r="AT64" s="47">
        <f t="shared" si="11"/>
        <v>0.64356435643564358</v>
      </c>
      <c r="AU64" s="47">
        <f t="shared" si="12"/>
        <v>0</v>
      </c>
    </row>
    <row r="65" spans="1:47" x14ac:dyDescent="0.2">
      <c r="A65" s="47">
        <v>7.7</v>
      </c>
      <c r="B65" s="47">
        <v>4.7</v>
      </c>
      <c r="C65" s="47">
        <v>3.4</v>
      </c>
      <c r="D65" s="47">
        <v>3.1</v>
      </c>
      <c r="E65" s="47">
        <v>0</v>
      </c>
      <c r="G65" s="47">
        <v>8.6</v>
      </c>
      <c r="H65" s="47">
        <v>6</v>
      </c>
      <c r="I65" s="47">
        <v>5.7</v>
      </c>
      <c r="J65" s="47">
        <v>3.6</v>
      </c>
      <c r="K65" s="47">
        <v>1</v>
      </c>
      <c r="L65" s="47">
        <v>1</v>
      </c>
      <c r="M65" s="47">
        <f t="shared" si="1"/>
        <v>2</v>
      </c>
      <c r="N65" s="47">
        <f t="shared" si="2"/>
        <v>0.5</v>
      </c>
      <c r="O65" s="47">
        <f t="shared" si="3"/>
        <v>0.62067919381576675</v>
      </c>
      <c r="P65" s="47">
        <f t="shared" si="4"/>
        <v>1.2413583876315335</v>
      </c>
      <c r="Q65" s="47">
        <f t="shared" si="5"/>
        <v>0.7586416123684665</v>
      </c>
      <c r="R65" s="47">
        <f t="shared" si="6"/>
        <v>-1.4463139042684496</v>
      </c>
      <c r="S65" s="47">
        <f t="shared" si="7"/>
        <v>50</v>
      </c>
      <c r="T65" s="47">
        <f t="shared" si="8"/>
        <v>0.12371459675502297</v>
      </c>
      <c r="AN65" s="47">
        <v>0.62738641564252595</v>
      </c>
      <c r="AO65" s="47">
        <v>0</v>
      </c>
      <c r="AP65" s="47">
        <v>2</v>
      </c>
      <c r="AQ65" s="47">
        <f t="shared" si="13"/>
        <v>84</v>
      </c>
      <c r="AR65" s="47">
        <f t="shared" si="14"/>
        <v>38</v>
      </c>
      <c r="AS65" s="47">
        <f t="shared" si="10"/>
        <v>0.15151515151515149</v>
      </c>
      <c r="AT65" s="47">
        <f t="shared" si="11"/>
        <v>0.62376237623762376</v>
      </c>
      <c r="AU65" s="47">
        <f t="shared" si="12"/>
        <v>6.3006300630062718E-3</v>
      </c>
    </row>
    <row r="66" spans="1:47" x14ac:dyDescent="0.2">
      <c r="A66" s="47">
        <v>6.6</v>
      </c>
      <c r="B66" s="47">
        <v>4.7</v>
      </c>
      <c r="C66" s="47">
        <v>4.8</v>
      </c>
      <c r="D66" s="47">
        <v>3.6</v>
      </c>
      <c r="E66" s="47">
        <v>0</v>
      </c>
      <c r="G66" s="47">
        <v>8.6</v>
      </c>
      <c r="H66" s="47">
        <v>7.3</v>
      </c>
      <c r="I66" s="47">
        <v>4.7</v>
      </c>
      <c r="J66" s="47">
        <v>3.4</v>
      </c>
      <c r="K66" s="47">
        <v>1</v>
      </c>
      <c r="L66" s="47">
        <v>1</v>
      </c>
      <c r="M66" s="47">
        <f t="shared" si="1"/>
        <v>2</v>
      </c>
      <c r="N66" s="47">
        <f t="shared" si="2"/>
        <v>0.5</v>
      </c>
      <c r="O66" s="47">
        <f t="shared" si="3"/>
        <v>0.59866468289112318</v>
      </c>
      <c r="P66" s="47">
        <f t="shared" si="4"/>
        <v>1.1973293657822464</v>
      </c>
      <c r="Q66" s="47">
        <f t="shared" si="5"/>
        <v>0.80267063421775364</v>
      </c>
      <c r="R66" s="47">
        <f t="shared" si="6"/>
        <v>-1.4260116312812241</v>
      </c>
      <c r="S66" s="47">
        <f t="shared" si="7"/>
        <v>50</v>
      </c>
      <c r="T66" s="47">
        <f t="shared" si="8"/>
        <v>8.1033095050815018E-2</v>
      </c>
      <c r="AN66" s="47">
        <v>0.63645783696508107</v>
      </c>
      <c r="AO66" s="47">
        <v>1</v>
      </c>
      <c r="AP66" s="47">
        <v>1</v>
      </c>
      <c r="AQ66" s="47">
        <f t="shared" si="13"/>
        <v>85</v>
      </c>
      <c r="AR66" s="47">
        <f t="shared" si="14"/>
        <v>39</v>
      </c>
      <c r="AS66" s="47">
        <f t="shared" si="10"/>
        <v>0.14141414141414144</v>
      </c>
      <c r="AT66" s="47">
        <f t="shared" si="11"/>
        <v>0.61386138613861385</v>
      </c>
      <c r="AU66" s="47">
        <f t="shared" si="12"/>
        <v>0</v>
      </c>
    </row>
    <row r="67" spans="1:47" x14ac:dyDescent="0.2">
      <c r="A67" s="47">
        <v>5.7</v>
      </c>
      <c r="B67" s="47">
        <v>5.7</v>
      </c>
      <c r="C67" s="47">
        <v>6</v>
      </c>
      <c r="D67" s="47">
        <v>7.3</v>
      </c>
      <c r="E67" s="47">
        <v>0</v>
      </c>
      <c r="G67" s="47">
        <v>8.6999999999999993</v>
      </c>
      <c r="H67" s="47">
        <v>6.1</v>
      </c>
      <c r="I67" s="47">
        <v>2.9</v>
      </c>
      <c r="J67" s="47">
        <v>2.9</v>
      </c>
      <c r="K67" s="47">
        <v>1</v>
      </c>
      <c r="L67" s="47">
        <v>1</v>
      </c>
      <c r="M67" s="47">
        <f t="shared" si="1"/>
        <v>2</v>
      </c>
      <c r="N67" s="47">
        <f t="shared" si="2"/>
        <v>0.5</v>
      </c>
      <c r="O67" s="47">
        <f t="shared" si="3"/>
        <v>0.12465453631519943</v>
      </c>
      <c r="P67" s="47">
        <f t="shared" si="4"/>
        <v>0.24930907263039886</v>
      </c>
      <c r="Q67" s="47">
        <f t="shared" si="5"/>
        <v>1.7506909273696012</v>
      </c>
      <c r="R67" s="47">
        <f t="shared" si="6"/>
        <v>-2.2153457321583225</v>
      </c>
      <c r="S67" s="47">
        <f t="shared" si="7"/>
        <v>50</v>
      </c>
      <c r="T67" s="47">
        <f t="shared" si="8"/>
        <v>2.5822885264761402</v>
      </c>
      <c r="AN67" s="47">
        <v>0.64160526338009483</v>
      </c>
      <c r="AO67" s="47">
        <v>0</v>
      </c>
      <c r="AP67" s="47">
        <v>2</v>
      </c>
      <c r="AQ67" s="47">
        <f t="shared" si="13"/>
        <v>85</v>
      </c>
      <c r="AR67" s="47">
        <f t="shared" si="14"/>
        <v>41</v>
      </c>
      <c r="AS67" s="47">
        <f t="shared" si="10"/>
        <v>0.14141414141414144</v>
      </c>
      <c r="AT67" s="47">
        <f t="shared" si="11"/>
        <v>0.59405940594059403</v>
      </c>
      <c r="AU67" s="47">
        <f t="shared" si="12"/>
        <v>0</v>
      </c>
    </row>
    <row r="68" spans="1:47" x14ac:dyDescent="0.2">
      <c r="A68" s="47">
        <v>5.7</v>
      </c>
      <c r="B68" s="47">
        <v>5.5</v>
      </c>
      <c r="C68" s="47">
        <v>5.0999999999999996</v>
      </c>
      <c r="D68" s="47">
        <v>6.2</v>
      </c>
      <c r="E68" s="47">
        <v>0</v>
      </c>
      <c r="G68" s="47">
        <v>8.6999999999999993</v>
      </c>
      <c r="H68" s="47">
        <v>6.8</v>
      </c>
      <c r="I68" s="47">
        <v>4.5999999999999996</v>
      </c>
      <c r="J68" s="47">
        <v>3.7</v>
      </c>
      <c r="K68" s="47">
        <v>2</v>
      </c>
      <c r="L68" s="47">
        <v>0</v>
      </c>
      <c r="M68" s="47">
        <f t="shared" si="1"/>
        <v>2</v>
      </c>
      <c r="N68" s="47">
        <f t="shared" si="2"/>
        <v>1</v>
      </c>
      <c r="O68" s="47">
        <f t="shared" si="3"/>
        <v>0.57211308697675767</v>
      </c>
      <c r="P68" s="47">
        <f t="shared" si="4"/>
        <v>1.1442261739535153</v>
      </c>
      <c r="Q68" s="47">
        <f t="shared" si="5"/>
        <v>0.85577382604648466</v>
      </c>
      <c r="R68" s="47">
        <f t="shared" si="6"/>
        <v>-1.1168372052769564</v>
      </c>
      <c r="S68" s="47">
        <f t="shared" si="7"/>
        <v>100</v>
      </c>
      <c r="T68" s="47">
        <f t="shared" si="8"/>
        <v>1.4958123586521817</v>
      </c>
      <c r="AN68" s="47">
        <v>0.64187531896067995</v>
      </c>
      <c r="AO68" s="47">
        <v>0</v>
      </c>
      <c r="AP68" s="47">
        <v>2</v>
      </c>
      <c r="AQ68" s="47">
        <f t="shared" si="13"/>
        <v>85</v>
      </c>
      <c r="AR68" s="47">
        <f t="shared" si="14"/>
        <v>43</v>
      </c>
      <c r="AS68" s="47">
        <f t="shared" si="10"/>
        <v>0.14141414141414144</v>
      </c>
      <c r="AT68" s="47">
        <f t="shared" si="11"/>
        <v>0.57425742574257432</v>
      </c>
      <c r="AU68" s="47">
        <f t="shared" si="12"/>
        <v>5.8005800580058385E-3</v>
      </c>
    </row>
    <row r="69" spans="1:47" x14ac:dyDescent="0.2">
      <c r="A69" s="47">
        <v>5.5</v>
      </c>
      <c r="B69" s="47">
        <v>5.3</v>
      </c>
      <c r="C69" s="47">
        <v>4.9000000000000004</v>
      </c>
      <c r="D69" s="47">
        <v>5.9</v>
      </c>
      <c r="E69" s="47">
        <v>0</v>
      </c>
      <c r="G69" s="47">
        <v>8.6999999999999993</v>
      </c>
      <c r="H69" s="47">
        <v>7.4</v>
      </c>
      <c r="I69" s="47">
        <v>4.8</v>
      </c>
      <c r="J69" s="47">
        <v>3.5</v>
      </c>
      <c r="K69" s="47">
        <v>1</v>
      </c>
      <c r="L69" s="47">
        <v>1</v>
      </c>
      <c r="M69" s="47">
        <f t="shared" ref="M69:M102" si="18">K69+L69</f>
        <v>2</v>
      </c>
      <c r="N69" s="47">
        <f t="shared" ref="N69:N102" si="19">IF(M69=0,"",K69/M69)</f>
        <v>0.5</v>
      </c>
      <c r="O69" s="47">
        <f t="shared" ref="O69:O102" si="20">1/(1+EXP(-$V$5-MMULT(G69:J69,$V$6:$V$9)))</f>
        <v>0.66438743617845974</v>
      </c>
      <c r="P69" s="47">
        <f t="shared" ref="P69:P102" si="21">M69*O69</f>
        <v>1.3287748723569195</v>
      </c>
      <c r="Q69" s="47">
        <f t="shared" ref="Q69:Q102" si="22">M69-P69</f>
        <v>0.67122512764308051</v>
      </c>
      <c r="R69" s="47">
        <f t="shared" ref="R69:R102" si="23">IFERROR(M69*(N69*LN(O69)+(1-N69)*LN(1-O69)),0)</f>
        <v>-1.5006876796442798</v>
      </c>
      <c r="S69" s="47">
        <f t="shared" ref="S69:S102" si="24">100*IF(O69&gt;=$AJ$10,K69/M69,L69/M69)</f>
        <v>50</v>
      </c>
      <c r="T69" s="47">
        <f t="shared" ref="T69:T102" si="25">IFERROR((K69-P69)^2/P69+(L69-Q69)^2/Q69,0)</f>
        <v>0.2423860483147208</v>
      </c>
      <c r="AN69" s="47">
        <v>0.64615162207047872</v>
      </c>
      <c r="AO69" s="47">
        <v>1</v>
      </c>
      <c r="AP69" s="47">
        <v>1</v>
      </c>
      <c r="AQ69" s="47">
        <f t="shared" si="13"/>
        <v>86</v>
      </c>
      <c r="AR69" s="47">
        <f t="shared" si="14"/>
        <v>44</v>
      </c>
      <c r="AS69" s="47">
        <f t="shared" ref="AS69:AS103" si="26">1-AQ69/AQ$103</f>
        <v>0.13131313131313127</v>
      </c>
      <c r="AT69" s="47">
        <f t="shared" ref="AT69:AT103" si="27">1-AR69/AR$103</f>
        <v>0.56435643564356441</v>
      </c>
      <c r="AU69" s="47">
        <f t="shared" ref="AU69:AU103" si="28">(AS69-AS70)*AT69</f>
        <v>0</v>
      </c>
    </row>
    <row r="70" spans="1:47" x14ac:dyDescent="0.2">
      <c r="A70" s="47">
        <v>7.5</v>
      </c>
      <c r="B70" s="47">
        <v>4.0999999999999996</v>
      </c>
      <c r="C70" s="47">
        <v>4.5</v>
      </c>
      <c r="D70" s="47">
        <v>5.4</v>
      </c>
      <c r="E70" s="47">
        <v>0</v>
      </c>
      <c r="G70" s="47">
        <v>8.6999999999999993</v>
      </c>
      <c r="H70" s="47">
        <v>7.8</v>
      </c>
      <c r="I70" s="47">
        <v>3.8</v>
      </c>
      <c r="J70" s="47">
        <v>3.9</v>
      </c>
      <c r="K70" s="47">
        <v>0</v>
      </c>
      <c r="L70" s="47">
        <v>2</v>
      </c>
      <c r="M70" s="47">
        <f t="shared" si="18"/>
        <v>2</v>
      </c>
      <c r="N70" s="47">
        <f t="shared" si="19"/>
        <v>0</v>
      </c>
      <c r="O70" s="47">
        <f t="shared" si="20"/>
        <v>0.60422549752967469</v>
      </c>
      <c r="P70" s="47">
        <f t="shared" si="21"/>
        <v>1.2084509950593494</v>
      </c>
      <c r="Q70" s="47">
        <f t="shared" si="22"/>
        <v>0.79154900494065061</v>
      </c>
      <c r="R70" s="47">
        <f t="shared" si="23"/>
        <v>-1.853821336250832</v>
      </c>
      <c r="S70" s="47">
        <f t="shared" si="24"/>
        <v>0</v>
      </c>
      <c r="T70" s="47">
        <f t="shared" si="25"/>
        <v>3.0533826396508639</v>
      </c>
      <c r="AN70" s="47">
        <v>0.64996045943150005</v>
      </c>
      <c r="AO70" s="47">
        <v>0</v>
      </c>
      <c r="AP70" s="47">
        <v>2</v>
      </c>
      <c r="AQ70" s="47">
        <f t="shared" ref="AQ70:AQ103" si="29">AQ69+AO70</f>
        <v>86</v>
      </c>
      <c r="AR70" s="47">
        <f t="shared" ref="AR70:AR103" si="30">AR69+AP70</f>
        <v>46</v>
      </c>
      <c r="AS70" s="47">
        <f t="shared" si="26"/>
        <v>0.13131313131313127</v>
      </c>
      <c r="AT70" s="47">
        <f t="shared" si="27"/>
        <v>0.54455445544554459</v>
      </c>
      <c r="AU70" s="47">
        <f t="shared" si="28"/>
        <v>5.5005500550054758E-3</v>
      </c>
    </row>
    <row r="71" spans="1:47" x14ac:dyDescent="0.2">
      <c r="A71" s="47">
        <v>6.4</v>
      </c>
      <c r="B71" s="47">
        <v>3.9</v>
      </c>
      <c r="C71" s="47">
        <v>5.3</v>
      </c>
      <c r="D71" s="47">
        <v>6.6</v>
      </c>
      <c r="E71" s="47">
        <v>0</v>
      </c>
      <c r="G71" s="47">
        <v>8.8000000000000007</v>
      </c>
      <c r="H71" s="47">
        <v>4.7</v>
      </c>
      <c r="I71" s="47">
        <v>4.8</v>
      </c>
      <c r="J71" s="47">
        <v>3.7</v>
      </c>
      <c r="K71" s="47">
        <v>1</v>
      </c>
      <c r="L71" s="47">
        <v>1</v>
      </c>
      <c r="M71" s="47">
        <f t="shared" si="18"/>
        <v>2</v>
      </c>
      <c r="N71" s="47">
        <f t="shared" si="19"/>
        <v>0.5</v>
      </c>
      <c r="O71" s="47">
        <f t="shared" si="20"/>
        <v>0.31748102095441832</v>
      </c>
      <c r="P71" s="47">
        <f t="shared" si="21"/>
        <v>0.63496204190883665</v>
      </c>
      <c r="Q71" s="47">
        <f t="shared" si="22"/>
        <v>1.3650379580911634</v>
      </c>
      <c r="R71" s="47">
        <f t="shared" si="23"/>
        <v>-1.5293021831418621</v>
      </c>
      <c r="S71" s="47">
        <f t="shared" si="24"/>
        <v>50</v>
      </c>
      <c r="T71" s="47">
        <f t="shared" si="25"/>
        <v>0.30747765240232583</v>
      </c>
      <c r="AN71" s="47">
        <v>0.65294016114946052</v>
      </c>
      <c r="AO71" s="47">
        <v>1</v>
      </c>
      <c r="AP71" s="47">
        <v>1</v>
      </c>
      <c r="AQ71" s="47">
        <f t="shared" si="29"/>
        <v>87</v>
      </c>
      <c r="AR71" s="47">
        <f t="shared" si="30"/>
        <v>47</v>
      </c>
      <c r="AS71" s="47">
        <f t="shared" si="26"/>
        <v>0.12121212121212122</v>
      </c>
      <c r="AT71" s="47">
        <f t="shared" si="27"/>
        <v>0.53465346534653468</v>
      </c>
      <c r="AU71" s="47">
        <f t="shared" si="28"/>
        <v>5.4005400540053762E-3</v>
      </c>
    </row>
    <row r="72" spans="1:47" x14ac:dyDescent="0.2">
      <c r="A72" s="47">
        <v>9.1</v>
      </c>
      <c r="B72" s="47">
        <v>5.3</v>
      </c>
      <c r="C72" s="47">
        <v>7.1</v>
      </c>
      <c r="D72" s="47">
        <v>6.1</v>
      </c>
      <c r="E72" s="47">
        <v>1</v>
      </c>
      <c r="G72" s="47">
        <v>8.8000000000000007</v>
      </c>
      <c r="H72" s="47">
        <v>8.1</v>
      </c>
      <c r="I72" s="47">
        <v>4.5</v>
      </c>
      <c r="J72" s="47">
        <v>2.2999999999999998</v>
      </c>
      <c r="K72" s="47">
        <v>0</v>
      </c>
      <c r="L72" s="47">
        <v>2</v>
      </c>
      <c r="M72" s="47">
        <f t="shared" si="18"/>
        <v>2</v>
      </c>
      <c r="N72" s="47">
        <f t="shared" si="19"/>
        <v>0</v>
      </c>
      <c r="O72" s="47">
        <f t="shared" si="20"/>
        <v>0.54846817579335394</v>
      </c>
      <c r="P72" s="47">
        <f t="shared" si="21"/>
        <v>1.0969363515867079</v>
      </c>
      <c r="Q72" s="47">
        <f t="shared" si="22"/>
        <v>0.90306364841329212</v>
      </c>
      <c r="R72" s="47">
        <f t="shared" si="23"/>
        <v>-1.5902188462031237</v>
      </c>
      <c r="S72" s="47">
        <f t="shared" si="24"/>
        <v>0</v>
      </c>
      <c r="T72" s="47">
        <f t="shared" si="25"/>
        <v>2.4293666421277291</v>
      </c>
      <c r="AN72" s="47">
        <v>0.66438743617845974</v>
      </c>
      <c r="AO72" s="47">
        <v>1</v>
      </c>
      <c r="AP72" s="47">
        <v>1</v>
      </c>
      <c r="AQ72" s="47">
        <f t="shared" si="29"/>
        <v>88</v>
      </c>
      <c r="AR72" s="47">
        <f t="shared" si="30"/>
        <v>48</v>
      </c>
      <c r="AS72" s="47">
        <f t="shared" si="26"/>
        <v>0.11111111111111116</v>
      </c>
      <c r="AT72" s="47">
        <f t="shared" si="27"/>
        <v>0.52475247524752477</v>
      </c>
      <c r="AU72" s="47">
        <f t="shared" si="28"/>
        <v>1.0601060106010611E-2</v>
      </c>
    </row>
    <row r="73" spans="1:47" x14ac:dyDescent="0.2">
      <c r="A73" s="47">
        <v>6.7</v>
      </c>
      <c r="B73" s="47">
        <v>6.3</v>
      </c>
      <c r="C73" s="47">
        <v>4.5</v>
      </c>
      <c r="D73" s="47">
        <v>2.6</v>
      </c>
      <c r="E73" s="47">
        <v>0</v>
      </c>
      <c r="G73" s="47">
        <v>8.9</v>
      </c>
      <c r="H73" s="47">
        <v>5.0999999999999996</v>
      </c>
      <c r="I73" s="47">
        <v>6.9</v>
      </c>
      <c r="J73" s="47">
        <v>5.9</v>
      </c>
      <c r="K73" s="47">
        <v>1</v>
      </c>
      <c r="L73" s="47">
        <v>1</v>
      </c>
      <c r="M73" s="47">
        <f t="shared" si="18"/>
        <v>2</v>
      </c>
      <c r="N73" s="47">
        <f t="shared" si="19"/>
        <v>0.5</v>
      </c>
      <c r="O73" s="47">
        <f t="shared" si="20"/>
        <v>0.92924728457179073</v>
      </c>
      <c r="P73" s="47">
        <f t="shared" si="21"/>
        <v>1.8584945691435815</v>
      </c>
      <c r="Q73" s="47">
        <f t="shared" si="22"/>
        <v>0.14150543085641853</v>
      </c>
      <c r="R73" s="47">
        <f t="shared" si="23"/>
        <v>-2.7219447545654893</v>
      </c>
      <c r="S73" s="47">
        <f t="shared" si="24"/>
        <v>50</v>
      </c>
      <c r="T73" s="47">
        <f t="shared" si="25"/>
        <v>5.6049364855432859</v>
      </c>
      <c r="AN73" s="47">
        <v>0.6812726436633344</v>
      </c>
      <c r="AO73" s="47">
        <v>2</v>
      </c>
      <c r="AP73" s="47">
        <v>0</v>
      </c>
      <c r="AQ73" s="47">
        <f t="shared" si="29"/>
        <v>90</v>
      </c>
      <c r="AR73" s="47">
        <f t="shared" si="30"/>
        <v>48</v>
      </c>
      <c r="AS73" s="47">
        <f t="shared" si="26"/>
        <v>9.0909090909090939E-2</v>
      </c>
      <c r="AT73" s="47">
        <f t="shared" si="27"/>
        <v>0.52475247524752477</v>
      </c>
      <c r="AU73" s="47">
        <f t="shared" si="28"/>
        <v>1.0601060106010611E-2</v>
      </c>
    </row>
    <row r="74" spans="1:47" x14ac:dyDescent="0.2">
      <c r="A74" s="47">
        <v>6.5</v>
      </c>
      <c r="B74" s="47">
        <v>6.3</v>
      </c>
      <c r="C74" s="47">
        <v>6</v>
      </c>
      <c r="D74" s="47">
        <v>5.6</v>
      </c>
      <c r="E74" s="47">
        <v>0</v>
      </c>
      <c r="G74" s="47">
        <v>9</v>
      </c>
      <c r="H74" s="47">
        <v>4.8</v>
      </c>
      <c r="I74" s="47">
        <v>5</v>
      </c>
      <c r="J74" s="47">
        <v>3.9</v>
      </c>
      <c r="K74" s="47">
        <v>1</v>
      </c>
      <c r="L74" s="47">
        <v>1</v>
      </c>
      <c r="M74" s="47">
        <f t="shared" si="18"/>
        <v>2</v>
      </c>
      <c r="N74" s="47">
        <f t="shared" si="19"/>
        <v>0.5</v>
      </c>
      <c r="O74" s="47">
        <f t="shared" si="20"/>
        <v>0.43517500744372373</v>
      </c>
      <c r="P74" s="47">
        <f t="shared" si="21"/>
        <v>0.87035001488744745</v>
      </c>
      <c r="Q74" s="47">
        <f t="shared" si="22"/>
        <v>1.1296499851125525</v>
      </c>
      <c r="R74" s="47">
        <f t="shared" si="23"/>
        <v>-1.4032463563436632</v>
      </c>
      <c r="S74" s="47">
        <f t="shared" si="24"/>
        <v>50</v>
      </c>
      <c r="T74" s="47">
        <f t="shared" si="25"/>
        <v>3.4192991327235418E-2</v>
      </c>
      <c r="AN74" s="47">
        <v>0.6848112808495973</v>
      </c>
      <c r="AO74" s="47">
        <v>2</v>
      </c>
      <c r="AP74" s="47">
        <v>0</v>
      </c>
      <c r="AQ74" s="47">
        <f t="shared" si="29"/>
        <v>92</v>
      </c>
      <c r="AR74" s="47">
        <f t="shared" si="30"/>
        <v>48</v>
      </c>
      <c r="AS74" s="47">
        <f t="shared" si="26"/>
        <v>7.0707070707070718E-2</v>
      </c>
      <c r="AT74" s="47">
        <f t="shared" si="27"/>
        <v>0.52475247524752477</v>
      </c>
      <c r="AU74" s="47">
        <f t="shared" si="28"/>
        <v>0</v>
      </c>
    </row>
    <row r="75" spans="1:47" x14ac:dyDescent="0.2">
      <c r="A75" s="47">
        <v>9.9</v>
      </c>
      <c r="B75" s="47">
        <v>7</v>
      </c>
      <c r="C75" s="47">
        <v>6.7</v>
      </c>
      <c r="D75" s="47">
        <v>3.4</v>
      </c>
      <c r="E75" s="47">
        <v>1</v>
      </c>
      <c r="G75" s="47">
        <v>9</v>
      </c>
      <c r="H75" s="47">
        <v>6</v>
      </c>
      <c r="I75" s="47">
        <v>4.5</v>
      </c>
      <c r="J75" s="47">
        <v>3.5</v>
      </c>
      <c r="K75" s="47">
        <v>1</v>
      </c>
      <c r="L75" s="47">
        <v>1</v>
      </c>
      <c r="M75" s="47">
        <f t="shared" si="18"/>
        <v>2</v>
      </c>
      <c r="N75" s="47">
        <f t="shared" si="19"/>
        <v>0.5</v>
      </c>
      <c r="O75" s="47">
        <f t="shared" si="20"/>
        <v>0.45959082555305408</v>
      </c>
      <c r="P75" s="47">
        <f t="shared" si="21"/>
        <v>0.91918165110610817</v>
      </c>
      <c r="Q75" s="47">
        <f t="shared" si="22"/>
        <v>1.0808183488938918</v>
      </c>
      <c r="R75" s="47">
        <f t="shared" si="23"/>
        <v>-1.3928473909140489</v>
      </c>
      <c r="S75" s="47">
        <f t="shared" si="24"/>
        <v>50</v>
      </c>
      <c r="T75" s="47">
        <f t="shared" si="25"/>
        <v>1.3149095742175099E-2</v>
      </c>
      <c r="AN75" s="47">
        <v>0.71027018639967821</v>
      </c>
      <c r="AO75" s="47">
        <v>0</v>
      </c>
      <c r="AP75" s="47">
        <v>2</v>
      </c>
      <c r="AQ75" s="47">
        <f t="shared" si="29"/>
        <v>92</v>
      </c>
      <c r="AR75" s="47">
        <f t="shared" si="30"/>
        <v>50</v>
      </c>
      <c r="AS75" s="47">
        <f t="shared" si="26"/>
        <v>7.0707070707070718E-2</v>
      </c>
      <c r="AT75" s="47">
        <f t="shared" si="27"/>
        <v>0.50495049504950495</v>
      </c>
      <c r="AU75" s="47">
        <f t="shared" si="28"/>
        <v>0</v>
      </c>
    </row>
    <row r="76" spans="1:47" x14ac:dyDescent="0.2">
      <c r="A76" s="47">
        <v>8.5</v>
      </c>
      <c r="B76" s="47">
        <v>4.9000000000000004</v>
      </c>
      <c r="C76" s="47">
        <v>6</v>
      </c>
      <c r="D76" s="47">
        <v>5.0999999999999996</v>
      </c>
      <c r="E76" s="47">
        <v>1</v>
      </c>
      <c r="G76" s="47">
        <v>9.1</v>
      </c>
      <c r="H76" s="47">
        <v>5.3</v>
      </c>
      <c r="I76" s="47">
        <v>7.1</v>
      </c>
      <c r="J76" s="47">
        <v>6.1</v>
      </c>
      <c r="K76" s="47">
        <v>2</v>
      </c>
      <c r="L76" s="47">
        <v>0</v>
      </c>
      <c r="M76" s="47">
        <f t="shared" si="18"/>
        <v>2</v>
      </c>
      <c r="N76" s="47">
        <f t="shared" si="19"/>
        <v>1</v>
      </c>
      <c r="O76" s="47">
        <f t="shared" si="20"/>
        <v>0.95856023003179081</v>
      </c>
      <c r="P76" s="47">
        <f t="shared" si="21"/>
        <v>1.9171204600635816</v>
      </c>
      <c r="Q76" s="47">
        <f t="shared" si="22"/>
        <v>8.2879539936418389E-2</v>
      </c>
      <c r="R76" s="47">
        <f t="shared" si="23"/>
        <v>-8.4645761340275391E-2</v>
      </c>
      <c r="S76" s="47">
        <f t="shared" si="24"/>
        <v>100</v>
      </c>
      <c r="T76" s="47">
        <f t="shared" si="25"/>
        <v>8.6462527173352136E-2</v>
      </c>
      <c r="AN76" s="47">
        <v>0.71665297134321171</v>
      </c>
      <c r="AO76" s="47">
        <v>0</v>
      </c>
      <c r="AP76" s="47">
        <v>2</v>
      </c>
      <c r="AQ76" s="47">
        <f t="shared" si="29"/>
        <v>92</v>
      </c>
      <c r="AR76" s="47">
        <f t="shared" si="30"/>
        <v>52</v>
      </c>
      <c r="AS76" s="47">
        <f t="shared" si="26"/>
        <v>7.0707070707070718E-2</v>
      </c>
      <c r="AT76" s="47">
        <f t="shared" si="27"/>
        <v>0.48514851485148514</v>
      </c>
      <c r="AU76" s="47">
        <f t="shared" si="28"/>
        <v>4.9004900490049316E-3</v>
      </c>
    </row>
    <row r="77" spans="1:47" x14ac:dyDescent="0.2">
      <c r="A77" s="47">
        <v>9.9</v>
      </c>
      <c r="B77" s="47">
        <v>5.9</v>
      </c>
      <c r="C77" s="47">
        <v>4.8</v>
      </c>
      <c r="D77" s="47">
        <v>4.3</v>
      </c>
      <c r="E77" s="47">
        <v>0</v>
      </c>
      <c r="G77" s="47">
        <v>9.1</v>
      </c>
      <c r="H77" s="47">
        <v>6.2</v>
      </c>
      <c r="I77" s="47">
        <v>4.5999999999999996</v>
      </c>
      <c r="J77" s="47">
        <v>4.3</v>
      </c>
      <c r="K77" s="47">
        <v>1</v>
      </c>
      <c r="L77" s="47">
        <v>1</v>
      </c>
      <c r="M77" s="47">
        <f t="shared" si="18"/>
        <v>2</v>
      </c>
      <c r="N77" s="47">
        <f t="shared" si="19"/>
        <v>0.5</v>
      </c>
      <c r="O77" s="47">
        <f t="shared" si="20"/>
        <v>0.65294016114946052</v>
      </c>
      <c r="P77" s="47">
        <f t="shared" si="21"/>
        <v>1.305880322298921</v>
      </c>
      <c r="Q77" s="47">
        <f t="shared" si="22"/>
        <v>0.69411967770107896</v>
      </c>
      <c r="R77" s="47">
        <f t="shared" si="23"/>
        <v>-1.4845278583827253</v>
      </c>
      <c r="S77" s="47">
        <f t="shared" si="24"/>
        <v>50</v>
      </c>
      <c r="T77" s="47">
        <f t="shared" si="25"/>
        <v>0.20644070793896221</v>
      </c>
      <c r="AN77" s="47">
        <v>0.71882101035140644</v>
      </c>
      <c r="AO77" s="47">
        <v>1</v>
      </c>
      <c r="AP77" s="47">
        <v>1</v>
      </c>
      <c r="AQ77" s="47">
        <f t="shared" si="29"/>
        <v>93</v>
      </c>
      <c r="AR77" s="47">
        <f t="shared" si="30"/>
        <v>53</v>
      </c>
      <c r="AS77" s="47">
        <f t="shared" si="26"/>
        <v>6.0606060606060552E-2</v>
      </c>
      <c r="AT77" s="47">
        <f t="shared" si="27"/>
        <v>0.47524752475247523</v>
      </c>
      <c r="AU77" s="47">
        <f t="shared" si="28"/>
        <v>0</v>
      </c>
    </row>
    <row r="78" spans="1:47" x14ac:dyDescent="0.2">
      <c r="A78" s="47">
        <v>7.6</v>
      </c>
      <c r="B78" s="47">
        <v>4.5999999999999996</v>
      </c>
      <c r="C78" s="47">
        <v>5</v>
      </c>
      <c r="D78" s="47">
        <v>5.8</v>
      </c>
      <c r="E78" s="47">
        <v>0</v>
      </c>
      <c r="G78" s="47">
        <v>9.1</v>
      </c>
      <c r="H78" s="47">
        <v>6.3</v>
      </c>
      <c r="I78" s="47">
        <v>5.4</v>
      </c>
      <c r="J78" s="47">
        <v>3</v>
      </c>
      <c r="K78" s="47">
        <v>1</v>
      </c>
      <c r="L78" s="47">
        <v>1</v>
      </c>
      <c r="M78" s="47">
        <f t="shared" si="18"/>
        <v>2</v>
      </c>
      <c r="N78" s="47">
        <f t="shared" si="19"/>
        <v>0.5</v>
      </c>
      <c r="O78" s="47">
        <f t="shared" si="20"/>
        <v>0.61498686182891982</v>
      </c>
      <c r="P78" s="47">
        <f t="shared" si="21"/>
        <v>1.2299737236578396</v>
      </c>
      <c r="Q78" s="47">
        <f t="shared" si="22"/>
        <v>0.77002627634216037</v>
      </c>
      <c r="R78" s="47">
        <f t="shared" si="23"/>
        <v>-1.4406321944405267</v>
      </c>
      <c r="S78" s="47">
        <f t="shared" si="24"/>
        <v>50</v>
      </c>
      <c r="T78" s="47">
        <f t="shared" si="25"/>
        <v>0.11168248052366446</v>
      </c>
      <c r="AN78" s="47">
        <v>0.71902318002852816</v>
      </c>
      <c r="AO78" s="47">
        <v>0</v>
      </c>
      <c r="AP78" s="47">
        <v>2</v>
      </c>
      <c r="AQ78" s="47">
        <f t="shared" si="29"/>
        <v>93</v>
      </c>
      <c r="AR78" s="47">
        <f t="shared" si="30"/>
        <v>55</v>
      </c>
      <c r="AS78" s="47">
        <f t="shared" si="26"/>
        <v>6.0606060606060552E-2</v>
      </c>
      <c r="AT78" s="47">
        <f t="shared" si="27"/>
        <v>0.45544554455445541</v>
      </c>
      <c r="AU78" s="47">
        <f t="shared" si="28"/>
        <v>4.6004600460045793E-3</v>
      </c>
    </row>
    <row r="79" spans="1:47" x14ac:dyDescent="0.2">
      <c r="A79" s="47">
        <v>9.4</v>
      </c>
      <c r="B79" s="47">
        <v>6.5</v>
      </c>
      <c r="C79" s="47">
        <v>4.9000000000000004</v>
      </c>
      <c r="D79" s="47">
        <v>4.5</v>
      </c>
      <c r="E79" s="47">
        <v>1</v>
      </c>
      <c r="G79" s="47">
        <v>9.1</v>
      </c>
      <c r="H79" s="47">
        <v>7.5</v>
      </c>
      <c r="I79" s="47">
        <v>4.5</v>
      </c>
      <c r="J79" s="47">
        <v>3.4</v>
      </c>
      <c r="K79" s="47">
        <v>0</v>
      </c>
      <c r="L79" s="47">
        <v>2</v>
      </c>
      <c r="M79" s="47">
        <f t="shared" si="18"/>
        <v>2</v>
      </c>
      <c r="N79" s="47">
        <f t="shared" si="19"/>
        <v>0</v>
      </c>
      <c r="O79" s="47">
        <f t="shared" si="20"/>
        <v>0.6848112808495973</v>
      </c>
      <c r="P79" s="47">
        <f t="shared" si="21"/>
        <v>1.3696225616991946</v>
      </c>
      <c r="Q79" s="47">
        <f t="shared" si="22"/>
        <v>0.63037743830080539</v>
      </c>
      <c r="R79" s="47">
        <f t="shared" si="23"/>
        <v>-2.3091674222726515</v>
      </c>
      <c r="S79" s="47">
        <f t="shared" si="24"/>
        <v>0</v>
      </c>
      <c r="T79" s="47">
        <f t="shared" si="25"/>
        <v>4.3454047638222546</v>
      </c>
      <c r="AN79" s="47">
        <v>0.72479732477877423</v>
      </c>
      <c r="AO79" s="47">
        <v>1</v>
      </c>
      <c r="AP79" s="47">
        <v>1</v>
      </c>
      <c r="AQ79" s="47">
        <f t="shared" si="29"/>
        <v>94</v>
      </c>
      <c r="AR79" s="47">
        <f t="shared" si="30"/>
        <v>56</v>
      </c>
      <c r="AS79" s="47">
        <f t="shared" si="26"/>
        <v>5.0505050505050497E-2</v>
      </c>
      <c r="AT79" s="47">
        <f t="shared" si="27"/>
        <v>0.4455445544554455</v>
      </c>
      <c r="AU79" s="47">
        <f t="shared" si="28"/>
        <v>4.5004500450044798E-3</v>
      </c>
    </row>
    <row r="80" spans="1:47" x14ac:dyDescent="0.2">
      <c r="A80" s="47">
        <v>9.3000000000000007</v>
      </c>
      <c r="B80" s="47">
        <v>7.5</v>
      </c>
      <c r="C80" s="47">
        <v>5.9</v>
      </c>
      <c r="D80" s="47">
        <v>4.0999999999999996</v>
      </c>
      <c r="E80" s="47">
        <v>1</v>
      </c>
      <c r="G80" s="47">
        <v>9.1999999999999993</v>
      </c>
      <c r="H80" s="47">
        <v>6.5</v>
      </c>
      <c r="I80" s="47">
        <v>6.2</v>
      </c>
      <c r="J80" s="47">
        <v>4.5999999999999996</v>
      </c>
      <c r="K80" s="47">
        <v>2</v>
      </c>
      <c r="L80" s="47">
        <v>0</v>
      </c>
      <c r="M80" s="47">
        <f t="shared" si="18"/>
        <v>2</v>
      </c>
      <c r="N80" s="47">
        <f t="shared" si="19"/>
        <v>1</v>
      </c>
      <c r="O80" s="47">
        <f t="shared" si="20"/>
        <v>0.909678703166517</v>
      </c>
      <c r="P80" s="47">
        <f t="shared" si="21"/>
        <v>1.819357406333034</v>
      </c>
      <c r="Q80" s="47">
        <f t="shared" si="22"/>
        <v>0.180642593666966</v>
      </c>
      <c r="R80" s="47">
        <f t="shared" si="23"/>
        <v>-0.18932763051946563</v>
      </c>
      <c r="S80" s="47">
        <f t="shared" si="24"/>
        <v>100</v>
      </c>
      <c r="T80" s="47">
        <f t="shared" si="25"/>
        <v>0.19857845746873476</v>
      </c>
      <c r="AN80" s="47">
        <v>0.74615545781997294</v>
      </c>
      <c r="AO80" s="47">
        <v>1</v>
      </c>
      <c r="AP80" s="47">
        <v>1</v>
      </c>
      <c r="AQ80" s="47">
        <f t="shared" si="29"/>
        <v>95</v>
      </c>
      <c r="AR80" s="47">
        <f t="shared" si="30"/>
        <v>57</v>
      </c>
      <c r="AS80" s="47">
        <f t="shared" si="26"/>
        <v>4.0404040404040442E-2</v>
      </c>
      <c r="AT80" s="47">
        <f t="shared" si="27"/>
        <v>0.4356435643564357</v>
      </c>
      <c r="AU80" s="47">
        <f t="shared" si="28"/>
        <v>4.4004400440044297E-3</v>
      </c>
    </row>
    <row r="81" spans="1:47" x14ac:dyDescent="0.2">
      <c r="A81" s="47">
        <v>7.1</v>
      </c>
      <c r="B81" s="47">
        <v>5</v>
      </c>
      <c r="C81" s="47">
        <v>5.9</v>
      </c>
      <c r="D81" s="47">
        <v>3.1</v>
      </c>
      <c r="E81" s="47">
        <v>0</v>
      </c>
      <c r="G81" s="47">
        <v>9.1999999999999993</v>
      </c>
      <c r="H81" s="47">
        <v>7.4</v>
      </c>
      <c r="I81" s="47">
        <v>5.8</v>
      </c>
      <c r="J81" s="47">
        <v>4</v>
      </c>
      <c r="K81" s="47">
        <v>2</v>
      </c>
      <c r="L81" s="47">
        <v>0</v>
      </c>
      <c r="M81" s="47">
        <f t="shared" si="18"/>
        <v>2</v>
      </c>
      <c r="N81" s="47">
        <f t="shared" si="19"/>
        <v>1</v>
      </c>
      <c r="O81" s="47">
        <f t="shared" si="20"/>
        <v>0.8977131933979372</v>
      </c>
      <c r="P81" s="47">
        <f t="shared" si="21"/>
        <v>1.7954263867958744</v>
      </c>
      <c r="Q81" s="47">
        <f t="shared" si="22"/>
        <v>0.20457361320412559</v>
      </c>
      <c r="R81" s="47">
        <f t="shared" si="23"/>
        <v>-0.21580929087546577</v>
      </c>
      <c r="S81" s="47">
        <f t="shared" si="24"/>
        <v>100</v>
      </c>
      <c r="T81" s="47">
        <f t="shared" si="25"/>
        <v>0.22788304183187208</v>
      </c>
      <c r="AN81" s="47">
        <v>0.75484826678148675</v>
      </c>
      <c r="AO81" s="47">
        <v>1</v>
      </c>
      <c r="AP81" s="47">
        <v>1</v>
      </c>
      <c r="AQ81" s="47">
        <f t="shared" si="29"/>
        <v>96</v>
      </c>
      <c r="AR81" s="47">
        <f t="shared" si="30"/>
        <v>58</v>
      </c>
      <c r="AS81" s="47">
        <f t="shared" si="26"/>
        <v>3.0303030303030276E-2</v>
      </c>
      <c r="AT81" s="47">
        <f t="shared" si="27"/>
        <v>0.42574257425742579</v>
      </c>
      <c r="AU81" s="47">
        <f t="shared" si="28"/>
        <v>0</v>
      </c>
    </row>
    <row r="82" spans="1:47" x14ac:dyDescent="0.2">
      <c r="A82" s="47">
        <v>9.9</v>
      </c>
      <c r="B82" s="47">
        <v>5.9</v>
      </c>
      <c r="C82" s="47">
        <v>4.8</v>
      </c>
      <c r="D82" s="47">
        <v>4.3</v>
      </c>
      <c r="E82" s="47">
        <v>1</v>
      </c>
      <c r="G82" s="47">
        <v>9.1999999999999993</v>
      </c>
      <c r="H82" s="47">
        <v>8.4</v>
      </c>
      <c r="I82" s="47">
        <v>4.8</v>
      </c>
      <c r="J82" s="47">
        <v>2.6</v>
      </c>
      <c r="K82" s="47">
        <v>1</v>
      </c>
      <c r="L82" s="47">
        <v>1</v>
      </c>
      <c r="M82" s="47">
        <f t="shared" si="18"/>
        <v>2</v>
      </c>
      <c r="N82" s="47">
        <f t="shared" si="19"/>
        <v>0.5</v>
      </c>
      <c r="O82" s="47">
        <f t="shared" si="20"/>
        <v>0.75484826678148675</v>
      </c>
      <c r="P82" s="47">
        <f t="shared" si="21"/>
        <v>1.5096965335629735</v>
      </c>
      <c r="Q82" s="47">
        <f t="shared" si="22"/>
        <v>0.49030346643702649</v>
      </c>
      <c r="R82" s="47">
        <f t="shared" si="23"/>
        <v>-1.687116461958069</v>
      </c>
      <c r="S82" s="47">
        <f t="shared" si="24"/>
        <v>50</v>
      </c>
      <c r="T82" s="47">
        <f t="shared" si="25"/>
        <v>0.70193796781810947</v>
      </c>
      <c r="AN82" s="47">
        <v>0.75510555610813213</v>
      </c>
      <c r="AO82" s="47">
        <v>0</v>
      </c>
      <c r="AP82" s="47">
        <v>2</v>
      </c>
      <c r="AQ82" s="47">
        <f t="shared" si="29"/>
        <v>96</v>
      </c>
      <c r="AR82" s="47">
        <f t="shared" si="30"/>
        <v>60</v>
      </c>
      <c r="AS82" s="47">
        <f t="shared" si="26"/>
        <v>3.0303030303030276E-2</v>
      </c>
      <c r="AT82" s="47">
        <f t="shared" si="27"/>
        <v>0.40594059405940597</v>
      </c>
      <c r="AU82" s="47">
        <f t="shared" si="28"/>
        <v>4.1004100410040817E-3</v>
      </c>
    </row>
    <row r="83" spans="1:47" x14ac:dyDescent="0.2">
      <c r="A83" s="47">
        <v>8.6999999999999993</v>
      </c>
      <c r="B83" s="47">
        <v>6.8</v>
      </c>
      <c r="C83" s="47">
        <v>4.5999999999999996</v>
      </c>
      <c r="D83" s="47">
        <v>3.7</v>
      </c>
      <c r="E83" s="47">
        <v>1</v>
      </c>
      <c r="G83" s="47">
        <v>9.3000000000000007</v>
      </c>
      <c r="H83" s="47">
        <v>6.4</v>
      </c>
      <c r="I83" s="47">
        <v>5.5</v>
      </c>
      <c r="J83" s="47">
        <v>3.2</v>
      </c>
      <c r="K83" s="47">
        <v>2</v>
      </c>
      <c r="L83" s="47">
        <v>0</v>
      </c>
      <c r="M83" s="47">
        <f t="shared" si="18"/>
        <v>2</v>
      </c>
      <c r="N83" s="47">
        <f t="shared" si="19"/>
        <v>1</v>
      </c>
      <c r="O83" s="47">
        <f t="shared" si="20"/>
        <v>0.71027018639967821</v>
      </c>
      <c r="P83" s="47">
        <f t="shared" si="21"/>
        <v>1.4205403727993564</v>
      </c>
      <c r="Q83" s="47">
        <f t="shared" si="22"/>
        <v>0.57945962720064359</v>
      </c>
      <c r="R83" s="47">
        <f t="shared" si="23"/>
        <v>-0.68421967422093299</v>
      </c>
      <c r="S83" s="47">
        <f t="shared" si="24"/>
        <v>100</v>
      </c>
      <c r="T83" s="47">
        <f t="shared" si="25"/>
        <v>0.8158298606589327</v>
      </c>
      <c r="AN83" s="47">
        <v>0.77719640850008809</v>
      </c>
      <c r="AO83" s="47">
        <v>1</v>
      </c>
      <c r="AP83" s="47">
        <v>1</v>
      </c>
      <c r="AQ83" s="47">
        <f t="shared" si="29"/>
        <v>97</v>
      </c>
      <c r="AR83" s="47">
        <f t="shared" si="30"/>
        <v>61</v>
      </c>
      <c r="AS83" s="47">
        <f t="shared" si="26"/>
        <v>2.0202020202020221E-2</v>
      </c>
      <c r="AT83" s="47">
        <f t="shared" si="27"/>
        <v>0.39603960396039606</v>
      </c>
      <c r="AU83" s="47">
        <f t="shared" si="28"/>
        <v>4.0004000400040264E-3</v>
      </c>
    </row>
    <row r="84" spans="1:47" x14ac:dyDescent="0.2">
      <c r="A84" s="47">
        <v>8.6</v>
      </c>
      <c r="B84" s="47">
        <v>5.6</v>
      </c>
      <c r="C84" s="47">
        <v>4</v>
      </c>
      <c r="D84" s="47">
        <v>3</v>
      </c>
      <c r="E84" s="47">
        <v>0</v>
      </c>
      <c r="G84" s="47">
        <v>9.3000000000000007</v>
      </c>
      <c r="H84" s="47">
        <v>6.6</v>
      </c>
      <c r="I84" s="47">
        <v>6.3</v>
      </c>
      <c r="J84" s="47">
        <v>4.5999999999999996</v>
      </c>
      <c r="K84" s="47">
        <v>2</v>
      </c>
      <c r="L84" s="47">
        <v>0</v>
      </c>
      <c r="M84" s="47">
        <f t="shared" si="18"/>
        <v>2</v>
      </c>
      <c r="N84" s="47">
        <f t="shared" si="19"/>
        <v>1</v>
      </c>
      <c r="O84" s="47">
        <f t="shared" si="20"/>
        <v>0.92611559819851685</v>
      </c>
      <c r="P84" s="47">
        <f t="shared" si="21"/>
        <v>1.8522311963970337</v>
      </c>
      <c r="Q84" s="47">
        <f t="shared" si="22"/>
        <v>0.14776880360296629</v>
      </c>
      <c r="R84" s="47">
        <f t="shared" si="23"/>
        <v>-0.15351243211963664</v>
      </c>
      <c r="S84" s="47">
        <f t="shared" si="24"/>
        <v>100</v>
      </c>
      <c r="T84" s="47">
        <f t="shared" si="25"/>
        <v>0.15955762314165386</v>
      </c>
      <c r="AN84" s="47">
        <v>0.78845081039689813</v>
      </c>
      <c r="AO84" s="47">
        <v>1</v>
      </c>
      <c r="AP84" s="47">
        <v>1</v>
      </c>
      <c r="AQ84" s="47">
        <f t="shared" si="29"/>
        <v>98</v>
      </c>
      <c r="AR84" s="47">
        <f t="shared" si="30"/>
        <v>62</v>
      </c>
      <c r="AS84" s="47">
        <f t="shared" si="26"/>
        <v>1.0101010101010055E-2</v>
      </c>
      <c r="AT84" s="47">
        <f t="shared" si="27"/>
        <v>0.38613861386138615</v>
      </c>
      <c r="AU84" s="47">
        <f t="shared" si="28"/>
        <v>0</v>
      </c>
    </row>
    <row r="85" spans="1:47" x14ac:dyDescent="0.2">
      <c r="A85" s="47">
        <v>6.4</v>
      </c>
      <c r="B85" s="47">
        <v>2.9</v>
      </c>
      <c r="C85" s="47">
        <v>5</v>
      </c>
      <c r="D85" s="47">
        <v>3.7</v>
      </c>
      <c r="E85" s="47">
        <v>0</v>
      </c>
      <c r="G85" s="47">
        <v>9.3000000000000007</v>
      </c>
      <c r="H85" s="47">
        <v>7.2</v>
      </c>
      <c r="I85" s="47">
        <v>4.5</v>
      </c>
      <c r="J85" s="47">
        <v>4.4000000000000004</v>
      </c>
      <c r="K85" s="47">
        <v>2</v>
      </c>
      <c r="L85" s="47">
        <v>0</v>
      </c>
      <c r="M85" s="47">
        <f t="shared" si="18"/>
        <v>2</v>
      </c>
      <c r="N85" s="47">
        <f t="shared" si="19"/>
        <v>1</v>
      </c>
      <c r="O85" s="47">
        <f t="shared" si="20"/>
        <v>0.80159591184771162</v>
      </c>
      <c r="P85" s="47">
        <f t="shared" si="21"/>
        <v>1.6031918236954232</v>
      </c>
      <c r="Q85" s="47">
        <f t="shared" si="22"/>
        <v>0.39680817630457677</v>
      </c>
      <c r="R85" s="47">
        <f t="shared" si="23"/>
        <v>-0.4423012973098428</v>
      </c>
      <c r="S85" s="47">
        <f t="shared" si="24"/>
        <v>100</v>
      </c>
      <c r="T85" s="47">
        <f t="shared" si="25"/>
        <v>0.49502270463171094</v>
      </c>
      <c r="AN85" s="47">
        <v>0.80159591184771162</v>
      </c>
      <c r="AO85" s="47">
        <v>0</v>
      </c>
      <c r="AP85" s="47">
        <v>2</v>
      </c>
      <c r="AQ85" s="47">
        <f t="shared" si="29"/>
        <v>98</v>
      </c>
      <c r="AR85" s="47">
        <f t="shared" si="30"/>
        <v>64</v>
      </c>
      <c r="AS85" s="47">
        <f t="shared" si="26"/>
        <v>1.0101010101010055E-2</v>
      </c>
      <c r="AT85" s="47">
        <f t="shared" si="27"/>
        <v>0.36633663366336633</v>
      </c>
      <c r="AU85" s="47">
        <f t="shared" si="28"/>
        <v>0</v>
      </c>
    </row>
    <row r="86" spans="1:47" x14ac:dyDescent="0.2">
      <c r="A86" s="47">
        <v>7.7</v>
      </c>
      <c r="B86" s="47">
        <v>7.2</v>
      </c>
      <c r="C86" s="47">
        <v>4.3</v>
      </c>
      <c r="D86" s="47">
        <v>3.9</v>
      </c>
      <c r="E86" s="47">
        <v>1</v>
      </c>
      <c r="G86" s="47">
        <v>9.3000000000000007</v>
      </c>
      <c r="H86" s="47">
        <v>7.5</v>
      </c>
      <c r="I86" s="47">
        <v>5.9</v>
      </c>
      <c r="J86" s="47">
        <v>4.0999999999999996</v>
      </c>
      <c r="K86" s="47">
        <v>2</v>
      </c>
      <c r="L86" s="47">
        <v>0</v>
      </c>
      <c r="M86" s="47">
        <f t="shared" si="18"/>
        <v>2</v>
      </c>
      <c r="N86" s="47">
        <f t="shared" si="19"/>
        <v>1</v>
      </c>
      <c r="O86" s="47">
        <f t="shared" si="20"/>
        <v>0.92093168455742869</v>
      </c>
      <c r="P86" s="47">
        <f t="shared" si="21"/>
        <v>1.8418633691148574</v>
      </c>
      <c r="Q86" s="47">
        <f t="shared" si="22"/>
        <v>0.15813663088514263</v>
      </c>
      <c r="R86" s="47">
        <f t="shared" si="23"/>
        <v>-0.16473884153695142</v>
      </c>
      <c r="S86" s="47">
        <f t="shared" si="24"/>
        <v>100</v>
      </c>
      <c r="T86" s="47">
        <f t="shared" si="25"/>
        <v>0.17171374765017255</v>
      </c>
      <c r="AN86" s="47">
        <v>0.80483230896220614</v>
      </c>
      <c r="AO86" s="47">
        <v>0</v>
      </c>
      <c r="AP86" s="47">
        <v>2</v>
      </c>
      <c r="AQ86" s="47">
        <f t="shared" si="29"/>
        <v>98</v>
      </c>
      <c r="AR86" s="47">
        <f t="shared" si="30"/>
        <v>66</v>
      </c>
      <c r="AS86" s="47">
        <f t="shared" si="26"/>
        <v>1.0101010101010055E-2</v>
      </c>
      <c r="AT86" s="47">
        <f t="shared" si="27"/>
        <v>0.34653465346534651</v>
      </c>
      <c r="AU86" s="47">
        <f t="shared" si="28"/>
        <v>0</v>
      </c>
    </row>
    <row r="87" spans="1:47" x14ac:dyDescent="0.2">
      <c r="A87" s="47">
        <v>7.5</v>
      </c>
      <c r="B87" s="47">
        <v>4.0999999999999996</v>
      </c>
      <c r="C87" s="47">
        <v>4.5</v>
      </c>
      <c r="D87" s="47">
        <v>5.4</v>
      </c>
      <c r="E87" s="47">
        <v>0</v>
      </c>
      <c r="G87" s="47">
        <v>9.4</v>
      </c>
      <c r="H87" s="47">
        <v>6.5</v>
      </c>
      <c r="I87" s="47">
        <v>4.9000000000000004</v>
      </c>
      <c r="J87" s="47">
        <v>4.5</v>
      </c>
      <c r="K87" s="47">
        <v>2</v>
      </c>
      <c r="L87" s="47">
        <v>0</v>
      </c>
      <c r="M87" s="47">
        <f t="shared" si="18"/>
        <v>2</v>
      </c>
      <c r="N87" s="47">
        <f t="shared" si="19"/>
        <v>1</v>
      </c>
      <c r="O87" s="47">
        <f t="shared" si="20"/>
        <v>0.80483230896220614</v>
      </c>
      <c r="P87" s="47">
        <f t="shared" si="21"/>
        <v>1.6096646179244123</v>
      </c>
      <c r="Q87" s="47">
        <f t="shared" si="22"/>
        <v>0.39033538207558771</v>
      </c>
      <c r="R87" s="47">
        <f t="shared" si="23"/>
        <v>-0.43424267022338298</v>
      </c>
      <c r="S87" s="47">
        <f t="shared" si="24"/>
        <v>100</v>
      </c>
      <c r="T87" s="47">
        <f t="shared" si="25"/>
        <v>0.48498970248710199</v>
      </c>
      <c r="AN87" s="47">
        <v>0.82473331629312141</v>
      </c>
      <c r="AO87" s="47">
        <v>0</v>
      </c>
      <c r="AP87" s="47">
        <v>2</v>
      </c>
      <c r="AQ87" s="47">
        <f t="shared" si="29"/>
        <v>98</v>
      </c>
      <c r="AR87" s="47">
        <f t="shared" si="30"/>
        <v>68</v>
      </c>
      <c r="AS87" s="47">
        <f t="shared" si="26"/>
        <v>1.0101010101010055E-2</v>
      </c>
      <c r="AT87" s="47">
        <f t="shared" si="27"/>
        <v>0.32673267326732669</v>
      </c>
      <c r="AU87" s="47">
        <f t="shared" si="28"/>
        <v>0</v>
      </c>
    </row>
    <row r="88" spans="1:47" x14ac:dyDescent="0.2">
      <c r="A88" s="47">
        <v>5</v>
      </c>
      <c r="B88" s="47">
        <v>4.2</v>
      </c>
      <c r="C88" s="47">
        <v>4.9000000000000004</v>
      </c>
      <c r="D88" s="47">
        <v>4.8</v>
      </c>
      <c r="E88" s="47">
        <v>0</v>
      </c>
      <c r="G88" s="47">
        <v>9.4</v>
      </c>
      <c r="H88" s="47">
        <v>7.3</v>
      </c>
      <c r="I88" s="47">
        <v>4.5999999999999996</v>
      </c>
      <c r="J88" s="47">
        <v>4.5999999999999996</v>
      </c>
      <c r="K88" s="47">
        <v>2</v>
      </c>
      <c r="L88" s="47">
        <v>0</v>
      </c>
      <c r="M88" s="47">
        <f t="shared" si="18"/>
        <v>2</v>
      </c>
      <c r="N88" s="47">
        <f t="shared" si="19"/>
        <v>1</v>
      </c>
      <c r="O88" s="47">
        <f t="shared" si="20"/>
        <v>0.85113451468789381</v>
      </c>
      <c r="P88" s="47">
        <f t="shared" si="21"/>
        <v>1.7022690293757876</v>
      </c>
      <c r="Q88" s="47">
        <f t="shared" si="22"/>
        <v>0.29773097062421239</v>
      </c>
      <c r="R88" s="47">
        <f t="shared" si="23"/>
        <v>-0.32237019257340505</v>
      </c>
      <c r="S88" s="47">
        <f t="shared" si="24"/>
        <v>100</v>
      </c>
      <c r="T88" s="47">
        <f t="shared" si="25"/>
        <v>0.34980483752722524</v>
      </c>
      <c r="AN88" s="47">
        <v>0.84415542242464858</v>
      </c>
      <c r="AO88" s="47">
        <v>0</v>
      </c>
      <c r="AP88" s="47">
        <v>2</v>
      </c>
      <c r="AQ88" s="47">
        <f t="shared" si="29"/>
        <v>98</v>
      </c>
      <c r="AR88" s="47">
        <f t="shared" si="30"/>
        <v>70</v>
      </c>
      <c r="AS88" s="47">
        <f t="shared" si="26"/>
        <v>1.0101010101010055E-2</v>
      </c>
      <c r="AT88" s="47">
        <f t="shared" si="27"/>
        <v>0.30693069306930698</v>
      </c>
      <c r="AU88" s="47">
        <f t="shared" si="28"/>
        <v>0</v>
      </c>
    </row>
    <row r="89" spans="1:47" x14ac:dyDescent="0.2">
      <c r="A89" s="47">
        <v>7.7</v>
      </c>
      <c r="B89" s="47">
        <v>7.2</v>
      </c>
      <c r="C89" s="47">
        <v>4.3</v>
      </c>
      <c r="D89" s="47">
        <v>3.9</v>
      </c>
      <c r="E89" s="47">
        <v>1</v>
      </c>
      <c r="G89" s="47">
        <v>9.4</v>
      </c>
      <c r="H89" s="47">
        <v>7.8</v>
      </c>
      <c r="I89" s="47">
        <v>4.7</v>
      </c>
      <c r="J89" s="47">
        <v>3.7</v>
      </c>
      <c r="K89" s="47">
        <v>2</v>
      </c>
      <c r="L89" s="47">
        <v>0</v>
      </c>
      <c r="M89" s="47">
        <f t="shared" si="18"/>
        <v>2</v>
      </c>
      <c r="N89" s="47">
        <f t="shared" si="19"/>
        <v>1</v>
      </c>
      <c r="O89" s="47">
        <f t="shared" si="20"/>
        <v>0.82473331629312141</v>
      </c>
      <c r="P89" s="47">
        <f t="shared" si="21"/>
        <v>1.6494666325862428</v>
      </c>
      <c r="Q89" s="47">
        <f t="shared" si="22"/>
        <v>0.35053336741375718</v>
      </c>
      <c r="R89" s="47">
        <f t="shared" si="23"/>
        <v>-0.38539039576599304</v>
      </c>
      <c r="S89" s="47">
        <f t="shared" si="24"/>
        <v>100</v>
      </c>
      <c r="T89" s="47">
        <f t="shared" si="25"/>
        <v>0.42502632122257189</v>
      </c>
      <c r="AN89" s="47">
        <v>0.85113451468789381</v>
      </c>
      <c r="AO89" s="47">
        <v>0</v>
      </c>
      <c r="AP89" s="47">
        <v>2</v>
      </c>
      <c r="AQ89" s="47">
        <f t="shared" si="29"/>
        <v>98</v>
      </c>
      <c r="AR89" s="47">
        <f t="shared" si="30"/>
        <v>72</v>
      </c>
      <c r="AS89" s="47">
        <f t="shared" si="26"/>
        <v>1.0101010101010055E-2</v>
      </c>
      <c r="AT89" s="47">
        <f t="shared" si="27"/>
        <v>0.28712871287128716</v>
      </c>
      <c r="AU89" s="47">
        <f t="shared" si="28"/>
        <v>0</v>
      </c>
    </row>
    <row r="90" spans="1:47" x14ac:dyDescent="0.2">
      <c r="A90" s="47">
        <v>9.1</v>
      </c>
      <c r="B90" s="47">
        <v>6.2</v>
      </c>
      <c r="C90" s="47">
        <v>4.5999999999999996</v>
      </c>
      <c r="D90" s="47">
        <v>4.3</v>
      </c>
      <c r="E90" s="47">
        <v>0</v>
      </c>
      <c r="G90" s="47">
        <v>9.5</v>
      </c>
      <c r="H90" s="47">
        <v>6.9</v>
      </c>
      <c r="I90" s="47">
        <v>6.6</v>
      </c>
      <c r="J90" s="47">
        <v>4.5</v>
      </c>
      <c r="K90" s="47">
        <v>2</v>
      </c>
      <c r="L90" s="47">
        <v>0</v>
      </c>
      <c r="M90" s="47">
        <f t="shared" si="18"/>
        <v>2</v>
      </c>
      <c r="N90" s="47">
        <f t="shared" si="19"/>
        <v>1</v>
      </c>
      <c r="O90" s="47">
        <f t="shared" si="20"/>
        <v>0.95432552664810411</v>
      </c>
      <c r="P90" s="47">
        <f t="shared" si="21"/>
        <v>1.9086510532962082</v>
      </c>
      <c r="Q90" s="47">
        <f t="shared" si="22"/>
        <v>9.1348946703791789E-2</v>
      </c>
      <c r="R90" s="47">
        <f t="shared" si="23"/>
        <v>-9.3500885671136708E-2</v>
      </c>
      <c r="S90" s="47">
        <f t="shared" si="24"/>
        <v>100</v>
      </c>
      <c r="T90" s="47">
        <f t="shared" si="25"/>
        <v>9.5720950716511224E-2</v>
      </c>
      <c r="AN90" s="47">
        <v>0.8977131933979372</v>
      </c>
      <c r="AO90" s="47">
        <v>0</v>
      </c>
      <c r="AP90" s="47">
        <v>2</v>
      </c>
      <c r="AQ90" s="47">
        <f t="shared" si="29"/>
        <v>98</v>
      </c>
      <c r="AR90" s="47">
        <f t="shared" si="30"/>
        <v>74</v>
      </c>
      <c r="AS90" s="47">
        <f t="shared" si="26"/>
        <v>1.0101010101010055E-2</v>
      </c>
      <c r="AT90" s="47">
        <f t="shared" si="27"/>
        <v>0.26732673267326734</v>
      </c>
      <c r="AU90" s="47">
        <f t="shared" si="28"/>
        <v>0</v>
      </c>
    </row>
    <row r="91" spans="1:47" x14ac:dyDescent="0.2">
      <c r="A91" s="47">
        <v>5.5</v>
      </c>
      <c r="B91" s="47">
        <v>5.7</v>
      </c>
      <c r="C91" s="47">
        <v>8.1999999999999993</v>
      </c>
      <c r="D91" s="47">
        <v>6.7</v>
      </c>
      <c r="E91" s="47">
        <v>1</v>
      </c>
      <c r="G91" s="47">
        <v>9.6</v>
      </c>
      <c r="H91" s="47">
        <v>7.7</v>
      </c>
      <c r="I91" s="47">
        <v>5.5</v>
      </c>
      <c r="J91" s="47">
        <v>4.5999999999999996</v>
      </c>
      <c r="K91" s="47">
        <v>2</v>
      </c>
      <c r="L91" s="47">
        <v>0</v>
      </c>
      <c r="M91" s="47">
        <f t="shared" si="18"/>
        <v>2</v>
      </c>
      <c r="N91" s="47">
        <f t="shared" si="19"/>
        <v>1</v>
      </c>
      <c r="O91" s="47">
        <f t="shared" si="20"/>
        <v>0.94466950593598575</v>
      </c>
      <c r="P91" s="47">
        <f t="shared" si="21"/>
        <v>1.8893390118719715</v>
      </c>
      <c r="Q91" s="47">
        <f t="shared" si="22"/>
        <v>0.11066098812802849</v>
      </c>
      <c r="R91" s="47">
        <f t="shared" si="23"/>
        <v>-0.11384028365234233</v>
      </c>
      <c r="S91" s="47">
        <f t="shared" si="24"/>
        <v>100</v>
      </c>
      <c r="T91" s="47">
        <f t="shared" si="25"/>
        <v>0.11714254290275279</v>
      </c>
      <c r="AN91" s="47">
        <v>0.909678703166517</v>
      </c>
      <c r="AO91" s="47">
        <v>0</v>
      </c>
      <c r="AP91" s="47">
        <v>2</v>
      </c>
      <c r="AQ91" s="47">
        <f t="shared" si="29"/>
        <v>98</v>
      </c>
      <c r="AR91" s="47">
        <f t="shared" si="30"/>
        <v>76</v>
      </c>
      <c r="AS91" s="47">
        <f t="shared" si="26"/>
        <v>1.0101010101010055E-2</v>
      </c>
      <c r="AT91" s="47">
        <f t="shared" si="27"/>
        <v>0.24752475247524752</v>
      </c>
      <c r="AU91" s="47">
        <f t="shared" si="28"/>
        <v>0</v>
      </c>
    </row>
    <row r="92" spans="1:47" x14ac:dyDescent="0.2">
      <c r="A92" s="47">
        <v>9.1</v>
      </c>
      <c r="B92" s="47">
        <v>6.3</v>
      </c>
      <c r="C92" s="47">
        <v>5.4</v>
      </c>
      <c r="D92" s="47">
        <v>3</v>
      </c>
      <c r="E92" s="47">
        <v>1</v>
      </c>
      <c r="G92" s="47">
        <v>9.6</v>
      </c>
      <c r="H92" s="47">
        <v>8.1999999999999993</v>
      </c>
      <c r="I92" s="47">
        <v>7.8</v>
      </c>
      <c r="J92" s="47">
        <v>3</v>
      </c>
      <c r="K92" s="47">
        <v>2</v>
      </c>
      <c r="L92" s="47">
        <v>0</v>
      </c>
      <c r="M92" s="47">
        <f t="shared" si="18"/>
        <v>2</v>
      </c>
      <c r="N92" s="47">
        <f t="shared" si="19"/>
        <v>1</v>
      </c>
      <c r="O92" s="47">
        <f t="shared" si="20"/>
        <v>0.97957291807368818</v>
      </c>
      <c r="P92" s="47">
        <f t="shared" si="21"/>
        <v>1.9591458361473764</v>
      </c>
      <c r="Q92" s="47">
        <f t="shared" si="22"/>
        <v>4.0854163852623637E-2</v>
      </c>
      <c r="R92" s="47">
        <f t="shared" si="23"/>
        <v>-4.1277200378013697E-2</v>
      </c>
      <c r="S92" s="47">
        <f t="shared" si="24"/>
        <v>100</v>
      </c>
      <c r="T92" s="47">
        <f t="shared" si="25"/>
        <v>4.1706097727734842E-2</v>
      </c>
      <c r="AN92" s="47">
        <v>0.92093168455742869</v>
      </c>
      <c r="AO92" s="47">
        <v>0</v>
      </c>
      <c r="AP92" s="47">
        <v>2</v>
      </c>
      <c r="AQ92" s="47">
        <f t="shared" si="29"/>
        <v>98</v>
      </c>
      <c r="AR92" s="47">
        <f t="shared" si="30"/>
        <v>78</v>
      </c>
      <c r="AS92" s="47">
        <f t="shared" si="26"/>
        <v>1.0101010101010055E-2</v>
      </c>
      <c r="AT92" s="47">
        <f t="shared" si="27"/>
        <v>0.2277227722772277</v>
      </c>
      <c r="AU92" s="47">
        <f t="shared" si="28"/>
        <v>0</v>
      </c>
    </row>
    <row r="93" spans="1:47" x14ac:dyDescent="0.2">
      <c r="A93" s="47">
        <v>7.1</v>
      </c>
      <c r="B93" s="47">
        <v>3.3</v>
      </c>
      <c r="C93" s="47">
        <v>4.5</v>
      </c>
      <c r="D93" s="47">
        <v>4</v>
      </c>
      <c r="E93" s="47">
        <v>0</v>
      </c>
      <c r="G93" s="47">
        <v>9.6</v>
      </c>
      <c r="H93" s="47">
        <v>8.3000000000000007</v>
      </c>
      <c r="I93" s="47">
        <v>7.8</v>
      </c>
      <c r="J93" s="47">
        <v>3</v>
      </c>
      <c r="K93" s="47">
        <v>2</v>
      </c>
      <c r="L93" s="47">
        <v>0</v>
      </c>
      <c r="M93" s="47">
        <f t="shared" si="18"/>
        <v>2</v>
      </c>
      <c r="N93" s="47">
        <f t="shared" si="19"/>
        <v>1</v>
      </c>
      <c r="O93" s="47">
        <f t="shared" si="20"/>
        <v>0.98076606631694552</v>
      </c>
      <c r="P93" s="47">
        <f t="shared" si="21"/>
        <v>1.961532132633891</v>
      </c>
      <c r="Q93" s="47">
        <f t="shared" si="22"/>
        <v>3.8467867366108965E-2</v>
      </c>
      <c r="R93" s="47">
        <f t="shared" si="23"/>
        <v>-3.8842624725352048E-2</v>
      </c>
      <c r="S93" s="47">
        <f t="shared" si="24"/>
        <v>100</v>
      </c>
      <c r="T93" s="47">
        <f t="shared" si="25"/>
        <v>3.9222265825903525E-2</v>
      </c>
      <c r="AN93" s="47">
        <v>0.92290902635890215</v>
      </c>
      <c r="AO93" s="47">
        <v>0</v>
      </c>
      <c r="AP93" s="47">
        <v>2</v>
      </c>
      <c r="AQ93" s="47">
        <f t="shared" si="29"/>
        <v>98</v>
      </c>
      <c r="AR93" s="47">
        <f t="shared" si="30"/>
        <v>80</v>
      </c>
      <c r="AS93" s="47">
        <f t="shared" si="26"/>
        <v>1.0101010101010055E-2</v>
      </c>
      <c r="AT93" s="47">
        <f t="shared" si="27"/>
        <v>0.20792079207920788</v>
      </c>
      <c r="AU93" s="47">
        <f t="shared" si="28"/>
        <v>0</v>
      </c>
    </row>
    <row r="94" spans="1:47" x14ac:dyDescent="0.2">
      <c r="A94" s="47">
        <v>9.1999999999999993</v>
      </c>
      <c r="B94" s="47">
        <v>8.4</v>
      </c>
      <c r="C94" s="47">
        <v>4.8</v>
      </c>
      <c r="D94" s="47">
        <v>2.6</v>
      </c>
      <c r="E94" s="47">
        <v>1</v>
      </c>
      <c r="G94" s="47">
        <v>9.6999999999999993</v>
      </c>
      <c r="H94" s="47">
        <v>5.6</v>
      </c>
      <c r="I94" s="47">
        <v>3.3</v>
      </c>
      <c r="J94" s="47">
        <v>4.7</v>
      </c>
      <c r="K94" s="47">
        <v>1</v>
      </c>
      <c r="L94" s="47">
        <v>1</v>
      </c>
      <c r="M94" s="47">
        <f t="shared" si="18"/>
        <v>2</v>
      </c>
      <c r="N94" s="47">
        <f t="shared" si="19"/>
        <v>0.5</v>
      </c>
      <c r="O94" s="47">
        <f t="shared" si="20"/>
        <v>0.50408263028618772</v>
      </c>
      <c r="P94" s="47">
        <f t="shared" si="21"/>
        <v>1.0081652605723754</v>
      </c>
      <c r="Q94" s="47">
        <f t="shared" si="22"/>
        <v>0.99183473942762457</v>
      </c>
      <c r="R94" s="47">
        <f t="shared" si="23"/>
        <v>-1.3863610348227473</v>
      </c>
      <c r="S94" s="47">
        <f t="shared" si="24"/>
        <v>50</v>
      </c>
      <c r="T94" s="47">
        <f t="shared" si="25"/>
        <v>1.3335185119488609E-4</v>
      </c>
      <c r="AN94" s="47">
        <v>0.92611559819851685</v>
      </c>
      <c r="AO94" s="47">
        <v>0</v>
      </c>
      <c r="AP94" s="47">
        <v>2</v>
      </c>
      <c r="AQ94" s="47">
        <f t="shared" si="29"/>
        <v>98</v>
      </c>
      <c r="AR94" s="47">
        <f t="shared" si="30"/>
        <v>82</v>
      </c>
      <c r="AS94" s="47">
        <f t="shared" si="26"/>
        <v>1.0101010101010055E-2</v>
      </c>
      <c r="AT94" s="47">
        <f t="shared" si="27"/>
        <v>0.18811881188118806</v>
      </c>
      <c r="AU94" s="47">
        <f t="shared" si="28"/>
        <v>1.9001900190018909E-3</v>
      </c>
    </row>
    <row r="95" spans="1:47" x14ac:dyDescent="0.2">
      <c r="A95" s="47">
        <v>9.3000000000000007</v>
      </c>
      <c r="B95" s="47">
        <v>7.5</v>
      </c>
      <c r="C95" s="47">
        <v>5.9</v>
      </c>
      <c r="D95" s="47">
        <v>4.0999999999999996</v>
      </c>
      <c r="E95" s="47">
        <v>1</v>
      </c>
      <c r="G95" s="47">
        <v>9.6999999999999993</v>
      </c>
      <c r="H95" s="47">
        <v>5.7</v>
      </c>
      <c r="I95" s="47">
        <v>4.7</v>
      </c>
      <c r="J95" s="47">
        <v>4.0999999999999996</v>
      </c>
      <c r="K95" s="47">
        <v>0</v>
      </c>
      <c r="L95" s="47">
        <v>2</v>
      </c>
      <c r="M95" s="47">
        <f t="shared" si="18"/>
        <v>2</v>
      </c>
      <c r="N95" s="47">
        <f t="shared" si="19"/>
        <v>0</v>
      </c>
      <c r="O95" s="47">
        <f t="shared" si="20"/>
        <v>0.6812726436633344</v>
      </c>
      <c r="P95" s="47">
        <f t="shared" si="21"/>
        <v>1.3625452873266688</v>
      </c>
      <c r="Q95" s="47">
        <f t="shared" si="22"/>
        <v>0.6374547126733312</v>
      </c>
      <c r="R95" s="47">
        <f t="shared" si="23"/>
        <v>-2.2868384479533614</v>
      </c>
      <c r="S95" s="47">
        <f t="shared" si="24"/>
        <v>0</v>
      </c>
      <c r="T95" s="47">
        <f t="shared" si="25"/>
        <v>4.2749555701376272</v>
      </c>
      <c r="AN95" s="47">
        <v>0.92924728457179073</v>
      </c>
      <c r="AO95" s="47">
        <v>1</v>
      </c>
      <c r="AP95" s="47">
        <v>1</v>
      </c>
      <c r="AQ95" s="47">
        <f t="shared" si="29"/>
        <v>99</v>
      </c>
      <c r="AR95" s="47">
        <f t="shared" si="30"/>
        <v>83</v>
      </c>
      <c r="AS95" s="47">
        <f t="shared" si="26"/>
        <v>0</v>
      </c>
      <c r="AT95" s="47">
        <f t="shared" si="27"/>
        <v>0.17821782178217827</v>
      </c>
      <c r="AU95" s="47">
        <f t="shared" si="28"/>
        <v>0</v>
      </c>
    </row>
    <row r="96" spans="1:47" x14ac:dyDescent="0.2">
      <c r="A96" s="47">
        <v>9.3000000000000007</v>
      </c>
      <c r="B96" s="47">
        <v>6.4</v>
      </c>
      <c r="C96" s="47">
        <v>5.5</v>
      </c>
      <c r="D96" s="47">
        <v>3.2</v>
      </c>
      <c r="E96" s="47">
        <v>1</v>
      </c>
      <c r="G96" s="47">
        <v>9.6999999999999993</v>
      </c>
      <c r="H96" s="47">
        <v>7.5</v>
      </c>
      <c r="I96" s="47">
        <v>6.1</v>
      </c>
      <c r="J96" s="47">
        <v>3.4</v>
      </c>
      <c r="K96" s="47">
        <v>2</v>
      </c>
      <c r="L96" s="47">
        <v>0</v>
      </c>
      <c r="M96" s="47">
        <f t="shared" si="18"/>
        <v>2</v>
      </c>
      <c r="N96" s="47">
        <f t="shared" si="19"/>
        <v>1</v>
      </c>
      <c r="O96" s="47">
        <f t="shared" si="20"/>
        <v>0.92290902635890215</v>
      </c>
      <c r="P96" s="47">
        <f t="shared" si="21"/>
        <v>1.8458180527178043</v>
      </c>
      <c r="Q96" s="47">
        <f t="shared" si="22"/>
        <v>0.1541819472821957</v>
      </c>
      <c r="R96" s="47">
        <f t="shared" si="23"/>
        <v>-0.16044922465674871</v>
      </c>
      <c r="S96" s="47">
        <f t="shared" si="24"/>
        <v>100</v>
      </c>
      <c r="T96" s="47">
        <f t="shared" si="25"/>
        <v>0.16706082926773458</v>
      </c>
      <c r="AN96" s="47">
        <v>0.93138565267364892</v>
      </c>
      <c r="AO96" s="47">
        <v>0</v>
      </c>
      <c r="AP96" s="47">
        <v>2</v>
      </c>
      <c r="AQ96" s="47">
        <f t="shared" si="29"/>
        <v>99</v>
      </c>
      <c r="AR96" s="47">
        <f t="shared" si="30"/>
        <v>85</v>
      </c>
      <c r="AS96" s="47">
        <f t="shared" si="26"/>
        <v>0</v>
      </c>
      <c r="AT96" s="47">
        <f t="shared" si="27"/>
        <v>0.15841584158415845</v>
      </c>
      <c r="AU96" s="47">
        <f t="shared" si="28"/>
        <v>0</v>
      </c>
    </row>
    <row r="97" spans="1:47" x14ac:dyDescent="0.2">
      <c r="A97" s="47">
        <v>8.6</v>
      </c>
      <c r="B97" s="47">
        <v>6</v>
      </c>
      <c r="C97" s="47">
        <v>5.7</v>
      </c>
      <c r="D97" s="47">
        <v>3.6</v>
      </c>
      <c r="E97" s="47">
        <v>1</v>
      </c>
      <c r="G97" s="47">
        <v>9.6999999999999993</v>
      </c>
      <c r="H97" s="47">
        <v>7.6</v>
      </c>
      <c r="I97" s="47">
        <v>6.1</v>
      </c>
      <c r="J97" s="47">
        <v>3.5</v>
      </c>
      <c r="K97" s="47">
        <v>2</v>
      </c>
      <c r="L97" s="47">
        <v>0</v>
      </c>
      <c r="M97" s="47">
        <f t="shared" si="18"/>
        <v>2</v>
      </c>
      <c r="N97" s="47">
        <f t="shared" si="19"/>
        <v>1</v>
      </c>
      <c r="O97" s="47">
        <f t="shared" si="20"/>
        <v>0.93138565267364892</v>
      </c>
      <c r="P97" s="47">
        <f t="shared" si="21"/>
        <v>1.8627713053472978</v>
      </c>
      <c r="Q97" s="47">
        <f t="shared" si="22"/>
        <v>0.13722869465270215</v>
      </c>
      <c r="R97" s="47">
        <f t="shared" si="23"/>
        <v>-0.14216370519251242</v>
      </c>
      <c r="S97" s="47">
        <f t="shared" si="24"/>
        <v>100</v>
      </c>
      <c r="T97" s="47">
        <f t="shared" si="25"/>
        <v>0.14733820975100004</v>
      </c>
      <c r="AN97" s="47">
        <v>0.94241639018039358</v>
      </c>
      <c r="AO97" s="47">
        <v>0</v>
      </c>
      <c r="AP97" s="47">
        <v>4</v>
      </c>
      <c r="AQ97" s="47">
        <f t="shared" si="29"/>
        <v>99</v>
      </c>
      <c r="AR97" s="47">
        <f t="shared" si="30"/>
        <v>89</v>
      </c>
      <c r="AS97" s="47">
        <f t="shared" si="26"/>
        <v>0</v>
      </c>
      <c r="AT97" s="47">
        <f t="shared" si="27"/>
        <v>0.11881188118811881</v>
      </c>
      <c r="AU97" s="47">
        <f t="shared" si="28"/>
        <v>0</v>
      </c>
    </row>
    <row r="98" spans="1:47" x14ac:dyDescent="0.2">
      <c r="A98" s="47">
        <v>7.4</v>
      </c>
      <c r="B98" s="47">
        <v>4.4000000000000004</v>
      </c>
      <c r="C98" s="47">
        <v>4.8</v>
      </c>
      <c r="D98" s="47">
        <v>5.6</v>
      </c>
      <c r="E98" s="47">
        <v>0</v>
      </c>
      <c r="G98" s="47">
        <v>9.9</v>
      </c>
      <c r="H98" s="47">
        <v>5.4</v>
      </c>
      <c r="I98" s="47">
        <v>4.5</v>
      </c>
      <c r="J98" s="47">
        <v>4</v>
      </c>
      <c r="K98" s="47">
        <v>2</v>
      </c>
      <c r="L98" s="47">
        <v>0</v>
      </c>
      <c r="M98" s="47">
        <f t="shared" si="18"/>
        <v>2</v>
      </c>
      <c r="N98" s="47">
        <f t="shared" si="19"/>
        <v>1</v>
      </c>
      <c r="O98" s="47">
        <f t="shared" si="20"/>
        <v>0.62738641564252595</v>
      </c>
      <c r="P98" s="47">
        <f t="shared" si="21"/>
        <v>1.2547728312850519</v>
      </c>
      <c r="Q98" s="47">
        <f t="shared" si="22"/>
        <v>0.7452271687149481</v>
      </c>
      <c r="R98" s="47">
        <f t="shared" si="23"/>
        <v>-0.93238527057779774</v>
      </c>
      <c r="S98" s="47">
        <f t="shared" si="24"/>
        <v>100</v>
      </c>
      <c r="T98" s="47">
        <f t="shared" si="25"/>
        <v>1.187828027726322</v>
      </c>
      <c r="AN98" s="47">
        <v>0.94466950593598575</v>
      </c>
      <c r="AO98" s="47">
        <v>0</v>
      </c>
      <c r="AP98" s="47">
        <v>2</v>
      </c>
      <c r="AQ98" s="47">
        <f t="shared" si="29"/>
        <v>99</v>
      </c>
      <c r="AR98" s="47">
        <f t="shared" si="30"/>
        <v>91</v>
      </c>
      <c r="AS98" s="47">
        <f t="shared" si="26"/>
        <v>0</v>
      </c>
      <c r="AT98" s="47">
        <f t="shared" si="27"/>
        <v>9.9009900990098987E-2</v>
      </c>
      <c r="AU98" s="47">
        <f t="shared" si="28"/>
        <v>0</v>
      </c>
    </row>
    <row r="99" spans="1:47" x14ac:dyDescent="0.2">
      <c r="A99" s="47">
        <v>8.6999999999999993</v>
      </c>
      <c r="B99" s="47">
        <v>6.1</v>
      </c>
      <c r="C99" s="47">
        <v>2.9</v>
      </c>
      <c r="D99" s="47">
        <v>2.9</v>
      </c>
      <c r="E99" s="47">
        <v>1</v>
      </c>
      <c r="G99" s="47">
        <v>9.9</v>
      </c>
      <c r="H99" s="47">
        <v>5.8</v>
      </c>
      <c r="I99" s="47">
        <v>3.5</v>
      </c>
      <c r="J99" s="47">
        <v>4.9000000000000004</v>
      </c>
      <c r="K99" s="47">
        <v>2</v>
      </c>
      <c r="L99" s="47">
        <v>0</v>
      </c>
      <c r="M99" s="47">
        <f t="shared" si="18"/>
        <v>2</v>
      </c>
      <c r="N99" s="47">
        <f t="shared" si="19"/>
        <v>1</v>
      </c>
      <c r="O99" s="47">
        <f t="shared" si="20"/>
        <v>0.64160526338009483</v>
      </c>
      <c r="P99" s="47">
        <f t="shared" si="21"/>
        <v>1.2832105267601897</v>
      </c>
      <c r="Q99" s="47">
        <f t="shared" si="22"/>
        <v>0.71678947323981035</v>
      </c>
      <c r="R99" s="47">
        <f t="shared" si="23"/>
        <v>-0.88756403788177862</v>
      </c>
      <c r="S99" s="47">
        <f t="shared" si="24"/>
        <v>100</v>
      </c>
      <c r="T99" s="47">
        <f t="shared" si="25"/>
        <v>1.1171814106755162</v>
      </c>
      <c r="AN99" s="47">
        <v>0.95403477149274052</v>
      </c>
      <c r="AO99" s="47">
        <v>0</v>
      </c>
      <c r="AP99" s="47">
        <v>2</v>
      </c>
      <c r="AQ99" s="47">
        <f t="shared" si="29"/>
        <v>99</v>
      </c>
      <c r="AR99" s="47">
        <f t="shared" si="30"/>
        <v>93</v>
      </c>
      <c r="AS99" s="47">
        <f t="shared" si="26"/>
        <v>0</v>
      </c>
      <c r="AT99" s="47">
        <f t="shared" si="27"/>
        <v>7.9207920792079167E-2</v>
      </c>
      <c r="AU99" s="47">
        <f t="shared" si="28"/>
        <v>0</v>
      </c>
    </row>
    <row r="100" spans="1:47" x14ac:dyDescent="0.2">
      <c r="A100" s="47">
        <v>7.8</v>
      </c>
      <c r="B100" s="47">
        <v>5.3</v>
      </c>
      <c r="C100" s="47">
        <v>7.1</v>
      </c>
      <c r="D100" s="47">
        <v>4.9000000000000004</v>
      </c>
      <c r="E100" s="47">
        <v>1</v>
      </c>
      <c r="G100" s="47">
        <v>9.9</v>
      </c>
      <c r="H100" s="47">
        <v>5.9</v>
      </c>
      <c r="I100" s="47">
        <v>4.8</v>
      </c>
      <c r="J100" s="47">
        <v>4.3</v>
      </c>
      <c r="K100" s="47">
        <v>1</v>
      </c>
      <c r="L100" s="47">
        <v>1</v>
      </c>
      <c r="M100" s="47">
        <f t="shared" si="18"/>
        <v>2</v>
      </c>
      <c r="N100" s="47">
        <f t="shared" si="19"/>
        <v>0.5</v>
      </c>
      <c r="O100" s="47">
        <f t="shared" si="20"/>
        <v>0.77719640850008809</v>
      </c>
      <c r="P100" s="47">
        <f t="shared" si="21"/>
        <v>1.5543928170001762</v>
      </c>
      <c r="Q100" s="47">
        <f t="shared" si="22"/>
        <v>0.44560718299982383</v>
      </c>
      <c r="R100" s="47">
        <f t="shared" si="23"/>
        <v>-1.7535268337859784</v>
      </c>
      <c r="S100" s="47">
        <f t="shared" si="24"/>
        <v>50</v>
      </c>
      <c r="T100" s="47">
        <f t="shared" si="25"/>
        <v>0.88746701736770006</v>
      </c>
      <c r="AN100" s="47">
        <v>0.95432552664810411</v>
      </c>
      <c r="AO100" s="47">
        <v>0</v>
      </c>
      <c r="AP100" s="47">
        <v>2</v>
      </c>
      <c r="AQ100" s="47">
        <f t="shared" si="29"/>
        <v>99</v>
      </c>
      <c r="AR100" s="47">
        <f t="shared" si="30"/>
        <v>95</v>
      </c>
      <c r="AS100" s="47">
        <f t="shared" si="26"/>
        <v>0</v>
      </c>
      <c r="AT100" s="47">
        <f t="shared" si="27"/>
        <v>5.9405940594059459E-2</v>
      </c>
      <c r="AU100" s="47">
        <f t="shared" si="28"/>
        <v>0</v>
      </c>
    </row>
    <row r="101" spans="1:47" x14ac:dyDescent="0.2">
      <c r="A101" s="47">
        <v>7.9</v>
      </c>
      <c r="B101" s="47">
        <v>4.2</v>
      </c>
      <c r="C101" s="47">
        <v>4.8</v>
      </c>
      <c r="D101" s="47">
        <v>5.4</v>
      </c>
      <c r="E101" s="47">
        <v>1</v>
      </c>
      <c r="G101" s="47">
        <v>9.9</v>
      </c>
      <c r="H101" s="47">
        <v>7</v>
      </c>
      <c r="I101" s="47">
        <v>6.7</v>
      </c>
      <c r="J101" s="47">
        <v>3.4</v>
      </c>
      <c r="K101" s="47">
        <v>4</v>
      </c>
      <c r="L101" s="47">
        <v>0</v>
      </c>
      <c r="M101" s="47">
        <f t="shared" si="18"/>
        <v>4</v>
      </c>
      <c r="N101" s="47">
        <f t="shared" si="19"/>
        <v>1</v>
      </c>
      <c r="O101" s="47">
        <f t="shared" si="20"/>
        <v>0.94241639018039358</v>
      </c>
      <c r="P101" s="47">
        <f t="shared" si="21"/>
        <v>3.7696655607215743</v>
      </c>
      <c r="Q101" s="47">
        <f t="shared" si="22"/>
        <v>0.23033443927842567</v>
      </c>
      <c r="R101" s="47">
        <f t="shared" si="23"/>
        <v>-0.23723229711571683</v>
      </c>
      <c r="S101" s="47">
        <f t="shared" si="24"/>
        <v>100</v>
      </c>
      <c r="T101" s="47">
        <f t="shared" si="25"/>
        <v>0.24440835460675295</v>
      </c>
      <c r="AN101" s="47">
        <v>0.95856023003179081</v>
      </c>
      <c r="AO101" s="47">
        <v>0</v>
      </c>
      <c r="AP101" s="47">
        <v>2</v>
      </c>
      <c r="AQ101" s="47">
        <f t="shared" si="29"/>
        <v>99</v>
      </c>
      <c r="AR101" s="47">
        <f t="shared" si="30"/>
        <v>97</v>
      </c>
      <c r="AS101" s="47">
        <f t="shared" si="26"/>
        <v>0</v>
      </c>
      <c r="AT101" s="47">
        <f t="shared" si="27"/>
        <v>3.9603960396039639E-2</v>
      </c>
      <c r="AU101" s="47">
        <f t="shared" si="28"/>
        <v>0</v>
      </c>
    </row>
    <row r="102" spans="1:47" x14ac:dyDescent="0.2">
      <c r="A102" s="47">
        <v>7.6</v>
      </c>
      <c r="B102" s="47">
        <v>4.2</v>
      </c>
      <c r="C102" s="47">
        <v>4.5999999999999996</v>
      </c>
      <c r="D102" s="47">
        <v>5.5</v>
      </c>
      <c r="E102" s="47">
        <v>0</v>
      </c>
      <c r="G102" s="47">
        <v>10</v>
      </c>
      <c r="H102" s="47">
        <v>5.4</v>
      </c>
      <c r="I102" s="47">
        <v>4.5</v>
      </c>
      <c r="J102" s="47">
        <v>4</v>
      </c>
      <c r="K102" s="47">
        <v>1</v>
      </c>
      <c r="L102" s="47">
        <v>1</v>
      </c>
      <c r="M102" s="47">
        <f t="shared" si="18"/>
        <v>2</v>
      </c>
      <c r="N102" s="47">
        <f t="shared" si="19"/>
        <v>0.5</v>
      </c>
      <c r="O102" s="47">
        <f t="shared" si="20"/>
        <v>0.64615162207047872</v>
      </c>
      <c r="P102" s="47">
        <f t="shared" si="21"/>
        <v>1.2923032441409574</v>
      </c>
      <c r="Q102" s="47">
        <f t="shared" si="22"/>
        <v>0.70769675585904257</v>
      </c>
      <c r="R102" s="47">
        <f t="shared" si="23"/>
        <v>-1.4756078621852216</v>
      </c>
      <c r="S102" s="47">
        <f t="shared" si="24"/>
        <v>50</v>
      </c>
      <c r="T102" s="47">
        <f t="shared" si="25"/>
        <v>0.18684678399554594</v>
      </c>
      <c r="AN102" s="47">
        <v>0.97957291807368818</v>
      </c>
      <c r="AO102" s="47">
        <v>0</v>
      </c>
      <c r="AP102" s="47">
        <v>2</v>
      </c>
      <c r="AQ102" s="47">
        <f t="shared" si="29"/>
        <v>99</v>
      </c>
      <c r="AR102" s="47">
        <f t="shared" si="30"/>
        <v>99</v>
      </c>
      <c r="AS102" s="47">
        <f t="shared" si="26"/>
        <v>0</v>
      </c>
      <c r="AT102" s="47">
        <f t="shared" si="27"/>
        <v>1.980198019801982E-2</v>
      </c>
      <c r="AU102" s="47">
        <f t="shared" si="28"/>
        <v>0</v>
      </c>
    </row>
    <row r="103" spans="1:47" x14ac:dyDescent="0.2">
      <c r="A103" s="47">
        <v>9.1999999999999993</v>
      </c>
      <c r="B103" s="47">
        <v>6.5</v>
      </c>
      <c r="C103" s="47">
        <v>6.2</v>
      </c>
      <c r="D103" s="47">
        <v>4.5999999999999996</v>
      </c>
      <c r="E103" s="47">
        <v>1</v>
      </c>
      <c r="G103" s="47"/>
      <c r="H103" s="47"/>
      <c r="I103" s="47"/>
      <c r="J103" s="47"/>
      <c r="K103" s="47">
        <f>SUM(K4:K102)</f>
        <v>101</v>
      </c>
      <c r="L103" s="47">
        <f t="shared" ref="L103:M103" si="31">SUM(L4:L102)</f>
        <v>99</v>
      </c>
      <c r="M103" s="47">
        <f t="shared" si="31"/>
        <v>200</v>
      </c>
      <c r="N103" s="47"/>
      <c r="O103" s="47"/>
      <c r="P103" s="47">
        <f>SUM(P4:P102)</f>
        <v>100.99999999999991</v>
      </c>
      <c r="Q103" s="47">
        <f t="shared" ref="Q103:R103" si="32">SUM(Q4:Q102)</f>
        <v>99.000000000000071</v>
      </c>
      <c r="R103" s="47">
        <f t="shared" si="32"/>
        <v>-97.874448337572318</v>
      </c>
      <c r="S103" s="47">
        <f>SUMPRODUCT(S4:S102,M4:M102)/M103</f>
        <v>76.5</v>
      </c>
      <c r="T103" s="47">
        <f>SUM(T4:T102)</f>
        <v>92.524244592926891</v>
      </c>
      <c r="AN103" s="47">
        <v>0.98076606631694552</v>
      </c>
      <c r="AO103" s="47">
        <v>0</v>
      </c>
      <c r="AP103" s="47">
        <v>2</v>
      </c>
      <c r="AQ103" s="47">
        <f t="shared" si="29"/>
        <v>99</v>
      </c>
      <c r="AR103" s="47">
        <f t="shared" si="30"/>
        <v>101</v>
      </c>
      <c r="AS103" s="47">
        <f t="shared" si="26"/>
        <v>0</v>
      </c>
      <c r="AT103" s="47">
        <f t="shared" si="27"/>
        <v>0</v>
      </c>
      <c r="AU103" s="47">
        <f t="shared" si="28"/>
        <v>0</v>
      </c>
    </row>
    <row r="104" spans="1:47" x14ac:dyDescent="0.2">
      <c r="A104" s="47">
        <v>7.7</v>
      </c>
      <c r="B104" s="47">
        <v>5.2</v>
      </c>
      <c r="C104" s="47">
        <v>7</v>
      </c>
      <c r="D104" s="47">
        <v>4.7</v>
      </c>
      <c r="E104" s="47">
        <v>1</v>
      </c>
      <c r="AN104" s="47"/>
      <c r="AO104" s="47"/>
      <c r="AP104" s="47"/>
      <c r="AQ104" s="47"/>
      <c r="AR104" s="47"/>
      <c r="AS104" s="47"/>
      <c r="AT104" s="47"/>
      <c r="AU104" s="47">
        <f>SUM(AU4:AU103)</f>
        <v>0.84328432843284318</v>
      </c>
    </row>
    <row r="105" spans="1:47" x14ac:dyDescent="0.2">
      <c r="A105" s="47">
        <v>9.5</v>
      </c>
      <c r="B105" s="47">
        <v>6.9</v>
      </c>
      <c r="C105" s="47">
        <v>6.6</v>
      </c>
      <c r="D105" s="47">
        <v>4.5</v>
      </c>
      <c r="E105" s="47">
        <v>1</v>
      </c>
    </row>
    <row r="106" spans="1:47" x14ac:dyDescent="0.2">
      <c r="A106" s="47">
        <v>6.5</v>
      </c>
      <c r="B106" s="47">
        <v>6.3</v>
      </c>
      <c r="C106" s="47">
        <v>6</v>
      </c>
      <c r="D106" s="47">
        <v>5.6</v>
      </c>
      <c r="E106" s="47">
        <v>1</v>
      </c>
    </row>
    <row r="107" spans="1:47" x14ac:dyDescent="0.2">
      <c r="A107" s="47">
        <v>8.3000000000000007</v>
      </c>
      <c r="B107" s="47">
        <v>4.5999999999999996</v>
      </c>
      <c r="C107" s="47">
        <v>5.2</v>
      </c>
      <c r="D107" s="47">
        <v>5.8</v>
      </c>
      <c r="E107" s="47">
        <v>1</v>
      </c>
    </row>
    <row r="108" spans="1:47" x14ac:dyDescent="0.2">
      <c r="A108" s="47">
        <v>9.6</v>
      </c>
      <c r="B108" s="47">
        <v>7.7</v>
      </c>
      <c r="C108" s="47">
        <v>5.5</v>
      </c>
      <c r="D108" s="47">
        <v>4.5999999999999996</v>
      </c>
      <c r="E108" s="47">
        <v>1</v>
      </c>
    </row>
    <row r="109" spans="1:47" x14ac:dyDescent="0.2">
      <c r="A109" s="47">
        <v>5.9</v>
      </c>
      <c r="B109" s="47">
        <v>5.9</v>
      </c>
      <c r="C109" s="47">
        <v>6.2</v>
      </c>
      <c r="D109" s="47">
        <v>7.5</v>
      </c>
      <c r="E109" s="47">
        <v>1</v>
      </c>
    </row>
    <row r="110" spans="1:47" x14ac:dyDescent="0.2">
      <c r="A110" s="47">
        <v>8.6999999999999993</v>
      </c>
      <c r="B110" s="47">
        <v>7.4</v>
      </c>
      <c r="C110" s="47">
        <v>4.8</v>
      </c>
      <c r="D110" s="47">
        <v>3.5</v>
      </c>
      <c r="E110" s="47">
        <v>1</v>
      </c>
    </row>
    <row r="111" spans="1:47" x14ac:dyDescent="0.2">
      <c r="A111" s="47">
        <v>6.7</v>
      </c>
      <c r="B111" s="47">
        <v>6.3</v>
      </c>
      <c r="C111" s="47">
        <v>4.5</v>
      </c>
      <c r="D111" s="47">
        <v>2.6</v>
      </c>
      <c r="E111" s="47">
        <v>0</v>
      </c>
    </row>
    <row r="112" spans="1:47" x14ac:dyDescent="0.2">
      <c r="A112" s="47">
        <v>9.6999999999999993</v>
      </c>
      <c r="B112" s="47">
        <v>7.5</v>
      </c>
      <c r="C112" s="47">
        <v>6.1</v>
      </c>
      <c r="D112" s="47">
        <v>3.4</v>
      </c>
      <c r="E112" s="47">
        <v>1</v>
      </c>
    </row>
    <row r="113" spans="1:5" x14ac:dyDescent="0.2">
      <c r="A113" s="47">
        <v>8.8000000000000007</v>
      </c>
      <c r="B113" s="47">
        <v>8.1</v>
      </c>
      <c r="C113" s="47">
        <v>4.5</v>
      </c>
      <c r="D113" s="47">
        <v>2.2999999999999998</v>
      </c>
      <c r="E113" s="47">
        <v>0</v>
      </c>
    </row>
    <row r="114" spans="1:5" x14ac:dyDescent="0.2">
      <c r="A114" s="47">
        <v>8.1999999999999993</v>
      </c>
      <c r="B114" s="47">
        <v>4.9000000000000004</v>
      </c>
      <c r="C114" s="47">
        <v>5</v>
      </c>
      <c r="D114" s="47">
        <v>6.9</v>
      </c>
      <c r="E114" s="47">
        <v>1</v>
      </c>
    </row>
    <row r="115" spans="1:5" x14ac:dyDescent="0.2">
      <c r="A115" s="47">
        <v>8.9</v>
      </c>
      <c r="B115" s="47">
        <v>5.0999999999999996</v>
      </c>
      <c r="C115" s="47">
        <v>6.9</v>
      </c>
      <c r="D115" s="47">
        <v>5.9</v>
      </c>
      <c r="E115" s="47">
        <v>1</v>
      </c>
    </row>
    <row r="116" spans="1:5" x14ac:dyDescent="0.2">
      <c r="A116" s="47">
        <v>8.4</v>
      </c>
      <c r="B116" s="47">
        <v>4.7</v>
      </c>
      <c r="C116" s="47">
        <v>5.9</v>
      </c>
      <c r="D116" s="47">
        <v>5</v>
      </c>
      <c r="E116" s="47">
        <v>1</v>
      </c>
    </row>
    <row r="117" spans="1:5" x14ac:dyDescent="0.2">
      <c r="A117" s="47">
        <v>7.7</v>
      </c>
      <c r="B117" s="47">
        <v>5.2</v>
      </c>
      <c r="C117" s="47">
        <v>7</v>
      </c>
      <c r="D117" s="47">
        <v>4.7</v>
      </c>
      <c r="E117" s="47">
        <v>0</v>
      </c>
    </row>
    <row r="118" spans="1:5" x14ac:dyDescent="0.2">
      <c r="A118" s="47">
        <v>9.1999999999999993</v>
      </c>
      <c r="B118" s="47">
        <v>6.5</v>
      </c>
      <c r="C118" s="47">
        <v>6.2</v>
      </c>
      <c r="D118" s="47">
        <v>4.5999999999999996</v>
      </c>
      <c r="E118" s="47">
        <v>1</v>
      </c>
    </row>
    <row r="119" spans="1:5" x14ac:dyDescent="0.2">
      <c r="A119" s="47">
        <v>7.3</v>
      </c>
      <c r="B119" s="47">
        <v>5.2</v>
      </c>
      <c r="C119" s="47">
        <v>6.1</v>
      </c>
      <c r="D119" s="47">
        <v>3.3</v>
      </c>
      <c r="E119" s="47">
        <v>0</v>
      </c>
    </row>
    <row r="120" spans="1:5" x14ac:dyDescent="0.2">
      <c r="A120" s="47">
        <v>9</v>
      </c>
      <c r="B120" s="47">
        <v>4.8</v>
      </c>
      <c r="C120" s="47">
        <v>5</v>
      </c>
      <c r="D120" s="47">
        <v>3.9</v>
      </c>
      <c r="E120" s="47">
        <v>1</v>
      </c>
    </row>
    <row r="121" spans="1:5" x14ac:dyDescent="0.2">
      <c r="A121" s="47">
        <v>8.1</v>
      </c>
      <c r="B121" s="47">
        <v>5.0999999999999996</v>
      </c>
      <c r="C121" s="47">
        <v>3.8</v>
      </c>
      <c r="D121" s="47">
        <v>3.5</v>
      </c>
      <c r="E121" s="47">
        <v>0</v>
      </c>
    </row>
    <row r="122" spans="1:5" x14ac:dyDescent="0.2">
      <c r="A122" s="47">
        <v>7.4</v>
      </c>
      <c r="B122" s="47">
        <v>7.2</v>
      </c>
      <c r="C122" s="47">
        <v>6.9</v>
      </c>
      <c r="D122" s="47">
        <v>6.5</v>
      </c>
      <c r="E122" s="47">
        <v>1</v>
      </c>
    </row>
    <row r="123" spans="1:5" x14ac:dyDescent="0.2">
      <c r="A123" s="47">
        <v>7.9</v>
      </c>
      <c r="B123" s="47">
        <v>4.2</v>
      </c>
      <c r="C123" s="47">
        <v>4.8</v>
      </c>
      <c r="D123" s="47">
        <v>5.4</v>
      </c>
      <c r="E123" s="47">
        <v>0</v>
      </c>
    </row>
    <row r="124" spans="1:5" x14ac:dyDescent="0.2">
      <c r="A124" s="47">
        <v>7.7</v>
      </c>
      <c r="B124" s="47">
        <v>4.7</v>
      </c>
      <c r="C124" s="47">
        <v>3.4</v>
      </c>
      <c r="D124" s="47">
        <v>3.1</v>
      </c>
      <c r="E124" s="47">
        <v>0</v>
      </c>
    </row>
    <row r="125" spans="1:5" x14ac:dyDescent="0.2">
      <c r="A125" s="47">
        <v>9.4</v>
      </c>
      <c r="B125" s="47">
        <v>7.3</v>
      </c>
      <c r="C125" s="47">
        <v>4.5999999999999996</v>
      </c>
      <c r="D125" s="47">
        <v>4.5999999999999996</v>
      </c>
      <c r="E125" s="47">
        <v>1</v>
      </c>
    </row>
    <row r="126" spans="1:5" x14ac:dyDescent="0.2">
      <c r="A126" s="47">
        <v>7.2</v>
      </c>
      <c r="B126" s="47">
        <v>3.4</v>
      </c>
      <c r="C126" s="47">
        <v>4.7</v>
      </c>
      <c r="D126" s="47">
        <v>4.0999999999999996</v>
      </c>
      <c r="E126" s="47">
        <v>0</v>
      </c>
    </row>
    <row r="127" spans="1:5" x14ac:dyDescent="0.2">
      <c r="A127" s="47">
        <v>8.3000000000000007</v>
      </c>
      <c r="B127" s="47">
        <v>6.1</v>
      </c>
      <c r="C127" s="47">
        <v>6.1</v>
      </c>
      <c r="D127" s="47">
        <v>2.9</v>
      </c>
      <c r="E127" s="47">
        <v>1</v>
      </c>
    </row>
    <row r="128" spans="1:5" x14ac:dyDescent="0.2">
      <c r="A128" s="47">
        <v>7.9</v>
      </c>
      <c r="B128" s="47">
        <v>6.9</v>
      </c>
      <c r="C128" s="47">
        <v>5.8</v>
      </c>
      <c r="D128" s="47">
        <v>4.2</v>
      </c>
      <c r="E128" s="47">
        <v>0</v>
      </c>
    </row>
    <row r="129" spans="1:5" x14ac:dyDescent="0.2">
      <c r="A129" s="47">
        <v>7.3</v>
      </c>
      <c r="B129" s="47">
        <v>5.2</v>
      </c>
      <c r="C129" s="47">
        <v>6.1</v>
      </c>
      <c r="D129" s="47">
        <v>3.3</v>
      </c>
      <c r="E129" s="47">
        <v>0</v>
      </c>
    </row>
    <row r="130" spans="1:5" x14ac:dyDescent="0.2">
      <c r="A130" s="47">
        <v>9.6</v>
      </c>
      <c r="B130" s="47">
        <v>8.1999999999999993</v>
      </c>
      <c r="C130" s="47">
        <v>7.8</v>
      </c>
      <c r="D130" s="47">
        <v>3</v>
      </c>
      <c r="E130" s="47">
        <v>1</v>
      </c>
    </row>
    <row r="131" spans="1:5" x14ac:dyDescent="0.2">
      <c r="A131" s="47">
        <v>8.3000000000000007</v>
      </c>
      <c r="B131" s="47">
        <v>5.7</v>
      </c>
      <c r="C131" s="47">
        <v>2.5</v>
      </c>
      <c r="D131" s="47">
        <v>2.5</v>
      </c>
      <c r="E131" s="47">
        <v>0</v>
      </c>
    </row>
    <row r="132" spans="1:5" x14ac:dyDescent="0.2">
      <c r="A132" s="47">
        <v>8.6</v>
      </c>
      <c r="B132" s="47">
        <v>7.3</v>
      </c>
      <c r="C132" s="47">
        <v>4.7</v>
      </c>
      <c r="D132" s="47">
        <v>3.4</v>
      </c>
      <c r="E132" s="47">
        <v>0</v>
      </c>
    </row>
    <row r="133" spans="1:5" x14ac:dyDescent="0.2">
      <c r="A133" s="47">
        <v>8</v>
      </c>
      <c r="B133" s="47">
        <v>7.7</v>
      </c>
      <c r="C133" s="47">
        <v>3</v>
      </c>
      <c r="D133" s="47">
        <v>4.2</v>
      </c>
      <c r="E133" s="47">
        <v>0</v>
      </c>
    </row>
    <row r="134" spans="1:5" x14ac:dyDescent="0.2">
      <c r="A134" s="47">
        <v>6.4</v>
      </c>
      <c r="B134" s="47">
        <v>2.9</v>
      </c>
      <c r="C134" s="47">
        <v>5</v>
      </c>
      <c r="D134" s="47">
        <v>3.7</v>
      </c>
      <c r="E134" s="47">
        <v>0</v>
      </c>
    </row>
    <row r="135" spans="1:5" x14ac:dyDescent="0.2">
      <c r="A135" s="47">
        <v>6.6</v>
      </c>
      <c r="B135" s="47">
        <v>5.3</v>
      </c>
      <c r="C135" s="47">
        <v>6.6</v>
      </c>
      <c r="D135" s="47">
        <v>4.0999999999999996</v>
      </c>
      <c r="E135" s="47">
        <v>0</v>
      </c>
    </row>
    <row r="136" spans="1:5" x14ac:dyDescent="0.2">
      <c r="A136" s="47">
        <v>7.6</v>
      </c>
      <c r="B136" s="47">
        <v>7.1</v>
      </c>
      <c r="C136" s="47">
        <v>4.2</v>
      </c>
      <c r="D136" s="47">
        <v>3.8</v>
      </c>
      <c r="E136" s="47">
        <v>1</v>
      </c>
    </row>
    <row r="137" spans="1:5" x14ac:dyDescent="0.2">
      <c r="A137" s="47">
        <v>9.4</v>
      </c>
      <c r="B137" s="47">
        <v>7.8</v>
      </c>
      <c r="C137" s="47">
        <v>4.7</v>
      </c>
      <c r="D137" s="47">
        <v>3.7</v>
      </c>
      <c r="E137" s="47">
        <v>1</v>
      </c>
    </row>
    <row r="138" spans="1:5" x14ac:dyDescent="0.2">
      <c r="A138" s="47">
        <v>8.3000000000000007</v>
      </c>
      <c r="B138" s="47">
        <v>5.7</v>
      </c>
      <c r="C138" s="47">
        <v>2.5</v>
      </c>
      <c r="D138" s="47">
        <v>2.5</v>
      </c>
      <c r="E138" s="47">
        <v>0</v>
      </c>
    </row>
    <row r="139" spans="1:5" x14ac:dyDescent="0.2">
      <c r="A139" s="47">
        <v>7.8</v>
      </c>
      <c r="B139" s="47">
        <v>5.3</v>
      </c>
      <c r="C139" s="47">
        <v>7.1</v>
      </c>
      <c r="D139" s="47">
        <v>4.9000000000000004</v>
      </c>
      <c r="E139" s="47">
        <v>0</v>
      </c>
    </row>
    <row r="140" spans="1:5" x14ac:dyDescent="0.2">
      <c r="A140" s="47">
        <v>7.1</v>
      </c>
      <c r="B140" s="47">
        <v>3.3</v>
      </c>
      <c r="C140" s="47">
        <v>4.5</v>
      </c>
      <c r="D140" s="47">
        <v>4</v>
      </c>
      <c r="E140" s="47">
        <v>0</v>
      </c>
    </row>
    <row r="141" spans="1:5" x14ac:dyDescent="0.2">
      <c r="A141" s="47">
        <v>7.6</v>
      </c>
      <c r="B141" s="47">
        <v>4.5999999999999996</v>
      </c>
      <c r="C141" s="47">
        <v>5</v>
      </c>
      <c r="D141" s="47">
        <v>5.8</v>
      </c>
      <c r="E141" s="47">
        <v>0</v>
      </c>
    </row>
    <row r="142" spans="1:5" x14ac:dyDescent="0.2">
      <c r="A142" s="47">
        <v>5.6</v>
      </c>
      <c r="B142" s="47">
        <v>5.7</v>
      </c>
      <c r="C142" s="47">
        <v>5.6</v>
      </c>
      <c r="D142" s="47">
        <v>6</v>
      </c>
      <c r="E142" s="47">
        <v>0</v>
      </c>
    </row>
    <row r="143" spans="1:5" x14ac:dyDescent="0.2">
      <c r="A143" s="47">
        <v>9.9</v>
      </c>
      <c r="B143" s="47">
        <v>5.8</v>
      </c>
      <c r="C143" s="47">
        <v>3.5</v>
      </c>
      <c r="D143" s="47">
        <v>4.9000000000000004</v>
      </c>
      <c r="E143" s="47">
        <v>1</v>
      </c>
    </row>
    <row r="144" spans="1:5" x14ac:dyDescent="0.2">
      <c r="A144" s="47">
        <v>9.1999999999999993</v>
      </c>
      <c r="B144" s="47">
        <v>7.4</v>
      </c>
      <c r="C144" s="47">
        <v>5.8</v>
      </c>
      <c r="D144" s="47">
        <v>4</v>
      </c>
      <c r="E144" s="47">
        <v>1</v>
      </c>
    </row>
    <row r="145" spans="1:5" x14ac:dyDescent="0.2">
      <c r="A145" s="47">
        <v>9.1</v>
      </c>
      <c r="B145" s="47">
        <v>7.5</v>
      </c>
      <c r="C145" s="47">
        <v>4.5</v>
      </c>
      <c r="D145" s="47">
        <v>3.4</v>
      </c>
      <c r="E145" s="47">
        <v>0</v>
      </c>
    </row>
    <row r="146" spans="1:5" x14ac:dyDescent="0.2">
      <c r="A146" s="47">
        <v>9.9</v>
      </c>
      <c r="B146" s="47">
        <v>5.4</v>
      </c>
      <c r="C146" s="47">
        <v>4.5</v>
      </c>
      <c r="D146" s="47">
        <v>4</v>
      </c>
      <c r="E146" s="47">
        <v>1</v>
      </c>
    </row>
    <row r="147" spans="1:5" x14ac:dyDescent="0.2">
      <c r="A147" s="47">
        <v>9.9</v>
      </c>
      <c r="B147" s="47">
        <v>5.4</v>
      </c>
      <c r="C147" s="47">
        <v>4.5</v>
      </c>
      <c r="D147" s="47">
        <v>4</v>
      </c>
      <c r="E147" s="47">
        <v>1</v>
      </c>
    </row>
    <row r="148" spans="1:5" x14ac:dyDescent="0.2">
      <c r="A148" s="47">
        <v>6.6</v>
      </c>
      <c r="B148" s="47">
        <v>5.3</v>
      </c>
      <c r="C148" s="47">
        <v>6.6</v>
      </c>
      <c r="D148" s="47">
        <v>4.0999999999999996</v>
      </c>
      <c r="E148" s="47">
        <v>0</v>
      </c>
    </row>
    <row r="149" spans="1:5" x14ac:dyDescent="0.2">
      <c r="A149" s="47">
        <v>9.1</v>
      </c>
      <c r="B149" s="47">
        <v>6.3</v>
      </c>
      <c r="C149" s="47">
        <v>5.4</v>
      </c>
      <c r="D149" s="47">
        <v>3</v>
      </c>
      <c r="E149" s="47">
        <v>0</v>
      </c>
    </row>
    <row r="150" spans="1:5" x14ac:dyDescent="0.2">
      <c r="A150" s="47">
        <v>5.0999999999999996</v>
      </c>
      <c r="B150" s="47">
        <v>5.4</v>
      </c>
      <c r="C150" s="47">
        <v>7.8</v>
      </c>
      <c r="D150" s="47">
        <v>6.3</v>
      </c>
      <c r="E150" s="47">
        <v>1</v>
      </c>
    </row>
    <row r="151" spans="1:5" x14ac:dyDescent="0.2">
      <c r="A151" s="47">
        <v>6</v>
      </c>
      <c r="B151" s="47">
        <v>5.3</v>
      </c>
      <c r="C151" s="47">
        <v>5.3</v>
      </c>
      <c r="D151" s="47">
        <v>5.3</v>
      </c>
      <c r="E151" s="47">
        <v>0</v>
      </c>
    </row>
    <row r="152" spans="1:5" x14ac:dyDescent="0.2">
      <c r="A152" s="47">
        <v>8.9</v>
      </c>
      <c r="B152" s="47">
        <v>5.0999999999999996</v>
      </c>
      <c r="C152" s="47">
        <v>6.9</v>
      </c>
      <c r="D152" s="47">
        <v>5.9</v>
      </c>
      <c r="E152" s="47">
        <v>0</v>
      </c>
    </row>
    <row r="153" spans="1:5" x14ac:dyDescent="0.2">
      <c r="A153" s="47">
        <v>6.2</v>
      </c>
      <c r="B153" s="47">
        <v>3.6</v>
      </c>
      <c r="C153" s="47">
        <v>5.0999999999999996</v>
      </c>
      <c r="D153" s="47">
        <v>6.3</v>
      </c>
      <c r="E153" s="47">
        <v>0</v>
      </c>
    </row>
    <row r="154" spans="1:5" x14ac:dyDescent="0.2">
      <c r="A154" s="47">
        <v>7.2</v>
      </c>
      <c r="B154" s="47">
        <v>3.4</v>
      </c>
      <c r="C154" s="47">
        <v>4.7</v>
      </c>
      <c r="D154" s="47">
        <v>4.0999999999999996</v>
      </c>
      <c r="E154" s="47">
        <v>0</v>
      </c>
    </row>
    <row r="155" spans="1:5" x14ac:dyDescent="0.2">
      <c r="A155" s="47">
        <v>8.8000000000000007</v>
      </c>
      <c r="B155" s="47">
        <v>8.1</v>
      </c>
      <c r="C155" s="47">
        <v>4.5</v>
      </c>
      <c r="D155" s="47">
        <v>2.2999999999999998</v>
      </c>
      <c r="E155" s="47">
        <v>0</v>
      </c>
    </row>
    <row r="156" spans="1:5" x14ac:dyDescent="0.2">
      <c r="A156" s="47">
        <v>6.3</v>
      </c>
      <c r="B156" s="47">
        <v>4.0999999999999996</v>
      </c>
      <c r="C156" s="47">
        <v>6.6</v>
      </c>
      <c r="D156" s="47">
        <v>5.0999999999999996</v>
      </c>
      <c r="E156" s="47">
        <v>0</v>
      </c>
    </row>
    <row r="157" spans="1:5" x14ac:dyDescent="0.2">
      <c r="A157" s="47">
        <v>9.6999999999999993</v>
      </c>
      <c r="B157" s="47">
        <v>5.7</v>
      </c>
      <c r="C157" s="47">
        <v>4.7</v>
      </c>
      <c r="D157" s="47">
        <v>4.0999999999999996</v>
      </c>
      <c r="E157" s="47">
        <v>0</v>
      </c>
    </row>
    <row r="158" spans="1:5" x14ac:dyDescent="0.2">
      <c r="A158" s="47">
        <v>5</v>
      </c>
      <c r="B158" s="47">
        <v>4.2</v>
      </c>
      <c r="C158" s="47">
        <v>4.9000000000000004</v>
      </c>
      <c r="D158" s="47">
        <v>4.8</v>
      </c>
      <c r="E158" s="47">
        <v>0</v>
      </c>
    </row>
    <row r="159" spans="1:5" x14ac:dyDescent="0.2">
      <c r="A159" s="47">
        <v>7.4</v>
      </c>
      <c r="B159" s="47">
        <v>4.4000000000000004</v>
      </c>
      <c r="C159" s="47">
        <v>4.8</v>
      </c>
      <c r="D159" s="47">
        <v>5.6</v>
      </c>
      <c r="E159" s="47">
        <v>0</v>
      </c>
    </row>
    <row r="160" spans="1:5" x14ac:dyDescent="0.2">
      <c r="A160" s="47">
        <v>5.5</v>
      </c>
      <c r="B160" s="47">
        <v>5.3</v>
      </c>
      <c r="C160" s="47">
        <v>4.9000000000000004</v>
      </c>
      <c r="D160" s="47">
        <v>5.9</v>
      </c>
      <c r="E160" s="47">
        <v>0</v>
      </c>
    </row>
    <row r="161" spans="1:5" x14ac:dyDescent="0.2">
      <c r="A161" s="47">
        <v>9.1</v>
      </c>
      <c r="B161" s="47">
        <v>6.2</v>
      </c>
      <c r="C161" s="47">
        <v>4.5999999999999996</v>
      </c>
      <c r="D161" s="47">
        <v>4.3</v>
      </c>
      <c r="E161" s="47">
        <v>1</v>
      </c>
    </row>
    <row r="162" spans="1:5" x14ac:dyDescent="0.2">
      <c r="A162" s="47">
        <v>6.7</v>
      </c>
      <c r="B162" s="47">
        <v>5.0999999999999996</v>
      </c>
      <c r="C162" s="47">
        <v>4.9000000000000004</v>
      </c>
      <c r="D162" s="47">
        <v>4.5</v>
      </c>
      <c r="E162" s="47">
        <v>0</v>
      </c>
    </row>
    <row r="163" spans="1:5" x14ac:dyDescent="0.2">
      <c r="A163" s="47">
        <v>6.3</v>
      </c>
      <c r="B163" s="47">
        <v>6.8</v>
      </c>
      <c r="C163" s="47">
        <v>5.9</v>
      </c>
      <c r="D163" s="47">
        <v>6.2</v>
      </c>
      <c r="E163" s="47">
        <v>1</v>
      </c>
    </row>
    <row r="164" spans="1:5" x14ac:dyDescent="0.2">
      <c r="A164" s="47">
        <v>8.3000000000000007</v>
      </c>
      <c r="B164" s="47">
        <v>6.1</v>
      </c>
      <c r="C164" s="47">
        <v>6.1</v>
      </c>
      <c r="D164" s="47">
        <v>2.9</v>
      </c>
      <c r="E164" s="47">
        <v>1</v>
      </c>
    </row>
    <row r="165" spans="1:5" x14ac:dyDescent="0.2">
      <c r="A165" s="47">
        <v>8.1999999999999993</v>
      </c>
      <c r="B165" s="47">
        <v>6</v>
      </c>
      <c r="C165" s="47">
        <v>6</v>
      </c>
      <c r="D165" s="47">
        <v>2.8</v>
      </c>
      <c r="E165" s="47">
        <v>1</v>
      </c>
    </row>
    <row r="166" spans="1:5" x14ac:dyDescent="0.2">
      <c r="A166" s="47">
        <v>8.1999999999999993</v>
      </c>
      <c r="B166" s="47">
        <v>6</v>
      </c>
      <c r="C166" s="47">
        <v>6</v>
      </c>
      <c r="D166" s="47">
        <v>2.8</v>
      </c>
      <c r="E166" s="47">
        <v>0</v>
      </c>
    </row>
    <row r="167" spans="1:5" x14ac:dyDescent="0.2">
      <c r="A167" s="47">
        <v>9</v>
      </c>
      <c r="B167" s="47">
        <v>4.8</v>
      </c>
      <c r="C167" s="47">
        <v>5</v>
      </c>
      <c r="D167" s="47">
        <v>3.9</v>
      </c>
      <c r="E167" s="47">
        <v>0</v>
      </c>
    </row>
    <row r="168" spans="1:5" x14ac:dyDescent="0.2">
      <c r="A168" s="47">
        <v>7.1</v>
      </c>
      <c r="B168" s="47">
        <v>5</v>
      </c>
      <c r="C168" s="47">
        <v>5.9</v>
      </c>
      <c r="D168" s="47">
        <v>3.1</v>
      </c>
      <c r="E168" s="47">
        <v>0</v>
      </c>
    </row>
    <row r="169" spans="1:5" x14ac:dyDescent="0.2">
      <c r="A169" s="47">
        <v>6.9</v>
      </c>
      <c r="B169" s="47">
        <v>2.2999999999999998</v>
      </c>
      <c r="C169" s="47">
        <v>5.4</v>
      </c>
      <c r="D169" s="47">
        <v>4.2</v>
      </c>
      <c r="E169" s="47">
        <v>0</v>
      </c>
    </row>
    <row r="170" spans="1:5" x14ac:dyDescent="0.2">
      <c r="A170" s="47">
        <v>8.6</v>
      </c>
      <c r="B170" s="47">
        <v>5.6</v>
      </c>
      <c r="C170" s="47">
        <v>4</v>
      </c>
      <c r="D170" s="47">
        <v>3</v>
      </c>
      <c r="E170" s="47">
        <v>0</v>
      </c>
    </row>
    <row r="171" spans="1:5" x14ac:dyDescent="0.2">
      <c r="A171" s="47">
        <v>6.7</v>
      </c>
      <c r="B171" s="47">
        <v>5.4</v>
      </c>
      <c r="C171" s="47">
        <v>6.8</v>
      </c>
      <c r="D171" s="47">
        <v>4.3</v>
      </c>
      <c r="E171" s="47">
        <v>1</v>
      </c>
    </row>
    <row r="172" spans="1:5" x14ac:dyDescent="0.2">
      <c r="A172" s="47">
        <v>7</v>
      </c>
      <c r="B172" s="47">
        <v>4.8</v>
      </c>
      <c r="C172" s="47">
        <v>4.2</v>
      </c>
      <c r="D172" s="47">
        <v>5.2</v>
      </c>
      <c r="E172" s="47">
        <v>1</v>
      </c>
    </row>
    <row r="173" spans="1:5" x14ac:dyDescent="0.2">
      <c r="A173" s="47">
        <v>9.6999999999999993</v>
      </c>
      <c r="B173" s="47">
        <v>5.6</v>
      </c>
      <c r="C173" s="47">
        <v>3.3</v>
      </c>
      <c r="D173" s="47">
        <v>4.7</v>
      </c>
      <c r="E173" s="47">
        <v>1</v>
      </c>
    </row>
    <row r="174" spans="1:5" x14ac:dyDescent="0.2">
      <c r="A174" s="47">
        <v>9.9</v>
      </c>
      <c r="B174" s="47">
        <v>7</v>
      </c>
      <c r="C174" s="47">
        <v>6.7</v>
      </c>
      <c r="D174" s="47">
        <v>3.4</v>
      </c>
      <c r="E174" s="47">
        <v>1</v>
      </c>
    </row>
    <row r="175" spans="1:5" x14ac:dyDescent="0.2">
      <c r="A175" s="47">
        <v>8.6</v>
      </c>
      <c r="B175" s="47">
        <v>6</v>
      </c>
      <c r="C175" s="47">
        <v>5.7</v>
      </c>
      <c r="D175" s="47">
        <v>3.6</v>
      </c>
      <c r="E175" s="47">
        <v>0</v>
      </c>
    </row>
    <row r="176" spans="1:5" x14ac:dyDescent="0.2">
      <c r="A176" s="47">
        <v>6.3</v>
      </c>
      <c r="B176" s="47">
        <v>4.0999999999999996</v>
      </c>
      <c r="C176" s="47">
        <v>6.6</v>
      </c>
      <c r="D176" s="47">
        <v>5.0999999999999996</v>
      </c>
      <c r="E176" s="47">
        <v>0</v>
      </c>
    </row>
    <row r="177" spans="1:5" x14ac:dyDescent="0.2">
      <c r="A177" s="47">
        <v>9.9</v>
      </c>
      <c r="B177" s="47">
        <v>7</v>
      </c>
      <c r="C177" s="47">
        <v>6.7</v>
      </c>
      <c r="D177" s="47">
        <v>3.4</v>
      </c>
      <c r="E177" s="47">
        <v>1</v>
      </c>
    </row>
    <row r="178" spans="1:5" x14ac:dyDescent="0.2">
      <c r="A178" s="47">
        <v>9.3000000000000007</v>
      </c>
      <c r="B178" s="47">
        <v>7.2</v>
      </c>
      <c r="C178" s="47">
        <v>4.5</v>
      </c>
      <c r="D178" s="47">
        <v>4.4000000000000004</v>
      </c>
      <c r="E178" s="47">
        <v>1</v>
      </c>
    </row>
    <row r="179" spans="1:5" x14ac:dyDescent="0.2">
      <c r="A179" s="47">
        <v>9.6999999999999993</v>
      </c>
      <c r="B179" s="47">
        <v>7.5</v>
      </c>
      <c r="C179" s="47">
        <v>6.1</v>
      </c>
      <c r="D179" s="47">
        <v>3.4</v>
      </c>
      <c r="E179" s="47">
        <v>1</v>
      </c>
    </row>
    <row r="180" spans="1:5" x14ac:dyDescent="0.2">
      <c r="A180" s="47">
        <v>9.6999999999999993</v>
      </c>
      <c r="B180" s="47">
        <v>5.6</v>
      </c>
      <c r="C180" s="47">
        <v>3.3</v>
      </c>
      <c r="D180" s="47">
        <v>4.7</v>
      </c>
      <c r="E180" s="47">
        <v>0</v>
      </c>
    </row>
    <row r="181" spans="1:5" x14ac:dyDescent="0.2">
      <c r="A181" s="47">
        <v>9.6</v>
      </c>
      <c r="B181" s="47">
        <v>8.3000000000000007</v>
      </c>
      <c r="C181" s="47">
        <v>7.8</v>
      </c>
      <c r="D181" s="47">
        <v>3</v>
      </c>
      <c r="E181" s="47">
        <v>1</v>
      </c>
    </row>
    <row r="182" spans="1:5" x14ac:dyDescent="0.2">
      <c r="A182" s="47">
        <v>7.6</v>
      </c>
      <c r="B182" s="47">
        <v>7.1</v>
      </c>
      <c r="C182" s="47">
        <v>4.2</v>
      </c>
      <c r="D182" s="47">
        <v>3.8</v>
      </c>
      <c r="E182" s="47">
        <v>1</v>
      </c>
    </row>
    <row r="183" spans="1:5" x14ac:dyDescent="0.2">
      <c r="A183" s="47">
        <v>9.4</v>
      </c>
      <c r="B183" s="47">
        <v>7.8</v>
      </c>
      <c r="C183" s="47">
        <v>4.7</v>
      </c>
      <c r="D183" s="47">
        <v>3.7</v>
      </c>
      <c r="E183" s="47">
        <v>1</v>
      </c>
    </row>
    <row r="184" spans="1:5" x14ac:dyDescent="0.2">
      <c r="A184" s="47">
        <v>9.6</v>
      </c>
      <c r="B184" s="47">
        <v>8.1999999999999993</v>
      </c>
      <c r="C184" s="47">
        <v>7.8</v>
      </c>
      <c r="D184" s="47">
        <v>3</v>
      </c>
      <c r="E184" s="47">
        <v>1</v>
      </c>
    </row>
    <row r="185" spans="1:5" x14ac:dyDescent="0.2">
      <c r="A185" s="47">
        <v>9.3000000000000007</v>
      </c>
      <c r="B185" s="47">
        <v>6.6</v>
      </c>
      <c r="C185" s="47">
        <v>6.3</v>
      </c>
      <c r="D185" s="47">
        <v>4.5999999999999996</v>
      </c>
      <c r="E185" s="47">
        <v>1</v>
      </c>
    </row>
    <row r="186" spans="1:5" x14ac:dyDescent="0.2">
      <c r="A186" s="47">
        <v>9.6999999999999993</v>
      </c>
      <c r="B186" s="47">
        <v>5.7</v>
      </c>
      <c r="C186" s="47">
        <v>4.7</v>
      </c>
      <c r="D186" s="47">
        <v>4.0999999999999996</v>
      </c>
      <c r="E186" s="47">
        <v>0</v>
      </c>
    </row>
    <row r="187" spans="1:5" x14ac:dyDescent="0.2">
      <c r="A187" s="47">
        <v>9.1</v>
      </c>
      <c r="B187" s="47">
        <v>7.5</v>
      </c>
      <c r="C187" s="47">
        <v>4.5</v>
      </c>
      <c r="D187" s="47">
        <v>3.4</v>
      </c>
      <c r="E187" s="47">
        <v>0</v>
      </c>
    </row>
    <row r="188" spans="1:5" x14ac:dyDescent="0.2">
      <c r="A188" s="47">
        <v>6.5</v>
      </c>
      <c r="B188" s="47">
        <v>4.3</v>
      </c>
      <c r="C188" s="47">
        <v>3.7</v>
      </c>
      <c r="D188" s="47">
        <v>4.7</v>
      </c>
      <c r="E188" s="47">
        <v>0</v>
      </c>
    </row>
    <row r="189" spans="1:5" x14ac:dyDescent="0.2">
      <c r="A189" s="47">
        <v>6.6</v>
      </c>
      <c r="B189" s="47">
        <v>4.7</v>
      </c>
      <c r="C189" s="47">
        <v>4.8</v>
      </c>
      <c r="D189" s="47">
        <v>3.6</v>
      </c>
      <c r="E189" s="47">
        <v>1</v>
      </c>
    </row>
    <row r="190" spans="1:5" x14ac:dyDescent="0.2">
      <c r="A190" s="47">
        <v>5.8</v>
      </c>
      <c r="B190" s="47">
        <v>5.9</v>
      </c>
      <c r="C190" s="47">
        <v>5.8</v>
      </c>
      <c r="D190" s="47">
        <v>6.1</v>
      </c>
      <c r="E190" s="47">
        <v>0</v>
      </c>
    </row>
    <row r="191" spans="1:5" x14ac:dyDescent="0.2">
      <c r="A191" s="47">
        <v>8.6999999999999993</v>
      </c>
      <c r="B191" s="47">
        <v>7.4</v>
      </c>
      <c r="C191" s="47">
        <v>4.8</v>
      </c>
      <c r="D191" s="47">
        <v>3.5</v>
      </c>
      <c r="E191" s="47">
        <v>0</v>
      </c>
    </row>
    <row r="192" spans="1:5" x14ac:dyDescent="0.2">
      <c r="A192" s="47">
        <v>8.8000000000000007</v>
      </c>
      <c r="B192" s="47">
        <v>4.7</v>
      </c>
      <c r="C192" s="47">
        <v>4.8</v>
      </c>
      <c r="D192" s="47">
        <v>3.7</v>
      </c>
      <c r="E192" s="47">
        <v>1</v>
      </c>
    </row>
    <row r="193" spans="1:5" x14ac:dyDescent="0.2">
      <c r="A193" s="47">
        <v>6.4</v>
      </c>
      <c r="B193" s="47">
        <v>5.7</v>
      </c>
      <c r="C193" s="47">
        <v>5.7</v>
      </c>
      <c r="D193" s="47">
        <v>5.8</v>
      </c>
      <c r="E193" s="47">
        <v>0</v>
      </c>
    </row>
    <row r="194" spans="1:5" x14ac:dyDescent="0.2">
      <c r="A194" s="47">
        <v>6.7</v>
      </c>
      <c r="B194" s="47">
        <v>4.7</v>
      </c>
      <c r="C194" s="47">
        <v>4.8</v>
      </c>
      <c r="D194" s="47">
        <v>3.6</v>
      </c>
      <c r="E194" s="47">
        <v>0</v>
      </c>
    </row>
    <row r="195" spans="1:5" x14ac:dyDescent="0.2">
      <c r="A195" s="47">
        <v>5.2</v>
      </c>
      <c r="B195" s="47">
        <v>4.3</v>
      </c>
      <c r="C195" s="47">
        <v>5</v>
      </c>
      <c r="D195" s="47">
        <v>4.9000000000000004</v>
      </c>
      <c r="E195" s="47">
        <v>0</v>
      </c>
    </row>
    <row r="196" spans="1:5" x14ac:dyDescent="0.2">
      <c r="A196" s="47">
        <v>6.4</v>
      </c>
      <c r="B196" s="47">
        <v>4.7</v>
      </c>
      <c r="C196" s="47">
        <v>4.5</v>
      </c>
      <c r="D196" s="47">
        <v>4.0999999999999996</v>
      </c>
      <c r="E196" s="47">
        <v>0</v>
      </c>
    </row>
    <row r="197" spans="1:5" x14ac:dyDescent="0.2">
      <c r="A197" s="47">
        <v>7.6</v>
      </c>
      <c r="B197" s="47">
        <v>6.6</v>
      </c>
      <c r="C197" s="47">
        <v>5.4</v>
      </c>
      <c r="D197" s="47">
        <v>3.9</v>
      </c>
      <c r="E197" s="47">
        <v>0</v>
      </c>
    </row>
    <row r="198" spans="1:5" x14ac:dyDescent="0.2">
      <c r="A198" s="47">
        <v>5.9</v>
      </c>
      <c r="B198" s="47">
        <v>5.9</v>
      </c>
      <c r="C198" s="47">
        <v>6.2</v>
      </c>
      <c r="D198" s="47">
        <v>7.5</v>
      </c>
      <c r="E198" s="47">
        <v>1</v>
      </c>
    </row>
    <row r="199" spans="1:5" x14ac:dyDescent="0.2">
      <c r="A199" s="47">
        <v>9.6999999999999993</v>
      </c>
      <c r="B199" s="47">
        <v>7.6</v>
      </c>
      <c r="C199" s="47">
        <v>6.1</v>
      </c>
      <c r="D199" s="47">
        <v>3.5</v>
      </c>
      <c r="E199" s="47">
        <v>1</v>
      </c>
    </row>
    <row r="200" spans="1:5" x14ac:dyDescent="0.2">
      <c r="A200" s="47">
        <v>5.5</v>
      </c>
      <c r="B200" s="47">
        <v>5.7</v>
      </c>
      <c r="C200" s="47">
        <v>8.1999999999999993</v>
      </c>
      <c r="D200" s="47">
        <v>6.7</v>
      </c>
      <c r="E200" s="47">
        <v>1</v>
      </c>
    </row>
    <row r="201" spans="1:5" x14ac:dyDescent="0.2">
      <c r="A201" s="47">
        <v>9.6999999999999993</v>
      </c>
      <c r="B201" s="47">
        <v>7.6</v>
      </c>
      <c r="C201" s="47">
        <v>6.1</v>
      </c>
      <c r="D201" s="47">
        <v>3.5</v>
      </c>
      <c r="E201" s="47">
        <v>1</v>
      </c>
    </row>
  </sheetData>
  <mergeCells count="9">
    <mergeCell ref="AN1:AO1"/>
    <mergeCell ref="AI13:AK13"/>
    <mergeCell ref="AI15:AK15"/>
    <mergeCell ref="AI14:AK14"/>
    <mergeCell ref="G1:H1"/>
    <mergeCell ref="X1:Y1"/>
    <mergeCell ref="X13:Y13"/>
    <mergeCell ref="AA3:AB3"/>
    <mergeCell ref="AI1:AJ1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F551A-4689-4E76-B66D-72A682065E90}">
  <dimension ref="A1:M201"/>
  <sheetViews>
    <sheetView zoomScale="30" zoomScaleNormal="30" workbookViewId="0">
      <selection activeCell="AG54" sqref="AG54"/>
    </sheetView>
  </sheetViews>
  <sheetFormatPr defaultRowHeight="12.75" x14ac:dyDescent="0.2"/>
  <cols>
    <col min="1" max="1" width="6.85546875" bestFit="1" customWidth="1"/>
    <col min="2" max="2" width="10.7109375" bestFit="1" customWidth="1"/>
    <col min="3" max="3" width="13.28515625" bestFit="1" customWidth="1"/>
    <col min="4" max="4" width="10.7109375" bestFit="1" customWidth="1"/>
    <col min="5" max="5" width="8" bestFit="1" customWidth="1"/>
    <col min="7" max="7" width="11.85546875" bestFit="1" customWidth="1"/>
    <col min="8" max="8" width="14.85546875" bestFit="1" customWidth="1"/>
    <col min="9" max="9" width="12.28515625" bestFit="1" customWidth="1"/>
    <col min="10" max="10" width="13.140625" bestFit="1" customWidth="1"/>
    <col min="11" max="11" width="20.42578125" bestFit="1" customWidth="1"/>
    <col min="12" max="12" width="13.42578125" bestFit="1" customWidth="1"/>
    <col min="13" max="13" width="29.5703125" bestFit="1" customWidth="1"/>
    <col min="14" max="14" width="12.42578125" bestFit="1" customWidth="1"/>
    <col min="17" max="17" width="11.85546875" bestFit="1" customWidth="1"/>
  </cols>
  <sheetData>
    <row r="1" spans="1:13" x14ac:dyDescent="0.2">
      <c r="A1" s="44" t="s">
        <v>51</v>
      </c>
      <c r="B1" s="44" t="s">
        <v>293</v>
      </c>
      <c r="C1" s="44" t="s">
        <v>57</v>
      </c>
      <c r="D1" s="44" t="s">
        <v>60</v>
      </c>
      <c r="E1" s="44" t="s">
        <v>297</v>
      </c>
      <c r="G1" s="72"/>
      <c r="H1" s="68" t="s">
        <v>370</v>
      </c>
    </row>
    <row r="2" spans="1:13" x14ac:dyDescent="0.2">
      <c r="A2" s="47">
        <v>8.5</v>
      </c>
      <c r="B2" s="47">
        <v>4.9000000000000004</v>
      </c>
      <c r="C2" s="47">
        <v>6</v>
      </c>
      <c r="D2" s="47">
        <v>5.0999999999999996</v>
      </c>
      <c r="E2" s="47">
        <v>1</v>
      </c>
      <c r="G2" s="72" t="s">
        <v>320</v>
      </c>
      <c r="H2" s="72">
        <v>-16.82747453700479</v>
      </c>
    </row>
    <row r="3" spans="1:13" x14ac:dyDescent="0.2">
      <c r="A3" s="47">
        <v>8.1999999999999993</v>
      </c>
      <c r="B3" s="47">
        <v>7.9</v>
      </c>
      <c r="C3" s="47">
        <v>3.1</v>
      </c>
      <c r="D3" s="47">
        <v>4.3</v>
      </c>
      <c r="E3" s="47">
        <v>0</v>
      </c>
      <c r="G3" s="72" t="s">
        <v>51</v>
      </c>
      <c r="H3" s="72">
        <v>0.81144946977230903</v>
      </c>
    </row>
    <row r="4" spans="1:13" x14ac:dyDescent="0.2">
      <c r="A4" s="47">
        <v>9.1999999999999993</v>
      </c>
      <c r="B4" s="47">
        <v>7.4</v>
      </c>
      <c r="C4" s="47">
        <v>5.8</v>
      </c>
      <c r="D4" s="47">
        <v>4</v>
      </c>
      <c r="E4" s="47">
        <v>1</v>
      </c>
      <c r="G4" s="72" t="s">
        <v>293</v>
      </c>
      <c r="H4" s="72">
        <v>0.61402755292204036</v>
      </c>
    </row>
    <row r="5" spans="1:13" x14ac:dyDescent="0.2">
      <c r="A5" s="47">
        <v>6.4</v>
      </c>
      <c r="B5" s="47">
        <v>4.7</v>
      </c>
      <c r="C5" s="47">
        <v>4.5</v>
      </c>
      <c r="D5" s="47">
        <v>4.0999999999999996</v>
      </c>
      <c r="E5" s="47">
        <v>0</v>
      </c>
      <c r="G5" s="72" t="s">
        <v>57</v>
      </c>
      <c r="H5" s="72">
        <v>0.76231440901395531</v>
      </c>
    </row>
    <row r="6" spans="1:13" x14ac:dyDescent="0.2">
      <c r="A6" s="47">
        <v>9</v>
      </c>
      <c r="B6" s="47">
        <v>6</v>
      </c>
      <c r="C6" s="47">
        <v>4.5</v>
      </c>
      <c r="D6" s="47">
        <v>3.5</v>
      </c>
      <c r="E6" s="47">
        <v>0</v>
      </c>
      <c r="G6" s="72" t="s">
        <v>60</v>
      </c>
      <c r="H6" s="72">
        <v>0.64224547195528858</v>
      </c>
    </row>
    <row r="7" spans="1:13" x14ac:dyDescent="0.2">
      <c r="A7" s="47">
        <v>6.5</v>
      </c>
      <c r="B7" s="47">
        <v>4.3</v>
      </c>
      <c r="C7" s="47">
        <v>3.7</v>
      </c>
      <c r="D7" s="47">
        <v>4.7</v>
      </c>
      <c r="E7" s="47">
        <v>0</v>
      </c>
    </row>
    <row r="8" spans="1:13" x14ac:dyDescent="0.2">
      <c r="A8" s="47">
        <v>6.9</v>
      </c>
      <c r="B8" s="47">
        <v>2.2999999999999998</v>
      </c>
      <c r="C8" s="47">
        <v>5.4</v>
      </c>
      <c r="D8" s="47">
        <v>4.2</v>
      </c>
      <c r="E8" s="47">
        <v>1</v>
      </c>
    </row>
    <row r="9" spans="1:13" x14ac:dyDescent="0.2">
      <c r="A9" s="47">
        <v>6.2</v>
      </c>
      <c r="B9" s="47">
        <v>3.6</v>
      </c>
      <c r="C9" s="47">
        <v>5.0999999999999996</v>
      </c>
      <c r="D9" s="47">
        <v>6.3</v>
      </c>
      <c r="E9" s="47">
        <v>0</v>
      </c>
      <c r="G9" s="68" t="s">
        <v>51</v>
      </c>
      <c r="H9" s="68" t="s">
        <v>398</v>
      </c>
      <c r="I9" s="68" t="s">
        <v>397</v>
      </c>
      <c r="J9" s="68" t="s">
        <v>396</v>
      </c>
      <c r="K9" s="68" t="s">
        <v>400</v>
      </c>
      <c r="L9" s="68" t="s">
        <v>399</v>
      </c>
      <c r="M9" s="68" t="s">
        <v>400</v>
      </c>
    </row>
    <row r="10" spans="1:13" x14ac:dyDescent="0.2">
      <c r="A10" s="47">
        <v>5.8</v>
      </c>
      <c r="B10" s="47">
        <v>5.9</v>
      </c>
      <c r="C10" s="47">
        <v>5.8</v>
      </c>
      <c r="D10" s="47">
        <v>6.1</v>
      </c>
      <c r="E10" s="47">
        <v>1</v>
      </c>
      <c r="G10" s="72">
        <v>1</v>
      </c>
      <c r="H10" s="72">
        <f>5</f>
        <v>5</v>
      </c>
      <c r="I10" s="72">
        <f>5</f>
        <v>5</v>
      </c>
      <c r="J10" s="72">
        <f>5</f>
        <v>5</v>
      </c>
      <c r="K10" s="72">
        <f>EXP(-16.83+0.81*G10+0.61*I10+0.76*H10+0.64*J10)/(1+EXP(-16.83+0.81*G10+0.61*I10+0.76*H10+0.64*J10))</f>
        <v>2.5477338915626019E-3</v>
      </c>
      <c r="L10" s="72">
        <f>10</f>
        <v>10</v>
      </c>
      <c r="M10" s="72">
        <f>EXP(-16.83+0.81*G10+0.61*I10+0.76*H10+0.64*L10)/(1+EXP(-16.83+0.81*G10+0.61*I10+0.76*H10+0.64*L10))</f>
        <v>5.8967013464791884E-2</v>
      </c>
    </row>
    <row r="11" spans="1:13" x14ac:dyDescent="0.2">
      <c r="A11" s="47">
        <v>6.4</v>
      </c>
      <c r="B11" s="47">
        <v>5.7</v>
      </c>
      <c r="C11" s="47">
        <v>5.7</v>
      </c>
      <c r="D11" s="47">
        <v>5.8</v>
      </c>
      <c r="E11" s="47">
        <v>0</v>
      </c>
      <c r="G11" s="72">
        <v>2</v>
      </c>
      <c r="H11" s="72">
        <f>5</f>
        <v>5</v>
      </c>
      <c r="I11" s="72">
        <f>5</f>
        <v>5</v>
      </c>
      <c r="J11" s="72">
        <f>5</f>
        <v>5</v>
      </c>
      <c r="K11" s="72">
        <f t="shared" ref="K11:K19" si="0">EXP(-16.83+0.81*G11+0.61*I11+0.76*H11+0.64*J11)/(1+EXP(-16.83+0.81*G11+0.61*I11+0.76*H11+0.64*J11))</f>
        <v>5.7089207770233677E-3</v>
      </c>
      <c r="L11" s="72">
        <f>10</f>
        <v>10</v>
      </c>
      <c r="M11" s="72">
        <f t="shared" ref="M11:M19" si="1">EXP(-16.83+0.81*G11+0.61*I11+0.76*H11+0.64*L11)/(1+EXP(-16.83+0.81*G11+0.61*I11+0.76*H11+0.64*L11))</f>
        <v>0.12346704756522445</v>
      </c>
    </row>
    <row r="12" spans="1:13" x14ac:dyDescent="0.2">
      <c r="A12" s="47">
        <v>8.6999999999999993</v>
      </c>
      <c r="B12" s="47">
        <v>6.8</v>
      </c>
      <c r="C12" s="47">
        <v>4.5999999999999996</v>
      </c>
      <c r="D12" s="47">
        <v>3.7</v>
      </c>
      <c r="E12" s="47">
        <v>1</v>
      </c>
      <c r="G12" s="72">
        <v>3</v>
      </c>
      <c r="H12" s="72">
        <f>5</f>
        <v>5</v>
      </c>
      <c r="I12" s="72">
        <f>5</f>
        <v>5</v>
      </c>
      <c r="J12" s="72">
        <f>5</f>
        <v>5</v>
      </c>
      <c r="K12" s="72">
        <f t="shared" si="0"/>
        <v>1.2742349464111629E-2</v>
      </c>
      <c r="L12" s="72">
        <f>10</f>
        <v>10</v>
      </c>
      <c r="M12" s="72">
        <f t="shared" si="1"/>
        <v>0.24048908305088934</v>
      </c>
    </row>
    <row r="13" spans="1:13" x14ac:dyDescent="0.2">
      <c r="A13" s="47">
        <v>6.1</v>
      </c>
      <c r="B13" s="47">
        <v>3.9</v>
      </c>
      <c r="C13" s="47">
        <v>6.4</v>
      </c>
      <c r="D13" s="47">
        <v>4.9000000000000004</v>
      </c>
      <c r="E13" s="47">
        <v>0</v>
      </c>
      <c r="G13" s="72">
        <v>4</v>
      </c>
      <c r="H13" s="72">
        <f>5</f>
        <v>5</v>
      </c>
      <c r="I13" s="72">
        <f>5</f>
        <v>5</v>
      </c>
      <c r="J13" s="72">
        <f>5</f>
        <v>5</v>
      </c>
      <c r="K13" s="72">
        <f t="shared" si="0"/>
        <v>2.8195287970142598E-2</v>
      </c>
      <c r="L13" s="72">
        <f>10</f>
        <v>10</v>
      </c>
      <c r="M13" s="72">
        <f t="shared" si="1"/>
        <v>0.41580947706459287</v>
      </c>
    </row>
    <row r="14" spans="1:13" x14ac:dyDescent="0.2">
      <c r="A14" s="47">
        <v>9.5</v>
      </c>
      <c r="B14" s="47">
        <v>6.9</v>
      </c>
      <c r="C14" s="47">
        <v>6.6</v>
      </c>
      <c r="D14" s="47">
        <v>4.5</v>
      </c>
      <c r="E14" s="47">
        <v>1</v>
      </c>
      <c r="G14" s="72">
        <v>5</v>
      </c>
      <c r="H14" s="72">
        <f>5</f>
        <v>5</v>
      </c>
      <c r="I14" s="72">
        <f>5</f>
        <v>5</v>
      </c>
      <c r="J14" s="72">
        <f>5</f>
        <v>5</v>
      </c>
      <c r="K14" s="72">
        <f t="shared" si="0"/>
        <v>6.1226162819908198E-2</v>
      </c>
      <c r="L14" s="72">
        <f>10</f>
        <v>10</v>
      </c>
      <c r="M14" s="72">
        <f t="shared" si="1"/>
        <v>0.61538375639118303</v>
      </c>
    </row>
    <row r="15" spans="1:13" x14ac:dyDescent="0.2">
      <c r="A15" s="47">
        <v>9.1999999999999993</v>
      </c>
      <c r="B15" s="47">
        <v>8.4</v>
      </c>
      <c r="C15" s="47">
        <v>4.8</v>
      </c>
      <c r="D15" s="47">
        <v>2.6</v>
      </c>
      <c r="E15" s="47">
        <v>0</v>
      </c>
      <c r="G15" s="72">
        <v>6</v>
      </c>
      <c r="H15" s="72">
        <f>5</f>
        <v>5</v>
      </c>
      <c r="I15" s="72">
        <f>5</f>
        <v>5</v>
      </c>
      <c r="J15" s="72">
        <f>5</f>
        <v>5</v>
      </c>
      <c r="K15" s="72">
        <f t="shared" si="0"/>
        <v>0.12786156631908155</v>
      </c>
      <c r="L15" s="72">
        <f>10</f>
        <v>10</v>
      </c>
      <c r="M15" s="72">
        <f t="shared" si="1"/>
        <v>0.78244977642311286</v>
      </c>
    </row>
    <row r="16" spans="1:13" x14ac:dyDescent="0.2">
      <c r="A16" s="47">
        <v>6.3</v>
      </c>
      <c r="B16" s="47">
        <v>6.8</v>
      </c>
      <c r="C16" s="47">
        <v>5.9</v>
      </c>
      <c r="D16" s="47">
        <v>6.2</v>
      </c>
      <c r="E16" s="47">
        <v>1</v>
      </c>
      <c r="G16" s="72">
        <v>7</v>
      </c>
      <c r="H16" s="72">
        <f>5</f>
        <v>5</v>
      </c>
      <c r="I16" s="72">
        <f>5</f>
        <v>5</v>
      </c>
      <c r="J16" s="72">
        <f>5</f>
        <v>5</v>
      </c>
      <c r="K16" s="72">
        <f t="shared" si="0"/>
        <v>0.24787088856042994</v>
      </c>
      <c r="L16" s="72">
        <f>10</f>
        <v>10</v>
      </c>
      <c r="M16" s="72">
        <f t="shared" si="1"/>
        <v>0.88992742563749705</v>
      </c>
    </row>
    <row r="17" spans="1:13" x14ac:dyDescent="0.2">
      <c r="A17" s="47">
        <v>8.6999999999999993</v>
      </c>
      <c r="B17" s="47">
        <v>7.8</v>
      </c>
      <c r="C17" s="47">
        <v>3.8</v>
      </c>
      <c r="D17" s="47">
        <v>3.9</v>
      </c>
      <c r="E17" s="47">
        <v>0</v>
      </c>
      <c r="G17" s="72">
        <v>8</v>
      </c>
      <c r="H17" s="72">
        <f>5</f>
        <v>5</v>
      </c>
      <c r="I17" s="72">
        <f>5</f>
        <v>5</v>
      </c>
      <c r="J17" s="72">
        <f>5</f>
        <v>5</v>
      </c>
      <c r="K17" s="72">
        <f t="shared" si="0"/>
        <v>0.42555748318834147</v>
      </c>
      <c r="L17" s="72">
        <f>10</f>
        <v>10</v>
      </c>
      <c r="M17" s="72">
        <f t="shared" si="1"/>
        <v>0.94784643692158232</v>
      </c>
    </row>
    <row r="18" spans="1:13" x14ac:dyDescent="0.2">
      <c r="A18" s="47">
        <v>5.7</v>
      </c>
      <c r="B18" s="47">
        <v>5.5</v>
      </c>
      <c r="C18" s="47">
        <v>5.0999999999999996</v>
      </c>
      <c r="D18" s="47">
        <v>6.2</v>
      </c>
      <c r="E18" s="47">
        <v>1</v>
      </c>
      <c r="G18" s="72">
        <v>9</v>
      </c>
      <c r="H18" s="72">
        <f>5</f>
        <v>5</v>
      </c>
      <c r="I18" s="72">
        <f>5</f>
        <v>5</v>
      </c>
      <c r="J18" s="72">
        <f>5</f>
        <v>5</v>
      </c>
      <c r="K18" s="72">
        <f t="shared" si="0"/>
        <v>0.62480647446842985</v>
      </c>
      <c r="L18" s="72">
        <f>10</f>
        <v>10</v>
      </c>
      <c r="M18" s="72">
        <f t="shared" si="1"/>
        <v>0.97610731058941735</v>
      </c>
    </row>
    <row r="19" spans="1:13" x14ac:dyDescent="0.2">
      <c r="A19" s="47">
        <v>5.9</v>
      </c>
      <c r="B19" s="47">
        <v>6.4</v>
      </c>
      <c r="C19" s="47">
        <v>5.5</v>
      </c>
      <c r="D19" s="47">
        <v>5.8</v>
      </c>
      <c r="E19" s="47">
        <v>0</v>
      </c>
      <c r="G19" s="72">
        <v>10</v>
      </c>
      <c r="H19" s="72">
        <f>5</f>
        <v>5</v>
      </c>
      <c r="I19" s="72">
        <f>5</f>
        <v>5</v>
      </c>
      <c r="J19" s="72">
        <f>5</f>
        <v>5</v>
      </c>
      <c r="K19" s="72">
        <f t="shared" si="0"/>
        <v>0.78918170652225339</v>
      </c>
      <c r="L19" s="72">
        <f>10</f>
        <v>10</v>
      </c>
      <c r="M19" s="72">
        <f t="shared" si="1"/>
        <v>0.98922826995485846</v>
      </c>
    </row>
    <row r="20" spans="1:13" x14ac:dyDescent="0.2">
      <c r="A20" s="47">
        <v>5.6</v>
      </c>
      <c r="B20" s="47">
        <v>5.7</v>
      </c>
      <c r="C20" s="47">
        <v>5.6</v>
      </c>
      <c r="D20" s="47">
        <v>6</v>
      </c>
      <c r="E20" s="47">
        <v>1</v>
      </c>
    </row>
    <row r="21" spans="1:13" x14ac:dyDescent="0.2">
      <c r="A21" s="47">
        <v>9.1</v>
      </c>
      <c r="B21" s="47">
        <v>5.3</v>
      </c>
      <c r="C21" s="47">
        <v>7.1</v>
      </c>
      <c r="D21" s="47">
        <v>6.1</v>
      </c>
      <c r="E21" s="47">
        <v>1</v>
      </c>
    </row>
    <row r="22" spans="1:13" x14ac:dyDescent="0.2">
      <c r="A22" s="47">
        <v>5.2</v>
      </c>
      <c r="B22" s="47">
        <v>4.3</v>
      </c>
      <c r="C22" s="47">
        <v>5</v>
      </c>
      <c r="D22" s="47">
        <v>4.9000000000000004</v>
      </c>
      <c r="E22" s="47">
        <v>0</v>
      </c>
    </row>
    <row r="23" spans="1:13" x14ac:dyDescent="0.2">
      <c r="A23" s="47">
        <v>9.6</v>
      </c>
      <c r="B23" s="47">
        <v>8.3000000000000007</v>
      </c>
      <c r="C23" s="47">
        <v>7.8</v>
      </c>
      <c r="D23" s="47">
        <v>3</v>
      </c>
      <c r="E23" s="47">
        <v>1</v>
      </c>
    </row>
    <row r="24" spans="1:13" x14ac:dyDescent="0.2">
      <c r="A24" s="47">
        <v>8.6</v>
      </c>
      <c r="B24" s="47">
        <v>7.3</v>
      </c>
      <c r="C24" s="47">
        <v>4.7</v>
      </c>
      <c r="D24" s="47">
        <v>3.4</v>
      </c>
      <c r="E24" s="47">
        <v>1</v>
      </c>
    </row>
    <row r="25" spans="1:13" x14ac:dyDescent="0.2">
      <c r="A25" s="47">
        <v>9.3000000000000007</v>
      </c>
      <c r="B25" s="47">
        <v>7.2</v>
      </c>
      <c r="C25" s="47">
        <v>4.5</v>
      </c>
      <c r="D25" s="47">
        <v>4.4000000000000004</v>
      </c>
      <c r="E25" s="47">
        <v>1</v>
      </c>
    </row>
    <row r="26" spans="1:13" x14ac:dyDescent="0.2">
      <c r="A26" s="47">
        <v>6</v>
      </c>
      <c r="B26" s="47">
        <v>5.3</v>
      </c>
      <c r="C26" s="47">
        <v>5.3</v>
      </c>
      <c r="D26" s="47">
        <v>5.3</v>
      </c>
      <c r="E26" s="47">
        <v>0</v>
      </c>
    </row>
    <row r="27" spans="1:13" x14ac:dyDescent="0.2">
      <c r="A27" s="47">
        <v>6.4</v>
      </c>
      <c r="B27" s="47">
        <v>3.9</v>
      </c>
      <c r="C27" s="47">
        <v>5.3</v>
      </c>
      <c r="D27" s="47">
        <v>6.6</v>
      </c>
      <c r="E27" s="47">
        <v>0</v>
      </c>
    </row>
    <row r="28" spans="1:13" x14ac:dyDescent="0.2">
      <c r="A28" s="47">
        <v>8.5</v>
      </c>
      <c r="B28" s="47">
        <v>7.6</v>
      </c>
      <c r="C28" s="47">
        <v>3.7</v>
      </c>
      <c r="D28" s="47">
        <v>3.8</v>
      </c>
      <c r="E28" s="47">
        <v>1</v>
      </c>
    </row>
    <row r="29" spans="1:13" x14ac:dyDescent="0.2">
      <c r="A29" s="47">
        <v>7</v>
      </c>
      <c r="B29" s="47">
        <v>4.8</v>
      </c>
      <c r="C29" s="47">
        <v>4.2</v>
      </c>
      <c r="D29" s="47">
        <v>5.2</v>
      </c>
      <c r="E29" s="47">
        <v>0</v>
      </c>
    </row>
    <row r="30" spans="1:13" x14ac:dyDescent="0.2">
      <c r="A30" s="47">
        <v>8.5</v>
      </c>
      <c r="B30" s="47">
        <v>7.6</v>
      </c>
      <c r="C30" s="47">
        <v>3.7</v>
      </c>
      <c r="D30" s="47">
        <v>3.8</v>
      </c>
      <c r="E30" s="47">
        <v>0</v>
      </c>
    </row>
    <row r="31" spans="1:13" x14ac:dyDescent="0.2">
      <c r="A31" s="47">
        <v>7.6</v>
      </c>
      <c r="B31" s="47">
        <v>4.2</v>
      </c>
      <c r="C31" s="47">
        <v>4.5999999999999996</v>
      </c>
      <c r="D31" s="47">
        <v>5.5</v>
      </c>
      <c r="E31" s="47">
        <v>0</v>
      </c>
    </row>
    <row r="32" spans="1:13" x14ac:dyDescent="0.2">
      <c r="A32" s="47">
        <v>6.9</v>
      </c>
      <c r="B32" s="47">
        <v>6.4</v>
      </c>
      <c r="C32" s="47">
        <v>4.7</v>
      </c>
      <c r="D32" s="47">
        <v>2.7</v>
      </c>
      <c r="E32" s="47">
        <v>0</v>
      </c>
    </row>
    <row r="33" spans="1:5" x14ac:dyDescent="0.2">
      <c r="A33" s="47">
        <v>8.1</v>
      </c>
      <c r="B33" s="47">
        <v>5.0999999999999996</v>
      </c>
      <c r="C33" s="47">
        <v>3.8</v>
      </c>
      <c r="D33" s="47">
        <v>3.5</v>
      </c>
      <c r="E33" s="47">
        <v>0</v>
      </c>
    </row>
    <row r="34" spans="1:5" x14ac:dyDescent="0.2">
      <c r="A34" s="47">
        <v>6.7</v>
      </c>
      <c r="B34" s="47">
        <v>5.0999999999999996</v>
      </c>
      <c r="C34" s="47">
        <v>4.9000000000000004</v>
      </c>
      <c r="D34" s="47">
        <v>4.5</v>
      </c>
      <c r="E34" s="47">
        <v>0</v>
      </c>
    </row>
    <row r="35" spans="1:5" x14ac:dyDescent="0.2">
      <c r="A35" s="47">
        <v>8</v>
      </c>
      <c r="B35" s="47">
        <v>4.5999999999999996</v>
      </c>
      <c r="C35" s="47">
        <v>4.7</v>
      </c>
      <c r="D35" s="47">
        <v>6.6</v>
      </c>
      <c r="E35" s="47">
        <v>1</v>
      </c>
    </row>
    <row r="36" spans="1:5" x14ac:dyDescent="0.2">
      <c r="A36" s="47">
        <v>6.7</v>
      </c>
      <c r="B36" s="47">
        <v>5.4</v>
      </c>
      <c r="C36" s="47">
        <v>6.8</v>
      </c>
      <c r="D36" s="47">
        <v>4.3</v>
      </c>
      <c r="E36" s="47">
        <v>0</v>
      </c>
    </row>
    <row r="37" spans="1:5" x14ac:dyDescent="0.2">
      <c r="A37" s="47">
        <v>8.6999999999999993</v>
      </c>
      <c r="B37" s="47">
        <v>6.1</v>
      </c>
      <c r="C37" s="47">
        <v>2.9</v>
      </c>
      <c r="D37" s="47">
        <v>2.9</v>
      </c>
      <c r="E37" s="47">
        <v>0</v>
      </c>
    </row>
    <row r="38" spans="1:5" x14ac:dyDescent="0.2">
      <c r="A38" s="47">
        <v>9</v>
      </c>
      <c r="B38" s="47">
        <v>6</v>
      </c>
      <c r="C38" s="47">
        <v>4.5</v>
      </c>
      <c r="D38" s="47">
        <v>3.5</v>
      </c>
      <c r="E38" s="47">
        <v>1</v>
      </c>
    </row>
    <row r="39" spans="1:5" x14ac:dyDescent="0.2">
      <c r="A39" s="47">
        <v>9.6</v>
      </c>
      <c r="B39" s="47">
        <v>7.7</v>
      </c>
      <c r="C39" s="47">
        <v>5.5</v>
      </c>
      <c r="D39" s="47">
        <v>4.5999999999999996</v>
      </c>
      <c r="E39" s="47">
        <v>1</v>
      </c>
    </row>
    <row r="40" spans="1:5" x14ac:dyDescent="0.2">
      <c r="A40" s="47">
        <v>8.1999999999999993</v>
      </c>
      <c r="B40" s="47">
        <v>4.9000000000000004</v>
      </c>
      <c r="C40" s="47">
        <v>5</v>
      </c>
      <c r="D40" s="47">
        <v>6.9</v>
      </c>
      <c r="E40" s="47">
        <v>0</v>
      </c>
    </row>
    <row r="41" spans="1:5" x14ac:dyDescent="0.2">
      <c r="A41" s="47">
        <v>6.1</v>
      </c>
      <c r="B41" s="47">
        <v>3.9</v>
      </c>
      <c r="C41" s="47">
        <v>6.4</v>
      </c>
      <c r="D41" s="47">
        <v>4.9000000000000004</v>
      </c>
      <c r="E41" s="47">
        <v>0</v>
      </c>
    </row>
    <row r="42" spans="1:5" x14ac:dyDescent="0.2">
      <c r="A42" s="47">
        <v>8.3000000000000007</v>
      </c>
      <c r="B42" s="47">
        <v>4.5999999999999996</v>
      </c>
      <c r="C42" s="47">
        <v>5.2</v>
      </c>
      <c r="D42" s="47">
        <v>5.8</v>
      </c>
      <c r="E42" s="47">
        <v>1</v>
      </c>
    </row>
    <row r="43" spans="1:5" x14ac:dyDescent="0.2">
      <c r="A43" s="47">
        <v>9.4</v>
      </c>
      <c r="B43" s="47">
        <v>6.5</v>
      </c>
      <c r="C43" s="47">
        <v>4.9000000000000004</v>
      </c>
      <c r="D43" s="47">
        <v>4.5</v>
      </c>
      <c r="E43" s="47">
        <v>1</v>
      </c>
    </row>
    <row r="44" spans="1:5" x14ac:dyDescent="0.2">
      <c r="A44" s="47">
        <v>9.3000000000000007</v>
      </c>
      <c r="B44" s="47">
        <v>6.6</v>
      </c>
      <c r="C44" s="47">
        <v>6.3</v>
      </c>
      <c r="D44" s="47">
        <v>4.5999999999999996</v>
      </c>
      <c r="E44" s="47">
        <v>1</v>
      </c>
    </row>
    <row r="45" spans="1:5" x14ac:dyDescent="0.2">
      <c r="A45" s="47">
        <v>5.0999999999999996</v>
      </c>
      <c r="B45" s="47">
        <v>5.4</v>
      </c>
      <c r="C45" s="47">
        <v>7.8</v>
      </c>
      <c r="D45" s="47">
        <v>6.3</v>
      </c>
      <c r="E45" s="47">
        <v>1</v>
      </c>
    </row>
    <row r="46" spans="1:5" x14ac:dyDescent="0.2">
      <c r="A46" s="47">
        <v>8</v>
      </c>
      <c r="B46" s="47">
        <v>7.7</v>
      </c>
      <c r="C46" s="47">
        <v>3</v>
      </c>
      <c r="D46" s="47">
        <v>4.2</v>
      </c>
      <c r="E46" s="47">
        <v>0</v>
      </c>
    </row>
    <row r="47" spans="1:5" x14ac:dyDescent="0.2">
      <c r="A47" s="47">
        <v>5.9</v>
      </c>
      <c r="B47" s="47">
        <v>6.4</v>
      </c>
      <c r="C47" s="47">
        <v>5.5</v>
      </c>
      <c r="D47" s="47">
        <v>5.8</v>
      </c>
      <c r="E47" s="47">
        <v>1</v>
      </c>
    </row>
    <row r="48" spans="1:5" x14ac:dyDescent="0.2">
      <c r="A48" s="47">
        <v>10</v>
      </c>
      <c r="B48" s="47">
        <v>5.4</v>
      </c>
      <c r="C48" s="47">
        <v>4.5</v>
      </c>
      <c r="D48" s="47">
        <v>4</v>
      </c>
      <c r="E48" s="47">
        <v>1</v>
      </c>
    </row>
    <row r="49" spans="1:5" x14ac:dyDescent="0.2">
      <c r="A49" s="47">
        <v>5.7</v>
      </c>
      <c r="B49" s="47">
        <v>5.7</v>
      </c>
      <c r="C49" s="47">
        <v>6</v>
      </c>
      <c r="D49" s="47">
        <v>7.3</v>
      </c>
      <c r="E49" s="47">
        <v>1</v>
      </c>
    </row>
    <row r="50" spans="1:5" x14ac:dyDescent="0.2">
      <c r="A50" s="47">
        <v>9.9</v>
      </c>
      <c r="B50" s="47">
        <v>7</v>
      </c>
      <c r="C50" s="47">
        <v>6.7</v>
      </c>
      <c r="D50" s="47">
        <v>3.4</v>
      </c>
      <c r="E50" s="47">
        <v>1</v>
      </c>
    </row>
    <row r="51" spans="1:5" x14ac:dyDescent="0.2">
      <c r="A51" s="47">
        <v>7.9</v>
      </c>
      <c r="B51" s="47">
        <v>6.9</v>
      </c>
      <c r="C51" s="47">
        <v>5.8</v>
      </c>
      <c r="D51" s="47">
        <v>4.2</v>
      </c>
      <c r="E51" s="47">
        <v>1</v>
      </c>
    </row>
    <row r="52" spans="1:5" x14ac:dyDescent="0.2">
      <c r="A52" s="47">
        <v>6.7</v>
      </c>
      <c r="B52" s="47">
        <v>4.7</v>
      </c>
      <c r="C52" s="47">
        <v>4.8</v>
      </c>
      <c r="D52" s="47">
        <v>3.6</v>
      </c>
      <c r="E52" s="47">
        <v>1</v>
      </c>
    </row>
    <row r="53" spans="1:5" x14ac:dyDescent="0.2">
      <c r="A53" s="47">
        <v>8.1999999999999993</v>
      </c>
      <c r="B53" s="47">
        <v>7.9</v>
      </c>
      <c r="C53" s="47">
        <v>3.1</v>
      </c>
      <c r="D53" s="47">
        <v>4.3</v>
      </c>
      <c r="E53" s="47">
        <v>1</v>
      </c>
    </row>
    <row r="54" spans="1:5" x14ac:dyDescent="0.2">
      <c r="A54" s="47">
        <v>9.4</v>
      </c>
      <c r="B54" s="47">
        <v>7.3</v>
      </c>
      <c r="C54" s="47">
        <v>4.5999999999999996</v>
      </c>
      <c r="D54" s="47">
        <v>4.5999999999999996</v>
      </c>
      <c r="E54" s="47">
        <v>1</v>
      </c>
    </row>
    <row r="55" spans="1:5" x14ac:dyDescent="0.2">
      <c r="A55" s="47">
        <v>6.9</v>
      </c>
      <c r="B55" s="47">
        <v>6.4</v>
      </c>
      <c r="C55" s="47">
        <v>4.7</v>
      </c>
      <c r="D55" s="47">
        <v>2.7</v>
      </c>
      <c r="E55" s="47">
        <v>1</v>
      </c>
    </row>
    <row r="56" spans="1:5" x14ac:dyDescent="0.2">
      <c r="A56" s="47">
        <v>8</v>
      </c>
      <c r="B56" s="47">
        <v>4.5999999999999996</v>
      </c>
      <c r="C56" s="47">
        <v>4.7</v>
      </c>
      <c r="D56" s="47">
        <v>6.6</v>
      </c>
      <c r="E56" s="47">
        <v>1</v>
      </c>
    </row>
    <row r="57" spans="1:5" x14ac:dyDescent="0.2">
      <c r="A57" s="47">
        <v>9.3000000000000007</v>
      </c>
      <c r="B57" s="47">
        <v>6.4</v>
      </c>
      <c r="C57" s="47">
        <v>5.5</v>
      </c>
      <c r="D57" s="47">
        <v>3.2</v>
      </c>
      <c r="E57" s="47">
        <v>1</v>
      </c>
    </row>
    <row r="58" spans="1:5" x14ac:dyDescent="0.2">
      <c r="A58" s="47">
        <v>7.4</v>
      </c>
      <c r="B58" s="47">
        <v>7.2</v>
      </c>
      <c r="C58" s="47">
        <v>6.9</v>
      </c>
      <c r="D58" s="47">
        <v>6.5</v>
      </c>
      <c r="E58" s="47">
        <v>1</v>
      </c>
    </row>
    <row r="59" spans="1:5" x14ac:dyDescent="0.2">
      <c r="A59" s="47">
        <v>7.6</v>
      </c>
      <c r="B59" s="47">
        <v>6.6</v>
      </c>
      <c r="C59" s="47">
        <v>5.4</v>
      </c>
      <c r="D59" s="47">
        <v>3.9</v>
      </c>
      <c r="E59" s="47">
        <v>1</v>
      </c>
    </row>
    <row r="60" spans="1:5" x14ac:dyDescent="0.2">
      <c r="A60" s="47">
        <v>10</v>
      </c>
      <c r="B60" s="47">
        <v>5.4</v>
      </c>
      <c r="C60" s="47">
        <v>4.5</v>
      </c>
      <c r="D60" s="47">
        <v>4</v>
      </c>
      <c r="E60" s="47">
        <v>0</v>
      </c>
    </row>
    <row r="61" spans="1:5" x14ac:dyDescent="0.2">
      <c r="A61" s="47">
        <v>9.9</v>
      </c>
      <c r="B61" s="47">
        <v>5.8</v>
      </c>
      <c r="C61" s="47">
        <v>3.5</v>
      </c>
      <c r="D61" s="47">
        <v>4.9000000000000004</v>
      </c>
      <c r="E61" s="47">
        <v>1</v>
      </c>
    </row>
    <row r="62" spans="1:5" x14ac:dyDescent="0.2">
      <c r="A62" s="47">
        <v>8.6999999999999993</v>
      </c>
      <c r="B62" s="47">
        <v>7.8</v>
      </c>
      <c r="C62" s="47">
        <v>3.8</v>
      </c>
      <c r="D62" s="47">
        <v>3.9</v>
      </c>
      <c r="E62" s="47">
        <v>0</v>
      </c>
    </row>
    <row r="63" spans="1:5" x14ac:dyDescent="0.2">
      <c r="A63" s="47">
        <v>8.4</v>
      </c>
      <c r="B63" s="47">
        <v>4.7</v>
      </c>
      <c r="C63" s="47">
        <v>5.9</v>
      </c>
      <c r="D63" s="47">
        <v>5</v>
      </c>
      <c r="E63" s="47">
        <v>1</v>
      </c>
    </row>
    <row r="64" spans="1:5" x14ac:dyDescent="0.2">
      <c r="A64" s="47">
        <v>8.8000000000000007</v>
      </c>
      <c r="B64" s="47">
        <v>4.7</v>
      </c>
      <c r="C64" s="47">
        <v>4.8</v>
      </c>
      <c r="D64" s="47">
        <v>3.7</v>
      </c>
      <c r="E64" s="47">
        <v>0</v>
      </c>
    </row>
    <row r="65" spans="1:5" x14ac:dyDescent="0.2">
      <c r="A65" s="47">
        <v>7.7</v>
      </c>
      <c r="B65" s="47">
        <v>4.7</v>
      </c>
      <c r="C65" s="47">
        <v>3.4</v>
      </c>
      <c r="D65" s="47">
        <v>3.1</v>
      </c>
      <c r="E65" s="47">
        <v>0</v>
      </c>
    </row>
    <row r="66" spans="1:5" x14ac:dyDescent="0.2">
      <c r="A66" s="47">
        <v>6.6</v>
      </c>
      <c r="B66" s="47">
        <v>4.7</v>
      </c>
      <c r="C66" s="47">
        <v>4.8</v>
      </c>
      <c r="D66" s="47">
        <v>3.6</v>
      </c>
      <c r="E66" s="47">
        <v>0</v>
      </c>
    </row>
    <row r="67" spans="1:5" x14ac:dyDescent="0.2">
      <c r="A67" s="47">
        <v>5.7</v>
      </c>
      <c r="B67" s="47">
        <v>5.7</v>
      </c>
      <c r="C67" s="47">
        <v>6</v>
      </c>
      <c r="D67" s="47">
        <v>7.3</v>
      </c>
      <c r="E67" s="47">
        <v>0</v>
      </c>
    </row>
    <row r="68" spans="1:5" x14ac:dyDescent="0.2">
      <c r="A68" s="47">
        <v>5.7</v>
      </c>
      <c r="B68" s="47">
        <v>5.5</v>
      </c>
      <c r="C68" s="47">
        <v>5.0999999999999996</v>
      </c>
      <c r="D68" s="47">
        <v>6.2</v>
      </c>
      <c r="E68" s="47">
        <v>0</v>
      </c>
    </row>
    <row r="69" spans="1:5" x14ac:dyDescent="0.2">
      <c r="A69" s="47">
        <v>5.5</v>
      </c>
      <c r="B69" s="47">
        <v>5.3</v>
      </c>
      <c r="C69" s="47">
        <v>4.9000000000000004</v>
      </c>
      <c r="D69" s="47">
        <v>5.9</v>
      </c>
      <c r="E69" s="47">
        <v>0</v>
      </c>
    </row>
    <row r="70" spans="1:5" x14ac:dyDescent="0.2">
      <c r="A70" s="47">
        <v>7.5</v>
      </c>
      <c r="B70" s="47">
        <v>4.0999999999999996</v>
      </c>
      <c r="C70" s="47">
        <v>4.5</v>
      </c>
      <c r="D70" s="47">
        <v>5.4</v>
      </c>
      <c r="E70" s="47">
        <v>0</v>
      </c>
    </row>
    <row r="71" spans="1:5" x14ac:dyDescent="0.2">
      <c r="A71" s="47">
        <v>6.4</v>
      </c>
      <c r="B71" s="47">
        <v>3.9</v>
      </c>
      <c r="C71" s="47">
        <v>5.3</v>
      </c>
      <c r="D71" s="47">
        <v>6.6</v>
      </c>
      <c r="E71" s="47">
        <v>0</v>
      </c>
    </row>
    <row r="72" spans="1:5" x14ac:dyDescent="0.2">
      <c r="A72" s="47">
        <v>9.1</v>
      </c>
      <c r="B72" s="47">
        <v>5.3</v>
      </c>
      <c r="C72" s="47">
        <v>7.1</v>
      </c>
      <c r="D72" s="47">
        <v>6.1</v>
      </c>
      <c r="E72" s="47">
        <v>1</v>
      </c>
    </row>
    <row r="73" spans="1:5" x14ac:dyDescent="0.2">
      <c r="A73" s="47">
        <v>6.7</v>
      </c>
      <c r="B73" s="47">
        <v>6.3</v>
      </c>
      <c r="C73" s="47">
        <v>4.5</v>
      </c>
      <c r="D73" s="47">
        <v>2.6</v>
      </c>
      <c r="E73" s="47">
        <v>0</v>
      </c>
    </row>
    <row r="74" spans="1:5" x14ac:dyDescent="0.2">
      <c r="A74" s="47">
        <v>6.5</v>
      </c>
      <c r="B74" s="47">
        <v>6.3</v>
      </c>
      <c r="C74" s="47">
        <v>6</v>
      </c>
      <c r="D74" s="47">
        <v>5.6</v>
      </c>
      <c r="E74" s="47">
        <v>0</v>
      </c>
    </row>
    <row r="75" spans="1:5" x14ac:dyDescent="0.2">
      <c r="A75" s="47">
        <v>9.9</v>
      </c>
      <c r="B75" s="47">
        <v>7</v>
      </c>
      <c r="C75" s="47">
        <v>6.7</v>
      </c>
      <c r="D75" s="47">
        <v>3.4</v>
      </c>
      <c r="E75" s="47">
        <v>1</v>
      </c>
    </row>
    <row r="76" spans="1:5" x14ac:dyDescent="0.2">
      <c r="A76" s="47">
        <v>8.5</v>
      </c>
      <c r="B76" s="47">
        <v>4.9000000000000004</v>
      </c>
      <c r="C76" s="47">
        <v>6</v>
      </c>
      <c r="D76" s="47">
        <v>5.0999999999999996</v>
      </c>
      <c r="E76" s="47">
        <v>1</v>
      </c>
    </row>
    <row r="77" spans="1:5" x14ac:dyDescent="0.2">
      <c r="A77" s="47">
        <v>9.9</v>
      </c>
      <c r="B77" s="47">
        <v>5.9</v>
      </c>
      <c r="C77" s="47">
        <v>4.8</v>
      </c>
      <c r="D77" s="47">
        <v>4.3</v>
      </c>
      <c r="E77" s="47">
        <v>0</v>
      </c>
    </row>
    <row r="78" spans="1:5" x14ac:dyDescent="0.2">
      <c r="A78" s="47">
        <v>7.6</v>
      </c>
      <c r="B78" s="47">
        <v>4.5999999999999996</v>
      </c>
      <c r="C78" s="47">
        <v>5</v>
      </c>
      <c r="D78" s="47">
        <v>5.8</v>
      </c>
      <c r="E78" s="47">
        <v>0</v>
      </c>
    </row>
    <row r="79" spans="1:5" x14ac:dyDescent="0.2">
      <c r="A79" s="47">
        <v>9.4</v>
      </c>
      <c r="B79" s="47">
        <v>6.5</v>
      </c>
      <c r="C79" s="47">
        <v>4.9000000000000004</v>
      </c>
      <c r="D79" s="47">
        <v>4.5</v>
      </c>
      <c r="E79" s="47">
        <v>1</v>
      </c>
    </row>
    <row r="80" spans="1:5" x14ac:dyDescent="0.2">
      <c r="A80" s="47">
        <v>9.3000000000000007</v>
      </c>
      <c r="B80" s="47">
        <v>7.5</v>
      </c>
      <c r="C80" s="47">
        <v>5.9</v>
      </c>
      <c r="D80" s="47">
        <v>4.0999999999999996</v>
      </c>
      <c r="E80" s="47">
        <v>1</v>
      </c>
    </row>
    <row r="81" spans="1:5" x14ac:dyDescent="0.2">
      <c r="A81" s="47">
        <v>7.1</v>
      </c>
      <c r="B81" s="47">
        <v>5</v>
      </c>
      <c r="C81" s="47">
        <v>5.9</v>
      </c>
      <c r="D81" s="47">
        <v>3.1</v>
      </c>
      <c r="E81" s="47">
        <v>0</v>
      </c>
    </row>
    <row r="82" spans="1:5" x14ac:dyDescent="0.2">
      <c r="A82" s="47">
        <v>9.9</v>
      </c>
      <c r="B82" s="47">
        <v>5.9</v>
      </c>
      <c r="C82" s="47">
        <v>4.8</v>
      </c>
      <c r="D82" s="47">
        <v>4.3</v>
      </c>
      <c r="E82" s="47">
        <v>1</v>
      </c>
    </row>
    <row r="83" spans="1:5" x14ac:dyDescent="0.2">
      <c r="A83" s="47">
        <v>8.6999999999999993</v>
      </c>
      <c r="B83" s="47">
        <v>6.8</v>
      </c>
      <c r="C83" s="47">
        <v>4.5999999999999996</v>
      </c>
      <c r="D83" s="47">
        <v>3.7</v>
      </c>
      <c r="E83" s="47">
        <v>1</v>
      </c>
    </row>
    <row r="84" spans="1:5" x14ac:dyDescent="0.2">
      <c r="A84" s="47">
        <v>8.6</v>
      </c>
      <c r="B84" s="47">
        <v>5.6</v>
      </c>
      <c r="C84" s="47">
        <v>4</v>
      </c>
      <c r="D84" s="47">
        <v>3</v>
      </c>
      <c r="E84" s="47">
        <v>0</v>
      </c>
    </row>
    <row r="85" spans="1:5" x14ac:dyDescent="0.2">
      <c r="A85" s="47">
        <v>6.4</v>
      </c>
      <c r="B85" s="47">
        <v>2.9</v>
      </c>
      <c r="C85" s="47">
        <v>5</v>
      </c>
      <c r="D85" s="47">
        <v>3.7</v>
      </c>
      <c r="E85" s="47">
        <v>0</v>
      </c>
    </row>
    <row r="86" spans="1:5" x14ac:dyDescent="0.2">
      <c r="A86" s="47">
        <v>7.7</v>
      </c>
      <c r="B86" s="47">
        <v>7.2</v>
      </c>
      <c r="C86" s="47">
        <v>4.3</v>
      </c>
      <c r="D86" s="47">
        <v>3.9</v>
      </c>
      <c r="E86" s="47">
        <v>1</v>
      </c>
    </row>
    <row r="87" spans="1:5" x14ac:dyDescent="0.2">
      <c r="A87" s="47">
        <v>7.5</v>
      </c>
      <c r="B87" s="47">
        <v>4.0999999999999996</v>
      </c>
      <c r="C87" s="47">
        <v>4.5</v>
      </c>
      <c r="D87" s="47">
        <v>5.4</v>
      </c>
      <c r="E87" s="47">
        <v>0</v>
      </c>
    </row>
    <row r="88" spans="1:5" x14ac:dyDescent="0.2">
      <c r="A88" s="47">
        <v>5</v>
      </c>
      <c r="B88" s="47">
        <v>4.2</v>
      </c>
      <c r="C88" s="47">
        <v>4.9000000000000004</v>
      </c>
      <c r="D88" s="47">
        <v>4.8</v>
      </c>
      <c r="E88" s="47">
        <v>0</v>
      </c>
    </row>
    <row r="89" spans="1:5" x14ac:dyDescent="0.2">
      <c r="A89" s="47">
        <v>7.7</v>
      </c>
      <c r="B89" s="47">
        <v>7.2</v>
      </c>
      <c r="C89" s="47">
        <v>4.3</v>
      </c>
      <c r="D89" s="47">
        <v>3.9</v>
      </c>
      <c r="E89" s="47">
        <v>1</v>
      </c>
    </row>
    <row r="90" spans="1:5" x14ac:dyDescent="0.2">
      <c r="A90" s="47">
        <v>9.1</v>
      </c>
      <c r="B90" s="47">
        <v>6.2</v>
      </c>
      <c r="C90" s="47">
        <v>4.5999999999999996</v>
      </c>
      <c r="D90" s="47">
        <v>4.3</v>
      </c>
      <c r="E90" s="47">
        <v>0</v>
      </c>
    </row>
    <row r="91" spans="1:5" x14ac:dyDescent="0.2">
      <c r="A91" s="47">
        <v>5.5</v>
      </c>
      <c r="B91" s="47">
        <v>5.7</v>
      </c>
      <c r="C91" s="47">
        <v>8.1999999999999993</v>
      </c>
      <c r="D91" s="47">
        <v>6.7</v>
      </c>
      <c r="E91" s="47">
        <v>1</v>
      </c>
    </row>
    <row r="92" spans="1:5" x14ac:dyDescent="0.2">
      <c r="A92" s="47">
        <v>9.1</v>
      </c>
      <c r="B92" s="47">
        <v>6.3</v>
      </c>
      <c r="C92" s="47">
        <v>5.4</v>
      </c>
      <c r="D92" s="47">
        <v>3</v>
      </c>
      <c r="E92" s="47">
        <v>1</v>
      </c>
    </row>
    <row r="93" spans="1:5" x14ac:dyDescent="0.2">
      <c r="A93" s="47">
        <v>7.1</v>
      </c>
      <c r="B93" s="47">
        <v>3.3</v>
      </c>
      <c r="C93" s="47">
        <v>4.5</v>
      </c>
      <c r="D93" s="47">
        <v>4</v>
      </c>
      <c r="E93" s="47">
        <v>0</v>
      </c>
    </row>
    <row r="94" spans="1:5" x14ac:dyDescent="0.2">
      <c r="A94" s="47">
        <v>9.1999999999999993</v>
      </c>
      <c r="B94" s="47">
        <v>8.4</v>
      </c>
      <c r="C94" s="47">
        <v>4.8</v>
      </c>
      <c r="D94" s="47">
        <v>2.6</v>
      </c>
      <c r="E94" s="47">
        <v>1</v>
      </c>
    </row>
    <row r="95" spans="1:5" x14ac:dyDescent="0.2">
      <c r="A95" s="47">
        <v>9.3000000000000007</v>
      </c>
      <c r="B95" s="47">
        <v>7.5</v>
      </c>
      <c r="C95" s="47">
        <v>5.9</v>
      </c>
      <c r="D95" s="47">
        <v>4.0999999999999996</v>
      </c>
      <c r="E95" s="47">
        <v>1</v>
      </c>
    </row>
    <row r="96" spans="1:5" x14ac:dyDescent="0.2">
      <c r="A96" s="47">
        <v>9.3000000000000007</v>
      </c>
      <c r="B96" s="47">
        <v>6.4</v>
      </c>
      <c r="C96" s="47">
        <v>5.5</v>
      </c>
      <c r="D96" s="47">
        <v>3.2</v>
      </c>
      <c r="E96" s="47">
        <v>1</v>
      </c>
    </row>
    <row r="97" spans="1:5" x14ac:dyDescent="0.2">
      <c r="A97" s="47">
        <v>8.6</v>
      </c>
      <c r="B97" s="47">
        <v>6</v>
      </c>
      <c r="C97" s="47">
        <v>5.7</v>
      </c>
      <c r="D97" s="47">
        <v>3.6</v>
      </c>
      <c r="E97" s="47">
        <v>1</v>
      </c>
    </row>
    <row r="98" spans="1:5" x14ac:dyDescent="0.2">
      <c r="A98" s="47">
        <v>7.4</v>
      </c>
      <c r="B98" s="47">
        <v>4.4000000000000004</v>
      </c>
      <c r="C98" s="47">
        <v>4.8</v>
      </c>
      <c r="D98" s="47">
        <v>5.6</v>
      </c>
      <c r="E98" s="47">
        <v>0</v>
      </c>
    </row>
    <row r="99" spans="1:5" x14ac:dyDescent="0.2">
      <c r="A99" s="47">
        <v>8.6999999999999993</v>
      </c>
      <c r="B99" s="47">
        <v>6.1</v>
      </c>
      <c r="C99" s="47">
        <v>2.9</v>
      </c>
      <c r="D99" s="47">
        <v>2.9</v>
      </c>
      <c r="E99" s="47">
        <v>1</v>
      </c>
    </row>
    <row r="100" spans="1:5" x14ac:dyDescent="0.2">
      <c r="A100" s="47">
        <v>7.8</v>
      </c>
      <c r="B100" s="47">
        <v>5.3</v>
      </c>
      <c r="C100" s="47">
        <v>7.1</v>
      </c>
      <c r="D100" s="47">
        <v>4.9000000000000004</v>
      </c>
      <c r="E100" s="47">
        <v>1</v>
      </c>
    </row>
    <row r="101" spans="1:5" x14ac:dyDescent="0.2">
      <c r="A101" s="47">
        <v>7.9</v>
      </c>
      <c r="B101" s="47">
        <v>4.2</v>
      </c>
      <c r="C101" s="47">
        <v>4.8</v>
      </c>
      <c r="D101" s="47">
        <v>5.4</v>
      </c>
      <c r="E101" s="47">
        <v>1</v>
      </c>
    </row>
    <row r="102" spans="1:5" x14ac:dyDescent="0.2">
      <c r="A102" s="47">
        <v>7.6</v>
      </c>
      <c r="B102" s="47">
        <v>4.2</v>
      </c>
      <c r="C102" s="47">
        <v>4.5999999999999996</v>
      </c>
      <c r="D102" s="47">
        <v>5.5</v>
      </c>
      <c r="E102" s="47">
        <v>0</v>
      </c>
    </row>
    <row r="103" spans="1:5" x14ac:dyDescent="0.2">
      <c r="A103" s="47">
        <v>9.1999999999999993</v>
      </c>
      <c r="B103" s="47">
        <v>6.5</v>
      </c>
      <c r="C103" s="47">
        <v>6.2</v>
      </c>
      <c r="D103" s="47">
        <v>4.5999999999999996</v>
      </c>
      <c r="E103" s="47">
        <v>1</v>
      </c>
    </row>
    <row r="104" spans="1:5" x14ac:dyDescent="0.2">
      <c r="A104" s="47">
        <v>7.7</v>
      </c>
      <c r="B104" s="47">
        <v>5.2</v>
      </c>
      <c r="C104" s="47">
        <v>7</v>
      </c>
      <c r="D104" s="47">
        <v>4.7</v>
      </c>
      <c r="E104" s="47">
        <v>1</v>
      </c>
    </row>
    <row r="105" spans="1:5" x14ac:dyDescent="0.2">
      <c r="A105" s="47">
        <v>9.5</v>
      </c>
      <c r="B105" s="47">
        <v>6.9</v>
      </c>
      <c r="C105" s="47">
        <v>6.6</v>
      </c>
      <c r="D105" s="47">
        <v>4.5</v>
      </c>
      <c r="E105" s="47">
        <v>1</v>
      </c>
    </row>
    <row r="106" spans="1:5" x14ac:dyDescent="0.2">
      <c r="A106" s="47">
        <v>6.5</v>
      </c>
      <c r="B106" s="47">
        <v>6.3</v>
      </c>
      <c r="C106" s="47">
        <v>6</v>
      </c>
      <c r="D106" s="47">
        <v>5.6</v>
      </c>
      <c r="E106" s="47">
        <v>1</v>
      </c>
    </row>
    <row r="107" spans="1:5" x14ac:dyDescent="0.2">
      <c r="A107" s="47">
        <v>8.3000000000000007</v>
      </c>
      <c r="B107" s="47">
        <v>4.5999999999999996</v>
      </c>
      <c r="C107" s="47">
        <v>5.2</v>
      </c>
      <c r="D107" s="47">
        <v>5.8</v>
      </c>
      <c r="E107" s="47">
        <v>1</v>
      </c>
    </row>
    <row r="108" spans="1:5" x14ac:dyDescent="0.2">
      <c r="A108" s="47">
        <v>9.6</v>
      </c>
      <c r="B108" s="47">
        <v>7.7</v>
      </c>
      <c r="C108" s="47">
        <v>5.5</v>
      </c>
      <c r="D108" s="47">
        <v>4.5999999999999996</v>
      </c>
      <c r="E108" s="47">
        <v>1</v>
      </c>
    </row>
    <row r="109" spans="1:5" x14ac:dyDescent="0.2">
      <c r="A109" s="47">
        <v>5.9</v>
      </c>
      <c r="B109" s="47">
        <v>5.9</v>
      </c>
      <c r="C109" s="47">
        <v>6.2</v>
      </c>
      <c r="D109" s="47">
        <v>7.5</v>
      </c>
      <c r="E109" s="47">
        <v>1</v>
      </c>
    </row>
    <row r="110" spans="1:5" x14ac:dyDescent="0.2">
      <c r="A110" s="47">
        <v>8.6999999999999993</v>
      </c>
      <c r="B110" s="47">
        <v>7.4</v>
      </c>
      <c r="C110" s="47">
        <v>4.8</v>
      </c>
      <c r="D110" s="47">
        <v>3.5</v>
      </c>
      <c r="E110" s="47">
        <v>1</v>
      </c>
    </row>
    <row r="111" spans="1:5" x14ac:dyDescent="0.2">
      <c r="A111" s="47">
        <v>6.7</v>
      </c>
      <c r="B111" s="47">
        <v>6.3</v>
      </c>
      <c r="C111" s="47">
        <v>4.5</v>
      </c>
      <c r="D111" s="47">
        <v>2.6</v>
      </c>
      <c r="E111" s="47">
        <v>0</v>
      </c>
    </row>
    <row r="112" spans="1:5" x14ac:dyDescent="0.2">
      <c r="A112" s="47">
        <v>9.6999999999999993</v>
      </c>
      <c r="B112" s="47">
        <v>7.5</v>
      </c>
      <c r="C112" s="47">
        <v>6.1</v>
      </c>
      <c r="D112" s="47">
        <v>3.4</v>
      </c>
      <c r="E112" s="47">
        <v>1</v>
      </c>
    </row>
    <row r="113" spans="1:5" x14ac:dyDescent="0.2">
      <c r="A113" s="47">
        <v>8.8000000000000007</v>
      </c>
      <c r="B113" s="47">
        <v>8.1</v>
      </c>
      <c r="C113" s="47">
        <v>4.5</v>
      </c>
      <c r="D113" s="47">
        <v>2.2999999999999998</v>
      </c>
      <c r="E113" s="47">
        <v>0</v>
      </c>
    </row>
    <row r="114" spans="1:5" x14ac:dyDescent="0.2">
      <c r="A114" s="47">
        <v>8.1999999999999993</v>
      </c>
      <c r="B114" s="47">
        <v>4.9000000000000004</v>
      </c>
      <c r="C114" s="47">
        <v>5</v>
      </c>
      <c r="D114" s="47">
        <v>6.9</v>
      </c>
      <c r="E114" s="47">
        <v>1</v>
      </c>
    </row>
    <row r="115" spans="1:5" x14ac:dyDescent="0.2">
      <c r="A115" s="47">
        <v>8.9</v>
      </c>
      <c r="B115" s="47">
        <v>5.0999999999999996</v>
      </c>
      <c r="C115" s="47">
        <v>6.9</v>
      </c>
      <c r="D115" s="47">
        <v>5.9</v>
      </c>
      <c r="E115" s="47">
        <v>1</v>
      </c>
    </row>
    <row r="116" spans="1:5" x14ac:dyDescent="0.2">
      <c r="A116" s="47">
        <v>8.4</v>
      </c>
      <c r="B116" s="47">
        <v>4.7</v>
      </c>
      <c r="C116" s="47">
        <v>5.9</v>
      </c>
      <c r="D116" s="47">
        <v>5</v>
      </c>
      <c r="E116" s="47">
        <v>1</v>
      </c>
    </row>
    <row r="117" spans="1:5" x14ac:dyDescent="0.2">
      <c r="A117" s="47">
        <v>7.7</v>
      </c>
      <c r="B117" s="47">
        <v>5.2</v>
      </c>
      <c r="C117" s="47">
        <v>7</v>
      </c>
      <c r="D117" s="47">
        <v>4.7</v>
      </c>
      <c r="E117" s="47">
        <v>0</v>
      </c>
    </row>
    <row r="118" spans="1:5" x14ac:dyDescent="0.2">
      <c r="A118" s="47">
        <v>9.1999999999999993</v>
      </c>
      <c r="B118" s="47">
        <v>6.5</v>
      </c>
      <c r="C118" s="47">
        <v>6.2</v>
      </c>
      <c r="D118" s="47">
        <v>4.5999999999999996</v>
      </c>
      <c r="E118" s="47">
        <v>1</v>
      </c>
    </row>
    <row r="119" spans="1:5" x14ac:dyDescent="0.2">
      <c r="A119" s="47">
        <v>7.3</v>
      </c>
      <c r="B119" s="47">
        <v>5.2</v>
      </c>
      <c r="C119" s="47">
        <v>6.1</v>
      </c>
      <c r="D119" s="47">
        <v>3.3</v>
      </c>
      <c r="E119" s="47">
        <v>0</v>
      </c>
    </row>
    <row r="120" spans="1:5" x14ac:dyDescent="0.2">
      <c r="A120" s="47">
        <v>9</v>
      </c>
      <c r="B120" s="47">
        <v>4.8</v>
      </c>
      <c r="C120" s="47">
        <v>5</v>
      </c>
      <c r="D120" s="47">
        <v>3.9</v>
      </c>
      <c r="E120" s="47">
        <v>1</v>
      </c>
    </row>
    <row r="121" spans="1:5" x14ac:dyDescent="0.2">
      <c r="A121" s="47">
        <v>8.1</v>
      </c>
      <c r="B121" s="47">
        <v>5.0999999999999996</v>
      </c>
      <c r="C121" s="47">
        <v>3.8</v>
      </c>
      <c r="D121" s="47">
        <v>3.5</v>
      </c>
      <c r="E121" s="47">
        <v>0</v>
      </c>
    </row>
    <row r="122" spans="1:5" x14ac:dyDescent="0.2">
      <c r="A122" s="47">
        <v>7.4</v>
      </c>
      <c r="B122" s="47">
        <v>7.2</v>
      </c>
      <c r="C122" s="47">
        <v>6.9</v>
      </c>
      <c r="D122" s="47">
        <v>6.5</v>
      </c>
      <c r="E122" s="47">
        <v>1</v>
      </c>
    </row>
    <row r="123" spans="1:5" x14ac:dyDescent="0.2">
      <c r="A123" s="47">
        <v>7.9</v>
      </c>
      <c r="B123" s="47">
        <v>4.2</v>
      </c>
      <c r="C123" s="47">
        <v>4.8</v>
      </c>
      <c r="D123" s="47">
        <v>5.4</v>
      </c>
      <c r="E123" s="47">
        <v>0</v>
      </c>
    </row>
    <row r="124" spans="1:5" x14ac:dyDescent="0.2">
      <c r="A124" s="47">
        <v>7.7</v>
      </c>
      <c r="B124" s="47">
        <v>4.7</v>
      </c>
      <c r="C124" s="47">
        <v>3.4</v>
      </c>
      <c r="D124" s="47">
        <v>3.1</v>
      </c>
      <c r="E124" s="47">
        <v>0</v>
      </c>
    </row>
    <row r="125" spans="1:5" x14ac:dyDescent="0.2">
      <c r="A125" s="47">
        <v>9.4</v>
      </c>
      <c r="B125" s="47">
        <v>7.3</v>
      </c>
      <c r="C125" s="47">
        <v>4.5999999999999996</v>
      </c>
      <c r="D125" s="47">
        <v>4.5999999999999996</v>
      </c>
      <c r="E125" s="47">
        <v>1</v>
      </c>
    </row>
    <row r="126" spans="1:5" x14ac:dyDescent="0.2">
      <c r="A126" s="47">
        <v>7.2</v>
      </c>
      <c r="B126" s="47">
        <v>3.4</v>
      </c>
      <c r="C126" s="47">
        <v>4.7</v>
      </c>
      <c r="D126" s="47">
        <v>4.0999999999999996</v>
      </c>
      <c r="E126" s="47">
        <v>0</v>
      </c>
    </row>
    <row r="127" spans="1:5" x14ac:dyDescent="0.2">
      <c r="A127" s="47">
        <v>8.3000000000000007</v>
      </c>
      <c r="B127" s="47">
        <v>6.1</v>
      </c>
      <c r="C127" s="47">
        <v>6.1</v>
      </c>
      <c r="D127" s="47">
        <v>2.9</v>
      </c>
      <c r="E127" s="47">
        <v>1</v>
      </c>
    </row>
    <row r="128" spans="1:5" x14ac:dyDescent="0.2">
      <c r="A128" s="47">
        <v>7.9</v>
      </c>
      <c r="B128" s="47">
        <v>6.9</v>
      </c>
      <c r="C128" s="47">
        <v>5.8</v>
      </c>
      <c r="D128" s="47">
        <v>4.2</v>
      </c>
      <c r="E128" s="47">
        <v>0</v>
      </c>
    </row>
    <row r="129" spans="1:5" x14ac:dyDescent="0.2">
      <c r="A129" s="47">
        <v>7.3</v>
      </c>
      <c r="B129" s="47">
        <v>5.2</v>
      </c>
      <c r="C129" s="47">
        <v>6.1</v>
      </c>
      <c r="D129" s="47">
        <v>3.3</v>
      </c>
      <c r="E129" s="47">
        <v>0</v>
      </c>
    </row>
    <row r="130" spans="1:5" x14ac:dyDescent="0.2">
      <c r="A130" s="47">
        <v>9.6</v>
      </c>
      <c r="B130" s="47">
        <v>8.1999999999999993</v>
      </c>
      <c r="C130" s="47">
        <v>7.8</v>
      </c>
      <c r="D130" s="47">
        <v>3</v>
      </c>
      <c r="E130" s="47">
        <v>1</v>
      </c>
    </row>
    <row r="131" spans="1:5" x14ac:dyDescent="0.2">
      <c r="A131" s="47">
        <v>8.3000000000000007</v>
      </c>
      <c r="B131" s="47">
        <v>5.7</v>
      </c>
      <c r="C131" s="47">
        <v>2.5</v>
      </c>
      <c r="D131" s="47">
        <v>2.5</v>
      </c>
      <c r="E131" s="47">
        <v>0</v>
      </c>
    </row>
    <row r="132" spans="1:5" x14ac:dyDescent="0.2">
      <c r="A132" s="47">
        <v>8.6</v>
      </c>
      <c r="B132" s="47">
        <v>7.3</v>
      </c>
      <c r="C132" s="47">
        <v>4.7</v>
      </c>
      <c r="D132" s="47">
        <v>3.4</v>
      </c>
      <c r="E132" s="47">
        <v>0</v>
      </c>
    </row>
    <row r="133" spans="1:5" x14ac:dyDescent="0.2">
      <c r="A133" s="47">
        <v>8</v>
      </c>
      <c r="B133" s="47">
        <v>7.7</v>
      </c>
      <c r="C133" s="47">
        <v>3</v>
      </c>
      <c r="D133" s="47">
        <v>4.2</v>
      </c>
      <c r="E133" s="47">
        <v>0</v>
      </c>
    </row>
    <row r="134" spans="1:5" x14ac:dyDescent="0.2">
      <c r="A134" s="47">
        <v>6.4</v>
      </c>
      <c r="B134" s="47">
        <v>2.9</v>
      </c>
      <c r="C134" s="47">
        <v>5</v>
      </c>
      <c r="D134" s="47">
        <v>3.7</v>
      </c>
      <c r="E134" s="47">
        <v>0</v>
      </c>
    </row>
    <row r="135" spans="1:5" x14ac:dyDescent="0.2">
      <c r="A135" s="47">
        <v>6.6</v>
      </c>
      <c r="B135" s="47">
        <v>5.3</v>
      </c>
      <c r="C135" s="47">
        <v>6.6</v>
      </c>
      <c r="D135" s="47">
        <v>4.0999999999999996</v>
      </c>
      <c r="E135" s="47">
        <v>0</v>
      </c>
    </row>
    <row r="136" spans="1:5" x14ac:dyDescent="0.2">
      <c r="A136" s="47">
        <v>7.6</v>
      </c>
      <c r="B136" s="47">
        <v>7.1</v>
      </c>
      <c r="C136" s="47">
        <v>4.2</v>
      </c>
      <c r="D136" s="47">
        <v>3.8</v>
      </c>
      <c r="E136" s="47">
        <v>1</v>
      </c>
    </row>
    <row r="137" spans="1:5" x14ac:dyDescent="0.2">
      <c r="A137" s="47">
        <v>9.4</v>
      </c>
      <c r="B137" s="47">
        <v>7.8</v>
      </c>
      <c r="C137" s="47">
        <v>4.7</v>
      </c>
      <c r="D137" s="47">
        <v>3.7</v>
      </c>
      <c r="E137" s="47">
        <v>1</v>
      </c>
    </row>
    <row r="138" spans="1:5" x14ac:dyDescent="0.2">
      <c r="A138" s="47">
        <v>8.3000000000000007</v>
      </c>
      <c r="B138" s="47">
        <v>5.7</v>
      </c>
      <c r="C138" s="47">
        <v>2.5</v>
      </c>
      <c r="D138" s="47">
        <v>2.5</v>
      </c>
      <c r="E138" s="47">
        <v>0</v>
      </c>
    </row>
    <row r="139" spans="1:5" x14ac:dyDescent="0.2">
      <c r="A139" s="47">
        <v>7.8</v>
      </c>
      <c r="B139" s="47">
        <v>5.3</v>
      </c>
      <c r="C139" s="47">
        <v>7.1</v>
      </c>
      <c r="D139" s="47">
        <v>4.9000000000000004</v>
      </c>
      <c r="E139" s="47">
        <v>0</v>
      </c>
    </row>
    <row r="140" spans="1:5" x14ac:dyDescent="0.2">
      <c r="A140" s="47">
        <v>7.1</v>
      </c>
      <c r="B140" s="47">
        <v>3.3</v>
      </c>
      <c r="C140" s="47">
        <v>4.5</v>
      </c>
      <c r="D140" s="47">
        <v>4</v>
      </c>
      <c r="E140" s="47">
        <v>0</v>
      </c>
    </row>
    <row r="141" spans="1:5" x14ac:dyDescent="0.2">
      <c r="A141" s="47">
        <v>7.6</v>
      </c>
      <c r="B141" s="47">
        <v>4.5999999999999996</v>
      </c>
      <c r="C141" s="47">
        <v>5</v>
      </c>
      <c r="D141" s="47">
        <v>5.8</v>
      </c>
      <c r="E141" s="47">
        <v>0</v>
      </c>
    </row>
    <row r="142" spans="1:5" x14ac:dyDescent="0.2">
      <c r="A142" s="47">
        <v>5.6</v>
      </c>
      <c r="B142" s="47">
        <v>5.7</v>
      </c>
      <c r="C142" s="47">
        <v>5.6</v>
      </c>
      <c r="D142" s="47">
        <v>6</v>
      </c>
      <c r="E142" s="47">
        <v>0</v>
      </c>
    </row>
    <row r="143" spans="1:5" x14ac:dyDescent="0.2">
      <c r="A143" s="47">
        <v>9.9</v>
      </c>
      <c r="B143" s="47">
        <v>5.8</v>
      </c>
      <c r="C143" s="47">
        <v>3.5</v>
      </c>
      <c r="D143" s="47">
        <v>4.9000000000000004</v>
      </c>
      <c r="E143" s="47">
        <v>1</v>
      </c>
    </row>
    <row r="144" spans="1:5" x14ac:dyDescent="0.2">
      <c r="A144" s="47">
        <v>9.1999999999999993</v>
      </c>
      <c r="B144" s="47">
        <v>7.4</v>
      </c>
      <c r="C144" s="47">
        <v>5.8</v>
      </c>
      <c r="D144" s="47">
        <v>4</v>
      </c>
      <c r="E144" s="47">
        <v>1</v>
      </c>
    </row>
    <row r="145" spans="1:5" x14ac:dyDescent="0.2">
      <c r="A145" s="47">
        <v>9.1</v>
      </c>
      <c r="B145" s="47">
        <v>7.5</v>
      </c>
      <c r="C145" s="47">
        <v>4.5</v>
      </c>
      <c r="D145" s="47">
        <v>3.4</v>
      </c>
      <c r="E145" s="47">
        <v>0</v>
      </c>
    </row>
    <row r="146" spans="1:5" x14ac:dyDescent="0.2">
      <c r="A146" s="47">
        <v>9.9</v>
      </c>
      <c r="B146" s="47">
        <v>5.4</v>
      </c>
      <c r="C146" s="47">
        <v>4.5</v>
      </c>
      <c r="D146" s="47">
        <v>4</v>
      </c>
      <c r="E146" s="47">
        <v>1</v>
      </c>
    </row>
    <row r="147" spans="1:5" x14ac:dyDescent="0.2">
      <c r="A147" s="47">
        <v>9.9</v>
      </c>
      <c r="B147" s="47">
        <v>5.4</v>
      </c>
      <c r="C147" s="47">
        <v>4.5</v>
      </c>
      <c r="D147" s="47">
        <v>4</v>
      </c>
      <c r="E147" s="47">
        <v>1</v>
      </c>
    </row>
    <row r="148" spans="1:5" x14ac:dyDescent="0.2">
      <c r="A148" s="47">
        <v>6.6</v>
      </c>
      <c r="B148" s="47">
        <v>5.3</v>
      </c>
      <c r="C148" s="47">
        <v>6.6</v>
      </c>
      <c r="D148" s="47">
        <v>4.0999999999999996</v>
      </c>
      <c r="E148" s="47">
        <v>0</v>
      </c>
    </row>
    <row r="149" spans="1:5" x14ac:dyDescent="0.2">
      <c r="A149" s="47">
        <v>9.1</v>
      </c>
      <c r="B149" s="47">
        <v>6.3</v>
      </c>
      <c r="C149" s="47">
        <v>5.4</v>
      </c>
      <c r="D149" s="47">
        <v>3</v>
      </c>
      <c r="E149" s="47">
        <v>0</v>
      </c>
    </row>
    <row r="150" spans="1:5" x14ac:dyDescent="0.2">
      <c r="A150" s="47">
        <v>5.0999999999999996</v>
      </c>
      <c r="B150" s="47">
        <v>5.4</v>
      </c>
      <c r="C150" s="47">
        <v>7.8</v>
      </c>
      <c r="D150" s="47">
        <v>6.3</v>
      </c>
      <c r="E150" s="47">
        <v>1</v>
      </c>
    </row>
    <row r="151" spans="1:5" x14ac:dyDescent="0.2">
      <c r="A151" s="47">
        <v>6</v>
      </c>
      <c r="B151" s="47">
        <v>5.3</v>
      </c>
      <c r="C151" s="47">
        <v>5.3</v>
      </c>
      <c r="D151" s="47">
        <v>5.3</v>
      </c>
      <c r="E151" s="47">
        <v>0</v>
      </c>
    </row>
    <row r="152" spans="1:5" x14ac:dyDescent="0.2">
      <c r="A152" s="47">
        <v>8.9</v>
      </c>
      <c r="B152" s="47">
        <v>5.0999999999999996</v>
      </c>
      <c r="C152" s="47">
        <v>6.9</v>
      </c>
      <c r="D152" s="47">
        <v>5.9</v>
      </c>
      <c r="E152" s="47">
        <v>0</v>
      </c>
    </row>
    <row r="153" spans="1:5" x14ac:dyDescent="0.2">
      <c r="A153" s="47">
        <v>6.2</v>
      </c>
      <c r="B153" s="47">
        <v>3.6</v>
      </c>
      <c r="C153" s="47">
        <v>5.0999999999999996</v>
      </c>
      <c r="D153" s="47">
        <v>6.3</v>
      </c>
      <c r="E153" s="47">
        <v>0</v>
      </c>
    </row>
    <row r="154" spans="1:5" x14ac:dyDescent="0.2">
      <c r="A154" s="47">
        <v>7.2</v>
      </c>
      <c r="B154" s="47">
        <v>3.4</v>
      </c>
      <c r="C154" s="47">
        <v>4.7</v>
      </c>
      <c r="D154" s="47">
        <v>4.0999999999999996</v>
      </c>
      <c r="E154" s="47">
        <v>0</v>
      </c>
    </row>
    <row r="155" spans="1:5" x14ac:dyDescent="0.2">
      <c r="A155" s="47">
        <v>8.8000000000000007</v>
      </c>
      <c r="B155" s="47">
        <v>8.1</v>
      </c>
      <c r="C155" s="47">
        <v>4.5</v>
      </c>
      <c r="D155" s="47">
        <v>2.2999999999999998</v>
      </c>
      <c r="E155" s="47">
        <v>0</v>
      </c>
    </row>
    <row r="156" spans="1:5" x14ac:dyDescent="0.2">
      <c r="A156" s="47">
        <v>6.3</v>
      </c>
      <c r="B156" s="47">
        <v>4.0999999999999996</v>
      </c>
      <c r="C156" s="47">
        <v>6.6</v>
      </c>
      <c r="D156" s="47">
        <v>5.0999999999999996</v>
      </c>
      <c r="E156" s="47">
        <v>0</v>
      </c>
    </row>
    <row r="157" spans="1:5" x14ac:dyDescent="0.2">
      <c r="A157" s="47">
        <v>9.6999999999999993</v>
      </c>
      <c r="B157" s="47">
        <v>5.7</v>
      </c>
      <c r="C157" s="47">
        <v>4.7</v>
      </c>
      <c r="D157" s="47">
        <v>4.0999999999999996</v>
      </c>
      <c r="E157" s="47">
        <v>0</v>
      </c>
    </row>
    <row r="158" spans="1:5" x14ac:dyDescent="0.2">
      <c r="A158" s="47">
        <v>5</v>
      </c>
      <c r="B158" s="47">
        <v>4.2</v>
      </c>
      <c r="C158" s="47">
        <v>4.9000000000000004</v>
      </c>
      <c r="D158" s="47">
        <v>4.8</v>
      </c>
      <c r="E158" s="47">
        <v>0</v>
      </c>
    </row>
    <row r="159" spans="1:5" x14ac:dyDescent="0.2">
      <c r="A159" s="47">
        <v>7.4</v>
      </c>
      <c r="B159" s="47">
        <v>4.4000000000000004</v>
      </c>
      <c r="C159" s="47">
        <v>4.8</v>
      </c>
      <c r="D159" s="47">
        <v>5.6</v>
      </c>
      <c r="E159" s="47">
        <v>0</v>
      </c>
    </row>
    <row r="160" spans="1:5" x14ac:dyDescent="0.2">
      <c r="A160" s="47">
        <v>5.5</v>
      </c>
      <c r="B160" s="47">
        <v>5.3</v>
      </c>
      <c r="C160" s="47">
        <v>4.9000000000000004</v>
      </c>
      <c r="D160" s="47">
        <v>5.9</v>
      </c>
      <c r="E160" s="47">
        <v>0</v>
      </c>
    </row>
    <row r="161" spans="1:5" x14ac:dyDescent="0.2">
      <c r="A161" s="47">
        <v>9.1</v>
      </c>
      <c r="B161" s="47">
        <v>6.2</v>
      </c>
      <c r="C161" s="47">
        <v>4.5999999999999996</v>
      </c>
      <c r="D161" s="47">
        <v>4.3</v>
      </c>
      <c r="E161" s="47">
        <v>1</v>
      </c>
    </row>
    <row r="162" spans="1:5" x14ac:dyDescent="0.2">
      <c r="A162" s="47">
        <v>6.7</v>
      </c>
      <c r="B162" s="47">
        <v>5.0999999999999996</v>
      </c>
      <c r="C162" s="47">
        <v>4.9000000000000004</v>
      </c>
      <c r="D162" s="47">
        <v>4.5</v>
      </c>
      <c r="E162" s="47">
        <v>0</v>
      </c>
    </row>
    <row r="163" spans="1:5" x14ac:dyDescent="0.2">
      <c r="A163" s="47">
        <v>6.3</v>
      </c>
      <c r="B163" s="47">
        <v>6.8</v>
      </c>
      <c r="C163" s="47">
        <v>5.9</v>
      </c>
      <c r="D163" s="47">
        <v>6.2</v>
      </c>
      <c r="E163" s="47">
        <v>1</v>
      </c>
    </row>
    <row r="164" spans="1:5" x14ac:dyDescent="0.2">
      <c r="A164" s="47">
        <v>8.3000000000000007</v>
      </c>
      <c r="B164" s="47">
        <v>6.1</v>
      </c>
      <c r="C164" s="47">
        <v>6.1</v>
      </c>
      <c r="D164" s="47">
        <v>2.9</v>
      </c>
      <c r="E164" s="47">
        <v>1</v>
      </c>
    </row>
    <row r="165" spans="1:5" x14ac:dyDescent="0.2">
      <c r="A165" s="47">
        <v>8.1999999999999993</v>
      </c>
      <c r="B165" s="47">
        <v>6</v>
      </c>
      <c r="C165" s="47">
        <v>6</v>
      </c>
      <c r="D165" s="47">
        <v>2.8</v>
      </c>
      <c r="E165" s="47">
        <v>1</v>
      </c>
    </row>
    <row r="166" spans="1:5" x14ac:dyDescent="0.2">
      <c r="A166" s="47">
        <v>8.1999999999999993</v>
      </c>
      <c r="B166" s="47">
        <v>6</v>
      </c>
      <c r="C166" s="47">
        <v>6</v>
      </c>
      <c r="D166" s="47">
        <v>2.8</v>
      </c>
      <c r="E166" s="47">
        <v>0</v>
      </c>
    </row>
    <row r="167" spans="1:5" x14ac:dyDescent="0.2">
      <c r="A167" s="47">
        <v>9</v>
      </c>
      <c r="B167" s="47">
        <v>4.8</v>
      </c>
      <c r="C167" s="47">
        <v>5</v>
      </c>
      <c r="D167" s="47">
        <v>3.9</v>
      </c>
      <c r="E167" s="47">
        <v>0</v>
      </c>
    </row>
    <row r="168" spans="1:5" x14ac:dyDescent="0.2">
      <c r="A168" s="47">
        <v>7.1</v>
      </c>
      <c r="B168" s="47">
        <v>5</v>
      </c>
      <c r="C168" s="47">
        <v>5.9</v>
      </c>
      <c r="D168" s="47">
        <v>3.1</v>
      </c>
      <c r="E168" s="47">
        <v>0</v>
      </c>
    </row>
    <row r="169" spans="1:5" x14ac:dyDescent="0.2">
      <c r="A169" s="47">
        <v>6.9</v>
      </c>
      <c r="B169" s="47">
        <v>2.2999999999999998</v>
      </c>
      <c r="C169" s="47">
        <v>5.4</v>
      </c>
      <c r="D169" s="47">
        <v>4.2</v>
      </c>
      <c r="E169" s="47">
        <v>0</v>
      </c>
    </row>
    <row r="170" spans="1:5" x14ac:dyDescent="0.2">
      <c r="A170" s="47">
        <v>8.6</v>
      </c>
      <c r="B170" s="47">
        <v>5.6</v>
      </c>
      <c r="C170" s="47">
        <v>4</v>
      </c>
      <c r="D170" s="47">
        <v>3</v>
      </c>
      <c r="E170" s="47">
        <v>0</v>
      </c>
    </row>
    <row r="171" spans="1:5" x14ac:dyDescent="0.2">
      <c r="A171" s="47">
        <v>6.7</v>
      </c>
      <c r="B171" s="47">
        <v>5.4</v>
      </c>
      <c r="C171" s="47">
        <v>6.8</v>
      </c>
      <c r="D171" s="47">
        <v>4.3</v>
      </c>
      <c r="E171" s="47">
        <v>1</v>
      </c>
    </row>
    <row r="172" spans="1:5" x14ac:dyDescent="0.2">
      <c r="A172" s="47">
        <v>7</v>
      </c>
      <c r="B172" s="47">
        <v>4.8</v>
      </c>
      <c r="C172" s="47">
        <v>4.2</v>
      </c>
      <c r="D172" s="47">
        <v>5.2</v>
      </c>
      <c r="E172" s="47">
        <v>1</v>
      </c>
    </row>
    <row r="173" spans="1:5" x14ac:dyDescent="0.2">
      <c r="A173" s="47">
        <v>9.6999999999999993</v>
      </c>
      <c r="B173" s="47">
        <v>5.6</v>
      </c>
      <c r="C173" s="47">
        <v>3.3</v>
      </c>
      <c r="D173" s="47">
        <v>4.7</v>
      </c>
      <c r="E173" s="47">
        <v>1</v>
      </c>
    </row>
    <row r="174" spans="1:5" x14ac:dyDescent="0.2">
      <c r="A174" s="47">
        <v>9.9</v>
      </c>
      <c r="B174" s="47">
        <v>7</v>
      </c>
      <c r="C174" s="47">
        <v>6.7</v>
      </c>
      <c r="D174" s="47">
        <v>3.4</v>
      </c>
      <c r="E174" s="47">
        <v>1</v>
      </c>
    </row>
    <row r="175" spans="1:5" x14ac:dyDescent="0.2">
      <c r="A175" s="47">
        <v>8.6</v>
      </c>
      <c r="B175" s="47">
        <v>6</v>
      </c>
      <c r="C175" s="47">
        <v>5.7</v>
      </c>
      <c r="D175" s="47">
        <v>3.6</v>
      </c>
      <c r="E175" s="47">
        <v>0</v>
      </c>
    </row>
    <row r="176" spans="1:5" x14ac:dyDescent="0.2">
      <c r="A176" s="47">
        <v>6.3</v>
      </c>
      <c r="B176" s="47">
        <v>4.0999999999999996</v>
      </c>
      <c r="C176" s="47">
        <v>6.6</v>
      </c>
      <c r="D176" s="47">
        <v>5.0999999999999996</v>
      </c>
      <c r="E176" s="47">
        <v>0</v>
      </c>
    </row>
    <row r="177" spans="1:5" x14ac:dyDescent="0.2">
      <c r="A177" s="47">
        <v>9.9</v>
      </c>
      <c r="B177" s="47">
        <v>7</v>
      </c>
      <c r="C177" s="47">
        <v>6.7</v>
      </c>
      <c r="D177" s="47">
        <v>3.4</v>
      </c>
      <c r="E177" s="47">
        <v>1</v>
      </c>
    </row>
    <row r="178" spans="1:5" x14ac:dyDescent="0.2">
      <c r="A178" s="47">
        <v>9.3000000000000007</v>
      </c>
      <c r="B178" s="47">
        <v>7.2</v>
      </c>
      <c r="C178" s="47">
        <v>4.5</v>
      </c>
      <c r="D178" s="47">
        <v>4.4000000000000004</v>
      </c>
      <c r="E178" s="47">
        <v>1</v>
      </c>
    </row>
    <row r="179" spans="1:5" x14ac:dyDescent="0.2">
      <c r="A179" s="47">
        <v>9.6999999999999993</v>
      </c>
      <c r="B179" s="47">
        <v>7.5</v>
      </c>
      <c r="C179" s="47">
        <v>6.1</v>
      </c>
      <c r="D179" s="47">
        <v>3.4</v>
      </c>
      <c r="E179" s="47">
        <v>1</v>
      </c>
    </row>
    <row r="180" spans="1:5" x14ac:dyDescent="0.2">
      <c r="A180" s="47">
        <v>9.6999999999999993</v>
      </c>
      <c r="B180" s="47">
        <v>5.6</v>
      </c>
      <c r="C180" s="47">
        <v>3.3</v>
      </c>
      <c r="D180" s="47">
        <v>4.7</v>
      </c>
      <c r="E180" s="47">
        <v>0</v>
      </c>
    </row>
    <row r="181" spans="1:5" x14ac:dyDescent="0.2">
      <c r="A181" s="47">
        <v>9.6</v>
      </c>
      <c r="B181" s="47">
        <v>8.3000000000000007</v>
      </c>
      <c r="C181" s="47">
        <v>7.8</v>
      </c>
      <c r="D181" s="47">
        <v>3</v>
      </c>
      <c r="E181" s="47">
        <v>1</v>
      </c>
    </row>
    <row r="182" spans="1:5" x14ac:dyDescent="0.2">
      <c r="A182" s="47">
        <v>7.6</v>
      </c>
      <c r="B182" s="47">
        <v>7.1</v>
      </c>
      <c r="C182" s="47">
        <v>4.2</v>
      </c>
      <c r="D182" s="47">
        <v>3.8</v>
      </c>
      <c r="E182" s="47">
        <v>1</v>
      </c>
    </row>
    <row r="183" spans="1:5" x14ac:dyDescent="0.2">
      <c r="A183" s="47">
        <v>9.4</v>
      </c>
      <c r="B183" s="47">
        <v>7.8</v>
      </c>
      <c r="C183" s="47">
        <v>4.7</v>
      </c>
      <c r="D183" s="47">
        <v>3.7</v>
      </c>
      <c r="E183" s="47">
        <v>1</v>
      </c>
    </row>
    <row r="184" spans="1:5" x14ac:dyDescent="0.2">
      <c r="A184" s="47">
        <v>9.6</v>
      </c>
      <c r="B184" s="47">
        <v>8.1999999999999993</v>
      </c>
      <c r="C184" s="47">
        <v>7.8</v>
      </c>
      <c r="D184" s="47">
        <v>3</v>
      </c>
      <c r="E184" s="47">
        <v>1</v>
      </c>
    </row>
    <row r="185" spans="1:5" x14ac:dyDescent="0.2">
      <c r="A185" s="47">
        <v>9.3000000000000007</v>
      </c>
      <c r="B185" s="47">
        <v>6.6</v>
      </c>
      <c r="C185" s="47">
        <v>6.3</v>
      </c>
      <c r="D185" s="47">
        <v>4.5999999999999996</v>
      </c>
      <c r="E185" s="47">
        <v>1</v>
      </c>
    </row>
    <row r="186" spans="1:5" x14ac:dyDescent="0.2">
      <c r="A186" s="47">
        <v>9.6999999999999993</v>
      </c>
      <c r="B186" s="47">
        <v>5.7</v>
      </c>
      <c r="C186" s="47">
        <v>4.7</v>
      </c>
      <c r="D186" s="47">
        <v>4.0999999999999996</v>
      </c>
      <c r="E186" s="47">
        <v>0</v>
      </c>
    </row>
    <row r="187" spans="1:5" x14ac:dyDescent="0.2">
      <c r="A187" s="47">
        <v>9.1</v>
      </c>
      <c r="B187" s="47">
        <v>7.5</v>
      </c>
      <c r="C187" s="47">
        <v>4.5</v>
      </c>
      <c r="D187" s="47">
        <v>3.4</v>
      </c>
      <c r="E187" s="47">
        <v>0</v>
      </c>
    </row>
    <row r="188" spans="1:5" x14ac:dyDescent="0.2">
      <c r="A188" s="47">
        <v>6.5</v>
      </c>
      <c r="B188" s="47">
        <v>4.3</v>
      </c>
      <c r="C188" s="47">
        <v>3.7</v>
      </c>
      <c r="D188" s="47">
        <v>4.7</v>
      </c>
      <c r="E188" s="47">
        <v>0</v>
      </c>
    </row>
    <row r="189" spans="1:5" x14ac:dyDescent="0.2">
      <c r="A189" s="47">
        <v>6.6</v>
      </c>
      <c r="B189" s="47">
        <v>4.7</v>
      </c>
      <c r="C189" s="47">
        <v>4.8</v>
      </c>
      <c r="D189" s="47">
        <v>3.6</v>
      </c>
      <c r="E189" s="47">
        <v>1</v>
      </c>
    </row>
    <row r="190" spans="1:5" x14ac:dyDescent="0.2">
      <c r="A190" s="47">
        <v>5.8</v>
      </c>
      <c r="B190" s="47">
        <v>5.9</v>
      </c>
      <c r="C190" s="47">
        <v>5.8</v>
      </c>
      <c r="D190" s="47">
        <v>6.1</v>
      </c>
      <c r="E190" s="47">
        <v>0</v>
      </c>
    </row>
    <row r="191" spans="1:5" x14ac:dyDescent="0.2">
      <c r="A191" s="47">
        <v>8.6999999999999993</v>
      </c>
      <c r="B191" s="47">
        <v>7.4</v>
      </c>
      <c r="C191" s="47">
        <v>4.8</v>
      </c>
      <c r="D191" s="47">
        <v>3.5</v>
      </c>
      <c r="E191" s="47">
        <v>0</v>
      </c>
    </row>
    <row r="192" spans="1:5" x14ac:dyDescent="0.2">
      <c r="A192" s="47">
        <v>8.8000000000000007</v>
      </c>
      <c r="B192" s="47">
        <v>4.7</v>
      </c>
      <c r="C192" s="47">
        <v>4.8</v>
      </c>
      <c r="D192" s="47">
        <v>3.7</v>
      </c>
      <c r="E192" s="47">
        <v>1</v>
      </c>
    </row>
    <row r="193" spans="1:5" x14ac:dyDescent="0.2">
      <c r="A193" s="47">
        <v>6.4</v>
      </c>
      <c r="B193" s="47">
        <v>5.7</v>
      </c>
      <c r="C193" s="47">
        <v>5.7</v>
      </c>
      <c r="D193" s="47">
        <v>5.8</v>
      </c>
      <c r="E193" s="47">
        <v>0</v>
      </c>
    </row>
    <row r="194" spans="1:5" x14ac:dyDescent="0.2">
      <c r="A194" s="47">
        <v>6.7</v>
      </c>
      <c r="B194" s="47">
        <v>4.7</v>
      </c>
      <c r="C194" s="47">
        <v>4.8</v>
      </c>
      <c r="D194" s="47">
        <v>3.6</v>
      </c>
      <c r="E194" s="47">
        <v>0</v>
      </c>
    </row>
    <row r="195" spans="1:5" x14ac:dyDescent="0.2">
      <c r="A195" s="47">
        <v>5.2</v>
      </c>
      <c r="B195" s="47">
        <v>4.3</v>
      </c>
      <c r="C195" s="47">
        <v>5</v>
      </c>
      <c r="D195" s="47">
        <v>4.9000000000000004</v>
      </c>
      <c r="E195" s="47">
        <v>0</v>
      </c>
    </row>
    <row r="196" spans="1:5" x14ac:dyDescent="0.2">
      <c r="A196" s="47">
        <v>6.4</v>
      </c>
      <c r="B196" s="47">
        <v>4.7</v>
      </c>
      <c r="C196" s="47">
        <v>4.5</v>
      </c>
      <c r="D196" s="47">
        <v>4.0999999999999996</v>
      </c>
      <c r="E196" s="47">
        <v>0</v>
      </c>
    </row>
    <row r="197" spans="1:5" x14ac:dyDescent="0.2">
      <c r="A197" s="47">
        <v>7.6</v>
      </c>
      <c r="B197" s="47">
        <v>6.6</v>
      </c>
      <c r="C197" s="47">
        <v>5.4</v>
      </c>
      <c r="D197" s="47">
        <v>3.9</v>
      </c>
      <c r="E197" s="47">
        <v>0</v>
      </c>
    </row>
    <row r="198" spans="1:5" x14ac:dyDescent="0.2">
      <c r="A198" s="47">
        <v>5.9</v>
      </c>
      <c r="B198" s="47">
        <v>5.9</v>
      </c>
      <c r="C198" s="47">
        <v>6.2</v>
      </c>
      <c r="D198" s="47">
        <v>7.5</v>
      </c>
      <c r="E198" s="47">
        <v>1</v>
      </c>
    </row>
    <row r="199" spans="1:5" x14ac:dyDescent="0.2">
      <c r="A199" s="47">
        <v>9.6999999999999993</v>
      </c>
      <c r="B199" s="47">
        <v>7.6</v>
      </c>
      <c r="C199" s="47">
        <v>6.1</v>
      </c>
      <c r="D199" s="47">
        <v>3.5</v>
      </c>
      <c r="E199" s="47">
        <v>1</v>
      </c>
    </row>
    <row r="200" spans="1:5" x14ac:dyDescent="0.2">
      <c r="A200" s="47">
        <v>5.5</v>
      </c>
      <c r="B200" s="47">
        <v>5.7</v>
      </c>
      <c r="C200" s="47">
        <v>8.1999999999999993</v>
      </c>
      <c r="D200" s="47">
        <v>6.7</v>
      </c>
      <c r="E200" s="47">
        <v>1</v>
      </c>
    </row>
    <row r="201" spans="1:5" x14ac:dyDescent="0.2">
      <c r="A201" s="47">
        <v>9.6999999999999993</v>
      </c>
      <c r="B201" s="47">
        <v>7.6</v>
      </c>
      <c r="C201" s="47">
        <v>6.1</v>
      </c>
      <c r="D201" s="47">
        <v>3.5</v>
      </c>
      <c r="E201" s="47">
        <v>1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70451-A0C8-462D-8699-B35B4C9DCDF6}">
  <dimension ref="A1:T48"/>
  <sheetViews>
    <sheetView topLeftCell="G15" zoomScale="82" zoomScaleNormal="82" workbookViewId="0">
      <selection activeCell="AE32" sqref="AE32"/>
    </sheetView>
  </sheetViews>
  <sheetFormatPr defaultRowHeight="12.75" x14ac:dyDescent="0.2"/>
  <cols>
    <col min="1" max="1" width="14.85546875" style="28" bestFit="1" customWidth="1"/>
    <col min="2" max="2" width="9.85546875" customWidth="1"/>
    <col min="6" max="6" width="14.42578125" bestFit="1" customWidth="1"/>
    <col min="7" max="7" width="13.85546875" bestFit="1" customWidth="1"/>
    <col min="9" max="9" width="16.28515625" bestFit="1" customWidth="1"/>
    <col min="11" max="11" width="12" bestFit="1" customWidth="1"/>
    <col min="12" max="12" width="12.42578125" bestFit="1" customWidth="1"/>
    <col min="15" max="15" width="10.7109375" bestFit="1" customWidth="1"/>
  </cols>
  <sheetData>
    <row r="1" spans="1:20" x14ac:dyDescent="0.2">
      <c r="D1" s="119" t="s">
        <v>406</v>
      </c>
      <c r="E1" s="119"/>
      <c r="F1" s="119" t="s">
        <v>407</v>
      </c>
      <c r="G1" s="119" t="s">
        <v>408</v>
      </c>
      <c r="H1" s="119" t="s">
        <v>409</v>
      </c>
      <c r="I1" s="119" t="s">
        <v>410</v>
      </c>
      <c r="J1" s="119" t="s">
        <v>411</v>
      </c>
      <c r="K1" s="119" t="s">
        <v>412</v>
      </c>
    </row>
    <row r="2" spans="1:20" x14ac:dyDescent="0.2">
      <c r="A2" s="44" t="s">
        <v>401</v>
      </c>
      <c r="B2" s="44" t="s">
        <v>20</v>
      </c>
      <c r="C2" s="44" t="s">
        <v>19</v>
      </c>
      <c r="D2" s="44" t="s">
        <v>292</v>
      </c>
      <c r="E2" s="105" t="s">
        <v>403</v>
      </c>
      <c r="F2" s="44" t="s">
        <v>404</v>
      </c>
      <c r="G2" s="44" t="s">
        <v>405</v>
      </c>
      <c r="H2" s="44" t="s">
        <v>413</v>
      </c>
      <c r="I2" s="44" t="s">
        <v>414</v>
      </c>
      <c r="J2" s="44" t="s">
        <v>415</v>
      </c>
      <c r="K2" s="44" t="s">
        <v>416</v>
      </c>
      <c r="L2" s="44" t="s">
        <v>417</v>
      </c>
      <c r="M2" s="149" t="s">
        <v>418</v>
      </c>
      <c r="O2" s="44" t="s">
        <v>19</v>
      </c>
      <c r="P2" s="44">
        <v>1</v>
      </c>
      <c r="Q2" s="44">
        <v>2</v>
      </c>
      <c r="R2" s="44">
        <v>3</v>
      </c>
      <c r="S2" s="44">
        <v>4</v>
      </c>
    </row>
    <row r="3" spans="1:20" x14ac:dyDescent="0.2">
      <c r="A3" s="47">
        <v>1</v>
      </c>
      <c r="B3" s="47">
        <v>2010</v>
      </c>
      <c r="C3" s="47" t="s">
        <v>18</v>
      </c>
      <c r="D3" s="47">
        <v>1299.5999999999997</v>
      </c>
      <c r="E3" s="47"/>
      <c r="F3" s="47"/>
      <c r="G3" s="47"/>
      <c r="H3" s="47">
        <v>1.1862219504672862</v>
      </c>
      <c r="I3" s="47">
        <f>D3/H3</f>
        <v>1095.5791194793273</v>
      </c>
      <c r="J3" s="47">
        <f>17.101*A3 + 1097.4</f>
        <v>1114.5010000000002</v>
      </c>
      <c r="K3" s="116"/>
      <c r="L3" s="117"/>
      <c r="M3" s="96"/>
      <c r="O3" s="47"/>
      <c r="P3" s="47"/>
      <c r="Q3" s="47"/>
      <c r="R3" s="47"/>
      <c r="S3" s="47">
        <v>0.93768585952666772</v>
      </c>
    </row>
    <row r="4" spans="1:20" x14ac:dyDescent="0.2">
      <c r="A4" s="47">
        <v>2</v>
      </c>
      <c r="B4" s="47"/>
      <c r="C4" s="47" t="s">
        <v>15</v>
      </c>
      <c r="D4" s="47">
        <v>988.06666666666695</v>
      </c>
      <c r="E4" s="47"/>
      <c r="F4" s="47"/>
      <c r="G4" s="47"/>
      <c r="H4" s="47">
        <v>0.88201769132537799</v>
      </c>
      <c r="I4" s="47">
        <f t="shared" ref="I4:I45" si="0">D4/H4</f>
        <v>1120.2345218063967</v>
      </c>
      <c r="J4" s="47">
        <f t="shared" ref="J4:J45" si="1">17.101*A4 + 1097.4</f>
        <v>1131.6020000000001</v>
      </c>
      <c r="K4" s="117"/>
      <c r="L4" s="117"/>
      <c r="M4" s="96"/>
      <c r="O4" s="47"/>
      <c r="P4" s="47">
        <v>0.96992425477669475</v>
      </c>
      <c r="Q4" s="47">
        <v>1.1997305490063985</v>
      </c>
      <c r="R4" s="47">
        <v>0.87405106595566717</v>
      </c>
      <c r="S4" s="47">
        <v>0.97641516188621402</v>
      </c>
    </row>
    <row r="5" spans="1:20" x14ac:dyDescent="0.2">
      <c r="A5" s="47">
        <v>3</v>
      </c>
      <c r="B5" s="47"/>
      <c r="C5" s="47" t="s">
        <v>16</v>
      </c>
      <c r="D5" s="47">
        <v>1044.5</v>
      </c>
      <c r="E5" s="47">
        <f>AVERAGE(D3:D6)</f>
        <v>1105.6833333333341</v>
      </c>
      <c r="F5" s="47">
        <f>AVERAGE(E5:E6)</f>
        <v>1113.9125000000008</v>
      </c>
      <c r="G5" s="47">
        <f>D5/F5</f>
        <v>0.93768585952666772</v>
      </c>
      <c r="H5" s="47">
        <v>0.96481803934594246</v>
      </c>
      <c r="I5" s="47">
        <f t="shared" si="0"/>
        <v>1082.5875526830682</v>
      </c>
      <c r="J5" s="47">
        <f t="shared" si="1"/>
        <v>1148.703</v>
      </c>
      <c r="K5" s="117"/>
      <c r="L5" s="117"/>
      <c r="M5" s="96"/>
      <c r="O5" s="47"/>
      <c r="P5" s="47">
        <v>0.92556890399974823</v>
      </c>
      <c r="Q5" s="47">
        <v>1.1862589881717183</v>
      </c>
      <c r="R5" s="47">
        <v>0.87364122060641058</v>
      </c>
      <c r="S5" s="47">
        <v>0.98899970937961834</v>
      </c>
    </row>
    <row r="6" spans="1:20" x14ac:dyDescent="0.2">
      <c r="A6" s="47">
        <v>4</v>
      </c>
      <c r="B6" s="47">
        <v>2011</v>
      </c>
      <c r="C6" s="47" t="s">
        <v>17</v>
      </c>
      <c r="D6" s="47">
        <v>1090.56666666667</v>
      </c>
      <c r="E6" s="47">
        <f t="shared" ref="E6:E38" si="2">AVERAGE(D4:D7)</f>
        <v>1122.1416666666676</v>
      </c>
      <c r="F6" s="47">
        <f t="shared" ref="F6:F37" si="3">AVERAGE(E6:E7)</f>
        <v>1124.3833333333341</v>
      </c>
      <c r="G6" s="47">
        <f t="shared" ref="G6:G37" si="4">D6/F6</f>
        <v>0.96992425477669475</v>
      </c>
      <c r="H6" s="47">
        <v>0.96694231886139348</v>
      </c>
      <c r="I6" s="47">
        <f t="shared" si="0"/>
        <v>1127.8507987434539</v>
      </c>
      <c r="J6" s="47">
        <f t="shared" si="1"/>
        <v>1165.8040000000001</v>
      </c>
      <c r="K6" s="117"/>
      <c r="L6" s="117"/>
      <c r="M6" s="96"/>
      <c r="O6" s="47"/>
      <c r="P6" s="47">
        <v>0.97025446063160936</v>
      </c>
      <c r="Q6" s="47">
        <v>1.2201105142525479</v>
      </c>
      <c r="R6" s="47">
        <v>0.84575202571289221</v>
      </c>
      <c r="S6" s="47">
        <v>0.98860897102613809</v>
      </c>
    </row>
    <row r="7" spans="1:20" x14ac:dyDescent="0.2">
      <c r="A7" s="47">
        <v>5</v>
      </c>
      <c r="B7" s="47"/>
      <c r="C7" s="47" t="s">
        <v>18</v>
      </c>
      <c r="D7" s="47">
        <v>1365.4333333333332</v>
      </c>
      <c r="E7" s="47">
        <f t="shared" si="2"/>
        <v>1126.6250000000009</v>
      </c>
      <c r="F7" s="47">
        <f t="shared" si="3"/>
        <v>1138.1166666666675</v>
      </c>
      <c r="G7" s="47">
        <f t="shared" si="4"/>
        <v>1.1997305490063985</v>
      </c>
      <c r="H7" s="47">
        <v>1.1862219504672862</v>
      </c>
      <c r="I7" s="47">
        <f t="shared" si="0"/>
        <v>1151.0774461688645</v>
      </c>
      <c r="J7" s="47">
        <f t="shared" si="1"/>
        <v>1182.9050000000002</v>
      </c>
      <c r="K7" s="117"/>
      <c r="L7" s="117"/>
      <c r="M7" s="96"/>
      <c r="O7" s="47"/>
      <c r="P7" s="47">
        <v>0.98602818246954849</v>
      </c>
      <c r="Q7" s="47">
        <v>1.1743284821033826</v>
      </c>
      <c r="R7" s="47">
        <v>0.84667460042480758</v>
      </c>
      <c r="S7" s="47">
        <v>0.9561886535655596</v>
      </c>
    </row>
    <row r="8" spans="1:20" x14ac:dyDescent="0.2">
      <c r="A8" s="47">
        <v>6</v>
      </c>
      <c r="B8" s="47"/>
      <c r="C8" s="47" t="s">
        <v>15</v>
      </c>
      <c r="D8" s="47">
        <v>1006</v>
      </c>
      <c r="E8" s="47">
        <f t="shared" si="2"/>
        <v>1149.608333333334</v>
      </c>
      <c r="F8" s="47">
        <f t="shared" si="3"/>
        <v>1150.9625000000005</v>
      </c>
      <c r="G8" s="47">
        <f t="shared" si="4"/>
        <v>0.87405106595566717</v>
      </c>
      <c r="H8" s="47">
        <v>0.88201769132537799</v>
      </c>
      <c r="I8" s="47">
        <f t="shared" si="0"/>
        <v>1140.5666914552678</v>
      </c>
      <c r="J8" s="47">
        <f t="shared" si="1"/>
        <v>1200.0060000000001</v>
      </c>
      <c r="K8" s="117"/>
      <c r="L8" s="117"/>
      <c r="M8" s="96"/>
      <c r="O8" s="47"/>
      <c r="P8" s="47">
        <v>0.98131255597972111</v>
      </c>
      <c r="Q8" s="47">
        <v>1.1924563530690895</v>
      </c>
      <c r="R8" s="47">
        <v>0.90883042976252282</v>
      </c>
      <c r="S8" s="47">
        <v>0.94189073456962857</v>
      </c>
    </row>
    <row r="9" spans="1:20" x14ac:dyDescent="0.2">
      <c r="A9" s="47">
        <v>7</v>
      </c>
      <c r="B9" s="47"/>
      <c r="C9" s="47" t="s">
        <v>16</v>
      </c>
      <c r="D9" s="47">
        <v>1136.4333333333332</v>
      </c>
      <c r="E9" s="47">
        <f t="shared" si="2"/>
        <v>1152.3166666666668</v>
      </c>
      <c r="F9" s="47">
        <f t="shared" si="3"/>
        <v>1163.8833333333334</v>
      </c>
      <c r="G9" s="47">
        <f t="shared" si="4"/>
        <v>0.97641516188621402</v>
      </c>
      <c r="H9" s="47">
        <v>0.96481803934594246</v>
      </c>
      <c r="I9" s="47">
        <f t="shared" si="0"/>
        <v>1177.8732227101912</v>
      </c>
      <c r="J9" s="47">
        <f t="shared" si="1"/>
        <v>1217.107</v>
      </c>
      <c r="K9" s="117"/>
      <c r="L9" s="117"/>
      <c r="M9" s="96"/>
      <c r="O9" s="47"/>
      <c r="P9" s="47">
        <v>0.93989944580609641</v>
      </c>
      <c r="Q9" s="47">
        <v>1.1799209391078038</v>
      </c>
      <c r="R9" s="47">
        <v>0.8994397292068611</v>
      </c>
      <c r="S9" s="47">
        <v>0.97049894997133968</v>
      </c>
    </row>
    <row r="10" spans="1:20" x14ac:dyDescent="0.2">
      <c r="A10" s="47">
        <v>8</v>
      </c>
      <c r="B10" s="47">
        <v>2012</v>
      </c>
      <c r="C10" s="47" t="s">
        <v>17</v>
      </c>
      <c r="D10" s="47">
        <v>1101.4000000000003</v>
      </c>
      <c r="E10" s="47">
        <f t="shared" si="2"/>
        <v>1175.45</v>
      </c>
      <c r="F10" s="47">
        <f t="shared" si="3"/>
        <v>1189.9708333333333</v>
      </c>
      <c r="G10" s="47">
        <f t="shared" si="4"/>
        <v>0.92556890399974823</v>
      </c>
      <c r="H10" s="47">
        <v>0.96694231886139348</v>
      </c>
      <c r="I10" s="47">
        <f t="shared" si="0"/>
        <v>1139.0545004762384</v>
      </c>
      <c r="J10" s="47">
        <f t="shared" si="1"/>
        <v>1234.2080000000001</v>
      </c>
      <c r="K10" s="117"/>
      <c r="L10" s="117"/>
      <c r="M10" s="96"/>
      <c r="O10" s="47"/>
      <c r="P10" s="47">
        <v>0.97832131200386807</v>
      </c>
      <c r="Q10" s="47">
        <v>1.1665397953142178</v>
      </c>
      <c r="R10" s="47">
        <v>0.91033086155037402</v>
      </c>
      <c r="S10" s="47">
        <v>0.97491935685529252</v>
      </c>
    </row>
    <row r="11" spans="1:20" x14ac:dyDescent="0.2">
      <c r="A11" s="47">
        <v>9</v>
      </c>
      <c r="B11" s="47"/>
      <c r="C11" s="47" t="s">
        <v>18</v>
      </c>
      <c r="D11" s="47">
        <v>1457.9666666666665</v>
      </c>
      <c r="E11" s="47">
        <f t="shared" si="2"/>
        <v>1204.4916666666668</v>
      </c>
      <c r="F11" s="47">
        <f t="shared" si="3"/>
        <v>1229.0458333333336</v>
      </c>
      <c r="G11" s="47">
        <f t="shared" si="4"/>
        <v>1.1862589881717183</v>
      </c>
      <c r="H11" s="47">
        <v>1.1862219504672862</v>
      </c>
      <c r="I11" s="47">
        <f t="shared" si="0"/>
        <v>1229.0842081385633</v>
      </c>
      <c r="J11" s="47">
        <f t="shared" si="1"/>
        <v>1251.3090000000002</v>
      </c>
      <c r="K11" s="117"/>
      <c r="L11" s="117"/>
      <c r="M11" s="96"/>
      <c r="O11" s="47"/>
      <c r="P11" s="47">
        <v>0.97320018354996773</v>
      </c>
      <c r="Q11" s="47">
        <v>1.1568995578081502</v>
      </c>
      <c r="R11" s="47">
        <v>0.88736102302584752</v>
      </c>
      <c r="S11" s="47">
        <v>0.93577430818376583</v>
      </c>
    </row>
    <row r="12" spans="1:20" x14ac:dyDescent="0.2">
      <c r="A12" s="47">
        <v>10</v>
      </c>
      <c r="B12" s="47"/>
      <c r="C12" s="47" t="s">
        <v>15</v>
      </c>
      <c r="D12" s="47">
        <v>1122.1666666666667</v>
      </c>
      <c r="E12" s="47">
        <f t="shared" si="2"/>
        <v>1253.6000000000001</v>
      </c>
      <c r="F12" s="47">
        <f t="shared" si="3"/>
        <v>1284.4708333333333</v>
      </c>
      <c r="G12" s="47">
        <f t="shared" si="4"/>
        <v>0.87364122060641058</v>
      </c>
      <c r="H12" s="47">
        <v>0.88201769132537799</v>
      </c>
      <c r="I12" s="47">
        <f t="shared" si="0"/>
        <v>1272.2722885302051</v>
      </c>
      <c r="J12" s="47">
        <f t="shared" si="1"/>
        <v>1268.4100000000001</v>
      </c>
      <c r="K12" s="117"/>
      <c r="L12" s="117"/>
      <c r="M12" s="96"/>
      <c r="O12" s="47"/>
      <c r="P12" s="47"/>
      <c r="Q12" s="47"/>
      <c r="R12" s="47"/>
      <c r="S12" s="47"/>
    </row>
    <row r="13" spans="1:20" x14ac:dyDescent="0.2">
      <c r="A13" s="47">
        <f>A12+1</f>
        <v>11</v>
      </c>
      <c r="B13" s="47"/>
      <c r="C13" s="47" t="s">
        <v>16</v>
      </c>
      <c r="D13" s="47">
        <v>1332.8666666666668</v>
      </c>
      <c r="E13" s="47">
        <f t="shared" si="2"/>
        <v>1315.3416666666667</v>
      </c>
      <c r="F13" s="47">
        <f t="shared" si="3"/>
        <v>1347.6916666666666</v>
      </c>
      <c r="G13" s="47">
        <f t="shared" si="4"/>
        <v>0.98899970937961834</v>
      </c>
      <c r="H13" s="47">
        <v>0.96481803934594246</v>
      </c>
      <c r="I13" s="47">
        <f t="shared" si="0"/>
        <v>1381.4694712489284</v>
      </c>
      <c r="J13" s="47">
        <f t="shared" si="1"/>
        <v>1285.511</v>
      </c>
      <c r="K13" s="117"/>
      <c r="L13" s="117"/>
      <c r="M13" s="96"/>
      <c r="O13" s="47"/>
      <c r="P13" s="47"/>
      <c r="Q13" s="47"/>
      <c r="R13" s="47"/>
      <c r="S13" s="47"/>
      <c r="T13" s="47" t="s">
        <v>419</v>
      </c>
    </row>
    <row r="14" spans="1:20" x14ac:dyDescent="0.2">
      <c r="A14" s="47">
        <f t="shared" ref="A14:A41" si="5">A13+1</f>
        <v>12</v>
      </c>
      <c r="B14" s="47">
        <v>2013</v>
      </c>
      <c r="C14" s="47" t="s">
        <v>17</v>
      </c>
      <c r="D14" s="47">
        <v>1348.3666666666668</v>
      </c>
      <c r="E14" s="47">
        <f t="shared" si="2"/>
        <v>1380.0416666666667</v>
      </c>
      <c r="F14" s="47">
        <f t="shared" si="3"/>
        <v>1389.7041666666667</v>
      </c>
      <c r="G14" s="47">
        <f t="shared" si="4"/>
        <v>0.97025446063160936</v>
      </c>
      <c r="H14" s="47">
        <v>0.96694231886139348</v>
      </c>
      <c r="I14" s="47">
        <f t="shared" si="0"/>
        <v>1394.4644270553936</v>
      </c>
      <c r="J14" s="47">
        <f t="shared" si="1"/>
        <v>1302.6120000000001</v>
      </c>
      <c r="K14" s="117"/>
      <c r="L14" s="117"/>
      <c r="M14" s="96"/>
      <c r="O14" s="44" t="s">
        <v>420</v>
      </c>
      <c r="P14" s="47">
        <f>AVERAGE(P3:P13)</f>
        <v>0.96556366240215674</v>
      </c>
      <c r="Q14" s="47">
        <f>AVERAGE(Q3:Q13)</f>
        <v>1.1845306473541637</v>
      </c>
      <c r="R14" s="47">
        <f>AVERAGE(R3:R13)</f>
        <v>0.8807601195306729</v>
      </c>
      <c r="S14" s="47">
        <f>AVERAGE(S3:S13)</f>
        <v>0.96344241166269162</v>
      </c>
      <c r="T14" s="47">
        <f>SUM(P14:S14)</f>
        <v>3.9942968409496848</v>
      </c>
    </row>
    <row r="15" spans="1:20" x14ac:dyDescent="0.2">
      <c r="A15" s="47">
        <f t="shared" si="5"/>
        <v>13</v>
      </c>
      <c r="B15" s="47"/>
      <c r="C15" s="47" t="s">
        <v>18</v>
      </c>
      <c r="D15" s="47">
        <v>1716.7666666666664</v>
      </c>
      <c r="E15" s="47">
        <f t="shared" si="2"/>
        <v>1399.3666666666666</v>
      </c>
      <c r="F15" s="47">
        <f t="shared" si="3"/>
        <v>1407.0583333333334</v>
      </c>
      <c r="G15" s="47">
        <f t="shared" si="4"/>
        <v>1.2201105142525479</v>
      </c>
      <c r="H15" s="47">
        <v>1.1862219504672862</v>
      </c>
      <c r="I15" s="47">
        <f t="shared" si="0"/>
        <v>1447.2558579702422</v>
      </c>
      <c r="J15" s="47">
        <f t="shared" si="1"/>
        <v>1319.7130000000002</v>
      </c>
      <c r="K15" s="117"/>
      <c r="L15" s="117"/>
      <c r="M15" s="96"/>
      <c r="O15" s="44" t="s">
        <v>421</v>
      </c>
      <c r="P15" s="147">
        <f>(P14/$T$14)*4</f>
        <v>0.96694231886139348</v>
      </c>
      <c r="Q15" s="147">
        <f t="shared" ref="Q15:S15" si="6">(Q14/$T$14)*4</f>
        <v>1.1862219504672862</v>
      </c>
      <c r="R15" s="147">
        <f t="shared" si="6"/>
        <v>0.88201769132537799</v>
      </c>
      <c r="S15" s="147">
        <f t="shared" si="6"/>
        <v>0.96481803934594246</v>
      </c>
      <c r="T15" s="147">
        <f>SUM(P15:S15)</f>
        <v>4</v>
      </c>
    </row>
    <row r="16" spans="1:20" x14ac:dyDescent="0.2">
      <c r="A16" s="47">
        <f t="shared" si="5"/>
        <v>14</v>
      </c>
      <c r="B16" s="47"/>
      <c r="C16" s="47" t="s">
        <v>15</v>
      </c>
      <c r="D16" s="47">
        <v>1199.4666666666665</v>
      </c>
      <c r="E16" s="47">
        <f t="shared" si="2"/>
        <v>1414.75</v>
      </c>
      <c r="F16" s="47">
        <f t="shared" si="3"/>
        <v>1418.2249999999999</v>
      </c>
      <c r="G16" s="47">
        <f t="shared" si="4"/>
        <v>0.84575202571289221</v>
      </c>
      <c r="H16" s="47">
        <v>0.88201769132537799</v>
      </c>
      <c r="I16" s="47">
        <f t="shared" si="0"/>
        <v>1359.9122539869566</v>
      </c>
      <c r="J16" s="47">
        <f t="shared" si="1"/>
        <v>1336.8140000000001</v>
      </c>
      <c r="K16" s="117"/>
      <c r="L16" s="117"/>
      <c r="M16" s="96"/>
    </row>
    <row r="17" spans="1:13" x14ac:dyDescent="0.2">
      <c r="A17" s="47">
        <f t="shared" si="5"/>
        <v>15</v>
      </c>
      <c r="B17" s="47"/>
      <c r="C17" s="47" t="s">
        <v>16</v>
      </c>
      <c r="D17" s="47">
        <v>1394.4000000000003</v>
      </c>
      <c r="E17" s="47">
        <f t="shared" si="2"/>
        <v>1421.7</v>
      </c>
      <c r="F17" s="47">
        <f t="shared" si="3"/>
        <v>1410.4666666666667</v>
      </c>
      <c r="G17" s="47">
        <f t="shared" si="4"/>
        <v>0.98860897102613809</v>
      </c>
      <c r="H17" s="47">
        <v>0.96481803934594246</v>
      </c>
      <c r="I17" s="47">
        <f t="shared" si="0"/>
        <v>1445.2466093454002</v>
      </c>
      <c r="J17" s="47">
        <f t="shared" si="1"/>
        <v>1353.915</v>
      </c>
      <c r="K17" s="117"/>
      <c r="L17" s="117"/>
      <c r="M17" s="96"/>
    </row>
    <row r="18" spans="1:13" x14ac:dyDescent="0.2">
      <c r="A18" s="47">
        <f t="shared" si="5"/>
        <v>16</v>
      </c>
      <c r="B18" s="47">
        <v>2014</v>
      </c>
      <c r="C18" s="47" t="s">
        <v>17</v>
      </c>
      <c r="D18" s="47">
        <v>1376.1666666666667</v>
      </c>
      <c r="E18" s="47">
        <f t="shared" si="2"/>
        <v>1399.2333333333336</v>
      </c>
      <c r="F18" s="47">
        <f t="shared" si="3"/>
        <v>1395.666666666667</v>
      </c>
      <c r="G18" s="47">
        <f t="shared" si="4"/>
        <v>0.98602818246954849</v>
      </c>
      <c r="H18" s="47">
        <v>0.96694231886139348</v>
      </c>
      <c r="I18" s="47">
        <f t="shared" si="0"/>
        <v>1423.2148493481477</v>
      </c>
      <c r="J18" s="47">
        <f t="shared" si="1"/>
        <v>1371.0160000000001</v>
      </c>
      <c r="K18" s="117"/>
      <c r="L18" s="117"/>
      <c r="M18" s="96"/>
    </row>
    <row r="19" spans="1:13" x14ac:dyDescent="0.2">
      <c r="A19" s="47">
        <f t="shared" si="5"/>
        <v>17</v>
      </c>
      <c r="B19" s="47"/>
      <c r="C19" s="47" t="s">
        <v>18</v>
      </c>
      <c r="D19" s="47">
        <v>1626.9</v>
      </c>
      <c r="E19" s="47">
        <f t="shared" si="2"/>
        <v>1392.1000000000001</v>
      </c>
      <c r="F19" s="47">
        <f t="shared" si="3"/>
        <v>1385.3875</v>
      </c>
      <c r="G19" s="47">
        <f t="shared" si="4"/>
        <v>1.1743284821033826</v>
      </c>
      <c r="H19" s="47">
        <v>1.1862219504672862</v>
      </c>
      <c r="I19" s="47">
        <f t="shared" si="0"/>
        <v>1371.4971294867023</v>
      </c>
      <c r="J19" s="47">
        <f t="shared" si="1"/>
        <v>1388.1170000000002</v>
      </c>
      <c r="K19" s="117"/>
      <c r="L19" s="117"/>
      <c r="M19" s="96"/>
    </row>
    <row r="20" spans="1:13" x14ac:dyDescent="0.2">
      <c r="A20" s="47">
        <f t="shared" si="5"/>
        <v>18</v>
      </c>
      <c r="B20" s="47"/>
      <c r="C20" s="47" t="s">
        <v>15</v>
      </c>
      <c r="D20" s="47">
        <v>1170.9333333333332</v>
      </c>
      <c r="E20" s="47">
        <f t="shared" si="2"/>
        <v>1378.675</v>
      </c>
      <c r="F20" s="47">
        <f t="shared" si="3"/>
        <v>1382.9791666666665</v>
      </c>
      <c r="G20" s="47">
        <f t="shared" si="4"/>
        <v>0.84667460042480758</v>
      </c>
      <c r="H20" s="47">
        <v>0.88201769132537799</v>
      </c>
      <c r="I20" s="47">
        <f t="shared" si="0"/>
        <v>1327.5621848058529</v>
      </c>
      <c r="J20" s="47">
        <f t="shared" si="1"/>
        <v>1405.2180000000001</v>
      </c>
      <c r="K20" s="117"/>
      <c r="L20" s="117"/>
      <c r="M20" s="96"/>
    </row>
    <row r="21" spans="1:13" x14ac:dyDescent="0.2">
      <c r="A21" s="47">
        <f t="shared" si="5"/>
        <v>19</v>
      </c>
      <c r="B21" s="47"/>
      <c r="C21" s="47" t="s">
        <v>16</v>
      </c>
      <c r="D21" s="47">
        <v>1340.7</v>
      </c>
      <c r="E21" s="47">
        <f t="shared" si="2"/>
        <v>1387.2833333333331</v>
      </c>
      <c r="F21" s="47">
        <f t="shared" si="3"/>
        <v>1402.1291666666666</v>
      </c>
      <c r="G21" s="47">
        <f t="shared" si="4"/>
        <v>0.9561886535655596</v>
      </c>
      <c r="H21" s="47">
        <v>0.96481803934594246</v>
      </c>
      <c r="I21" s="47">
        <f t="shared" si="0"/>
        <v>1389.5884460336904</v>
      </c>
      <c r="J21" s="47">
        <f t="shared" si="1"/>
        <v>1422.319</v>
      </c>
      <c r="K21" s="117"/>
      <c r="L21" s="117"/>
      <c r="M21" s="96"/>
    </row>
    <row r="22" spans="1:13" x14ac:dyDescent="0.2">
      <c r="A22" s="47">
        <f t="shared" si="5"/>
        <v>20</v>
      </c>
      <c r="B22" s="47">
        <v>2015</v>
      </c>
      <c r="C22" s="47" t="s">
        <v>17</v>
      </c>
      <c r="D22" s="47">
        <v>1410.5999999999997</v>
      </c>
      <c r="E22" s="47">
        <f t="shared" si="2"/>
        <v>1416.9749999999999</v>
      </c>
      <c r="F22" s="47">
        <f t="shared" si="3"/>
        <v>1437.4624999999999</v>
      </c>
      <c r="G22" s="47">
        <f t="shared" si="4"/>
        <v>0.98131255597972111</v>
      </c>
      <c r="H22" s="47">
        <v>0.96694231886139348</v>
      </c>
      <c r="I22" s="47">
        <f t="shared" si="0"/>
        <v>1458.8253843942084</v>
      </c>
      <c r="J22" s="47">
        <f t="shared" si="1"/>
        <v>1439.42</v>
      </c>
      <c r="K22" s="117"/>
      <c r="L22" s="117"/>
      <c r="M22" s="96"/>
    </row>
    <row r="23" spans="1:13" x14ac:dyDescent="0.2">
      <c r="A23" s="47">
        <f t="shared" si="5"/>
        <v>21</v>
      </c>
      <c r="B23" s="47"/>
      <c r="C23" s="47" t="s">
        <v>18</v>
      </c>
      <c r="D23" s="47">
        <v>1745.6666666666665</v>
      </c>
      <c r="E23" s="47">
        <f t="shared" si="2"/>
        <v>1457.9499999999998</v>
      </c>
      <c r="F23" s="47">
        <f t="shared" si="3"/>
        <v>1463.9249999999997</v>
      </c>
      <c r="G23" s="47">
        <f t="shared" si="4"/>
        <v>1.1924563530690895</v>
      </c>
      <c r="H23" s="47">
        <v>1.1862219504672862</v>
      </c>
      <c r="I23" s="47">
        <f t="shared" si="0"/>
        <v>1471.6189208764847</v>
      </c>
      <c r="J23" s="47">
        <f t="shared" si="1"/>
        <v>1456.5210000000002</v>
      </c>
      <c r="K23" s="117"/>
      <c r="L23" s="117"/>
      <c r="M23" s="96"/>
    </row>
    <row r="24" spans="1:13" x14ac:dyDescent="0.2">
      <c r="A24" s="47">
        <f t="shared" si="5"/>
        <v>22</v>
      </c>
      <c r="B24" s="47"/>
      <c r="C24" s="47" t="s">
        <v>15</v>
      </c>
      <c r="D24" s="47">
        <v>1334.8333333333333</v>
      </c>
      <c r="E24" s="47">
        <f t="shared" si="2"/>
        <v>1469.8999999999999</v>
      </c>
      <c r="F24" s="47">
        <f t="shared" si="3"/>
        <v>1468.7375</v>
      </c>
      <c r="G24" s="47">
        <f t="shared" si="4"/>
        <v>0.90883042976252282</v>
      </c>
      <c r="H24" s="47">
        <v>0.88201769132537799</v>
      </c>
      <c r="I24" s="47">
        <f t="shared" si="0"/>
        <v>1513.38612191273</v>
      </c>
      <c r="J24" s="47">
        <f t="shared" si="1"/>
        <v>1473.6220000000001</v>
      </c>
      <c r="K24" s="117"/>
      <c r="L24" s="117"/>
      <c r="M24" s="96"/>
    </row>
    <row r="25" spans="1:13" x14ac:dyDescent="0.2">
      <c r="A25" s="47">
        <f t="shared" si="5"/>
        <v>23</v>
      </c>
      <c r="B25" s="47"/>
      <c r="C25" s="47" t="s">
        <v>16</v>
      </c>
      <c r="D25" s="47">
        <v>1388.5</v>
      </c>
      <c r="E25" s="47">
        <f t="shared" si="2"/>
        <v>1467.575</v>
      </c>
      <c r="F25" s="47">
        <f t="shared" si="3"/>
        <v>1474.1624999999999</v>
      </c>
      <c r="G25" s="47">
        <f t="shared" si="4"/>
        <v>0.94189073456962857</v>
      </c>
      <c r="H25" s="47">
        <v>0.96481803934594246</v>
      </c>
      <c r="I25" s="47">
        <f t="shared" si="0"/>
        <v>1439.1314666351748</v>
      </c>
      <c r="J25" s="47">
        <f t="shared" si="1"/>
        <v>1490.723</v>
      </c>
      <c r="K25" s="117"/>
      <c r="L25" s="117"/>
      <c r="M25" s="96"/>
    </row>
    <row r="26" spans="1:13" x14ac:dyDescent="0.2">
      <c r="A26" s="47">
        <f t="shared" si="5"/>
        <v>24</v>
      </c>
      <c r="B26" s="47">
        <v>2016</v>
      </c>
      <c r="C26" s="47" t="s">
        <v>17</v>
      </c>
      <c r="D26" s="47">
        <v>1401.3</v>
      </c>
      <c r="E26" s="47">
        <f t="shared" si="2"/>
        <v>1480.75</v>
      </c>
      <c r="F26" s="47">
        <f t="shared" si="3"/>
        <v>1490.9041666666667</v>
      </c>
      <c r="G26" s="47">
        <f t="shared" si="4"/>
        <v>0.93989944580609641</v>
      </c>
      <c r="H26" s="47">
        <v>0.96694231886139348</v>
      </c>
      <c r="I26" s="47">
        <f t="shared" si="0"/>
        <v>1449.2074373682156</v>
      </c>
      <c r="J26" s="47">
        <f t="shared" si="1"/>
        <v>1507.8240000000001</v>
      </c>
      <c r="K26" s="117"/>
      <c r="L26" s="117"/>
      <c r="M26" s="96"/>
    </row>
    <row r="27" spans="1:13" x14ac:dyDescent="0.2">
      <c r="A27" s="47">
        <f t="shared" si="5"/>
        <v>25</v>
      </c>
      <c r="B27" s="47"/>
      <c r="C27" s="47" t="s">
        <v>18</v>
      </c>
      <c r="D27" s="47">
        <v>1798.3666666666663</v>
      </c>
      <c r="E27" s="47">
        <f t="shared" si="2"/>
        <v>1501.0583333333332</v>
      </c>
      <c r="F27" s="47">
        <f t="shared" si="3"/>
        <v>1524.1416666666664</v>
      </c>
      <c r="G27" s="47">
        <f t="shared" si="4"/>
        <v>1.1799209391078038</v>
      </c>
      <c r="H27" s="47">
        <v>1.1862219504672862</v>
      </c>
      <c r="I27" s="47">
        <f t="shared" si="0"/>
        <v>1516.0456826466911</v>
      </c>
      <c r="J27" s="47">
        <f t="shared" si="1"/>
        <v>1524.9250000000002</v>
      </c>
      <c r="K27" s="117"/>
      <c r="L27" s="117"/>
      <c r="M27" s="96"/>
    </row>
    <row r="28" spans="1:13" x14ac:dyDescent="0.2">
      <c r="A28" s="47">
        <f t="shared" si="5"/>
        <v>26</v>
      </c>
      <c r="B28" s="47"/>
      <c r="C28" s="47" t="s">
        <v>15</v>
      </c>
      <c r="D28" s="47">
        <v>1416.0666666666668</v>
      </c>
      <c r="E28" s="47">
        <f t="shared" si="2"/>
        <v>1547.2249999999999</v>
      </c>
      <c r="F28" s="47">
        <f t="shared" si="3"/>
        <v>1574.3874999999998</v>
      </c>
      <c r="G28" s="47">
        <f t="shared" si="4"/>
        <v>0.8994397292068611</v>
      </c>
      <c r="H28" s="47">
        <v>0.88201769132537799</v>
      </c>
      <c r="I28" s="47">
        <f t="shared" si="0"/>
        <v>1605.4855595229519</v>
      </c>
      <c r="J28" s="47">
        <f t="shared" si="1"/>
        <v>1542.0260000000001</v>
      </c>
      <c r="K28" s="117"/>
      <c r="L28" s="117"/>
      <c r="M28" s="96"/>
    </row>
    <row r="29" spans="1:13" x14ac:dyDescent="0.2">
      <c r="A29" s="47">
        <f t="shared" si="5"/>
        <v>27</v>
      </c>
      <c r="B29" s="47"/>
      <c r="C29" s="47" t="s">
        <v>16</v>
      </c>
      <c r="D29" s="47">
        <v>1573.1666666666667</v>
      </c>
      <c r="E29" s="47">
        <f t="shared" si="2"/>
        <v>1601.55</v>
      </c>
      <c r="F29" s="47">
        <f t="shared" si="3"/>
        <v>1620.9874999999997</v>
      </c>
      <c r="G29" s="47">
        <f t="shared" si="4"/>
        <v>0.97049894997133968</v>
      </c>
      <c r="H29" s="47">
        <v>0.96481803934594246</v>
      </c>
      <c r="I29" s="47">
        <f t="shared" si="0"/>
        <v>1630.5319785823331</v>
      </c>
      <c r="J29" s="47">
        <f t="shared" si="1"/>
        <v>1559.127</v>
      </c>
      <c r="K29" s="117"/>
      <c r="L29" s="117"/>
      <c r="M29" s="96"/>
    </row>
    <row r="30" spans="1:13" x14ac:dyDescent="0.2">
      <c r="A30" s="47">
        <f t="shared" si="5"/>
        <v>28</v>
      </c>
      <c r="B30" s="47">
        <v>2017</v>
      </c>
      <c r="C30" s="47" t="s">
        <v>17</v>
      </c>
      <c r="D30" s="47">
        <v>1618.5999999999997</v>
      </c>
      <c r="E30" s="47">
        <f t="shared" si="2"/>
        <v>1640.4249999999997</v>
      </c>
      <c r="F30" s="47">
        <f t="shared" si="3"/>
        <v>1654.4666666666667</v>
      </c>
      <c r="G30" s="47">
        <f t="shared" si="4"/>
        <v>0.97832131200386807</v>
      </c>
      <c r="H30" s="47">
        <v>0.96694231886139348</v>
      </c>
      <c r="I30" s="47">
        <f t="shared" si="0"/>
        <v>1673.9364576637361</v>
      </c>
      <c r="J30" s="47">
        <f t="shared" si="1"/>
        <v>1576.2280000000001</v>
      </c>
      <c r="K30" s="117"/>
      <c r="L30" s="117"/>
      <c r="M30" s="96"/>
    </row>
    <row r="31" spans="1:13" x14ac:dyDescent="0.2">
      <c r="A31" s="47">
        <f t="shared" si="5"/>
        <v>29</v>
      </c>
      <c r="B31" s="47"/>
      <c r="C31" s="47" t="s">
        <v>18</v>
      </c>
      <c r="D31" s="47">
        <v>1953.8666666666663</v>
      </c>
      <c r="E31" s="47">
        <f t="shared" si="2"/>
        <v>1668.5083333333334</v>
      </c>
      <c r="F31" s="47">
        <f t="shared" si="3"/>
        <v>1674.9250000000002</v>
      </c>
      <c r="G31" s="47">
        <f t="shared" si="4"/>
        <v>1.1665397953142178</v>
      </c>
      <c r="H31" s="47">
        <v>1.1862219504672862</v>
      </c>
      <c r="I31" s="47">
        <f t="shared" si="0"/>
        <v>1647.1341353083067</v>
      </c>
      <c r="J31" s="47">
        <f t="shared" si="1"/>
        <v>1593.3290000000002</v>
      </c>
      <c r="K31" s="117"/>
      <c r="L31" s="117"/>
      <c r="M31" s="96"/>
    </row>
    <row r="32" spans="1:13" x14ac:dyDescent="0.2">
      <c r="A32" s="47">
        <f t="shared" si="5"/>
        <v>30</v>
      </c>
      <c r="B32" s="47"/>
      <c r="C32" s="47" t="s">
        <v>15</v>
      </c>
      <c r="D32" s="47">
        <v>1528.4000000000003</v>
      </c>
      <c r="E32" s="47">
        <f t="shared" si="2"/>
        <v>1681.3416666666667</v>
      </c>
      <c r="F32" s="47">
        <f t="shared" si="3"/>
        <v>1678.9499999999998</v>
      </c>
      <c r="G32" s="47">
        <f t="shared" si="4"/>
        <v>0.91033086155037402</v>
      </c>
      <c r="H32" s="47">
        <v>0.88201769132537799</v>
      </c>
      <c r="I32" s="47">
        <f t="shared" si="0"/>
        <v>1732.8450608551011</v>
      </c>
      <c r="J32" s="47">
        <f t="shared" si="1"/>
        <v>1610.43</v>
      </c>
      <c r="K32" s="117"/>
      <c r="L32" s="117"/>
      <c r="M32" s="96"/>
    </row>
    <row r="33" spans="1:13" x14ac:dyDescent="0.2">
      <c r="A33" s="47">
        <f t="shared" si="5"/>
        <v>31</v>
      </c>
      <c r="B33" s="47"/>
      <c r="C33" s="47" t="s">
        <v>16</v>
      </c>
      <c r="D33" s="47">
        <v>1624.5</v>
      </c>
      <c r="E33" s="47">
        <f t="shared" si="2"/>
        <v>1676.5583333333332</v>
      </c>
      <c r="F33" s="47">
        <f t="shared" si="3"/>
        <v>1666.2916666666665</v>
      </c>
      <c r="G33" s="47">
        <f t="shared" si="4"/>
        <v>0.97491935685529252</v>
      </c>
      <c r="H33" s="47">
        <v>0.96481803934594246</v>
      </c>
      <c r="I33" s="47">
        <f t="shared" si="0"/>
        <v>1683.7371750441782</v>
      </c>
      <c r="J33" s="47">
        <f t="shared" si="1"/>
        <v>1627.5309999999999</v>
      </c>
      <c r="K33" s="117"/>
      <c r="L33" s="117"/>
      <c r="M33" s="96"/>
    </row>
    <row r="34" spans="1:13" x14ac:dyDescent="0.2">
      <c r="A34" s="47">
        <f t="shared" si="5"/>
        <v>32</v>
      </c>
      <c r="B34" s="155">
        <v>2018</v>
      </c>
      <c r="C34" s="155" t="s">
        <v>17</v>
      </c>
      <c r="D34" s="47">
        <v>1599.4666666666665</v>
      </c>
      <c r="E34" s="47">
        <f t="shared" si="2"/>
        <v>1656.0250000000001</v>
      </c>
      <c r="F34" s="47">
        <f t="shared" si="3"/>
        <v>1643.5125</v>
      </c>
      <c r="G34" s="47">
        <f t="shared" si="4"/>
        <v>0.97320018354996773</v>
      </c>
      <c r="H34" s="47">
        <v>0.96694231886139348</v>
      </c>
      <c r="I34" s="47">
        <f t="shared" si="0"/>
        <v>1654.1489967572122</v>
      </c>
      <c r="J34" s="47">
        <f t="shared" si="1"/>
        <v>1644.6320000000001</v>
      </c>
      <c r="K34" s="117"/>
      <c r="L34" s="117"/>
      <c r="M34" s="96"/>
    </row>
    <row r="35" spans="1:13" x14ac:dyDescent="0.2">
      <c r="A35" s="47">
        <f t="shared" si="5"/>
        <v>33</v>
      </c>
      <c r="B35" s="155"/>
      <c r="C35" s="155" t="s">
        <v>18</v>
      </c>
      <c r="D35" s="47">
        <v>1871.7333333333336</v>
      </c>
      <c r="E35" s="47">
        <f t="shared" si="2"/>
        <v>1631</v>
      </c>
      <c r="F35" s="47">
        <f t="shared" si="3"/>
        <v>1617.8874999999998</v>
      </c>
      <c r="G35" s="47">
        <f t="shared" si="4"/>
        <v>1.1568995578081502</v>
      </c>
      <c r="H35" s="47">
        <v>1.1862219504672862</v>
      </c>
      <c r="I35" s="47">
        <f t="shared" si="0"/>
        <v>1577.8947039346265</v>
      </c>
      <c r="J35" s="47">
        <f t="shared" si="1"/>
        <v>1661.7330000000002</v>
      </c>
      <c r="K35" s="117"/>
      <c r="L35" s="117"/>
      <c r="M35" s="96"/>
    </row>
    <row r="36" spans="1:13" x14ac:dyDescent="0.2">
      <c r="A36" s="47">
        <f t="shared" si="5"/>
        <v>34</v>
      </c>
      <c r="B36" s="155"/>
      <c r="C36" s="155" t="s">
        <v>15</v>
      </c>
      <c r="D36" s="47">
        <v>1428.3</v>
      </c>
      <c r="E36" s="47">
        <f t="shared" si="2"/>
        <v>1604.7749999999999</v>
      </c>
      <c r="F36" s="47">
        <f t="shared" si="3"/>
        <v>1609.6041666666665</v>
      </c>
      <c r="G36" s="47">
        <f t="shared" si="4"/>
        <v>0.88736102302584752</v>
      </c>
      <c r="H36" s="47">
        <v>0.88201769132537799</v>
      </c>
      <c r="I36" s="47">
        <f t="shared" si="0"/>
        <v>1619.3552737629809</v>
      </c>
      <c r="J36" s="47">
        <f t="shared" si="1"/>
        <v>1678.8340000000001</v>
      </c>
      <c r="K36" s="117"/>
      <c r="L36" s="117"/>
      <c r="M36" s="96"/>
    </row>
    <row r="37" spans="1:13" x14ac:dyDescent="0.2">
      <c r="A37" s="47">
        <f t="shared" si="5"/>
        <v>35</v>
      </c>
      <c r="B37" s="155"/>
      <c r="C37" s="155" t="s">
        <v>16</v>
      </c>
      <c r="D37" s="47">
        <v>1519.5999999999997</v>
      </c>
      <c r="E37" s="47">
        <f t="shared" si="2"/>
        <v>1614.4333333333332</v>
      </c>
      <c r="F37" s="47">
        <f t="shared" si="3"/>
        <v>1623.895833333333</v>
      </c>
      <c r="G37" s="47">
        <f t="shared" si="4"/>
        <v>0.93577430818376583</v>
      </c>
      <c r="H37" s="47">
        <v>0.96481803934594246</v>
      </c>
      <c r="I37" s="47">
        <f t="shared" si="0"/>
        <v>1575.0120105861081</v>
      </c>
      <c r="J37" s="47">
        <f t="shared" si="1"/>
        <v>1695.9349999999999</v>
      </c>
      <c r="K37" s="117"/>
      <c r="L37" s="117"/>
      <c r="M37" s="96"/>
    </row>
    <row r="38" spans="1:13" x14ac:dyDescent="0.2">
      <c r="A38" s="47">
        <f t="shared" si="5"/>
        <v>36</v>
      </c>
      <c r="B38" s="153">
        <v>2019</v>
      </c>
      <c r="C38" s="153" t="s">
        <v>17</v>
      </c>
      <c r="D38" s="47">
        <v>1638.0999999999997</v>
      </c>
      <c r="E38" s="47">
        <f t="shared" si="2"/>
        <v>1633.3583333333331</v>
      </c>
      <c r="F38" s="47"/>
      <c r="G38" s="47"/>
      <c r="H38" s="47">
        <v>0.96694231886139348</v>
      </c>
      <c r="I38" s="47">
        <f t="shared" si="0"/>
        <v>1694.1031207827541</v>
      </c>
      <c r="J38" s="47">
        <f t="shared" si="1"/>
        <v>1713.0360000000001</v>
      </c>
      <c r="K38" s="47">
        <f>H38*J38</f>
        <v>1656.407002133046</v>
      </c>
      <c r="L38" s="153">
        <v>1638.0999999999997</v>
      </c>
      <c r="M38" s="153">
        <f>ABS((L38-K38)/L38)</f>
        <v>1.1175753698215224E-2</v>
      </c>
    </row>
    <row r="39" spans="1:13" x14ac:dyDescent="0.2">
      <c r="A39" s="47">
        <f t="shared" si="5"/>
        <v>37</v>
      </c>
      <c r="B39" s="153"/>
      <c r="C39" s="153" t="s">
        <v>18</v>
      </c>
      <c r="D39" s="47">
        <v>1947.4333333333329</v>
      </c>
      <c r="E39" s="47"/>
      <c r="F39" s="47"/>
      <c r="G39" s="47"/>
      <c r="H39" s="47">
        <v>1.1862219504672862</v>
      </c>
      <c r="I39" s="47">
        <f t="shared" si="0"/>
        <v>1641.7107545229492</v>
      </c>
      <c r="J39" s="47">
        <f t="shared" si="1"/>
        <v>1730.1370000000002</v>
      </c>
      <c r="K39" s="47">
        <f t="shared" ref="K39:K40" si="7">H39*J39</f>
        <v>2052.3264867156195</v>
      </c>
      <c r="L39" s="153">
        <v>1947.4333333333329</v>
      </c>
      <c r="M39" s="153">
        <f t="shared" ref="M39:M41" si="8">ABS((L39-K39)/L39)</f>
        <v>5.3862256328305574E-2</v>
      </c>
    </row>
    <row r="40" spans="1:13" x14ac:dyDescent="0.2">
      <c r="A40" s="47">
        <f t="shared" si="5"/>
        <v>38</v>
      </c>
      <c r="B40" s="153"/>
      <c r="C40" s="153" t="s">
        <v>15</v>
      </c>
      <c r="D40" s="47">
        <v>1527.9049279391074</v>
      </c>
      <c r="E40" s="47"/>
      <c r="F40" s="47"/>
      <c r="G40" s="47"/>
      <c r="H40" s="47">
        <v>0.88201769132537799</v>
      </c>
      <c r="I40" s="47">
        <f t="shared" si="0"/>
        <v>1732.2837659221741</v>
      </c>
      <c r="J40" s="47">
        <f t="shared" si="1"/>
        <v>1747.2380000000001</v>
      </c>
      <c r="K40" s="47">
        <f t="shared" si="7"/>
        <v>1541.0948269559708</v>
      </c>
      <c r="L40" s="153">
        <v>1527.9049279391074</v>
      </c>
      <c r="M40" s="153">
        <f t="shared" si="8"/>
        <v>8.6326699886061439E-3</v>
      </c>
    </row>
    <row r="41" spans="1:13" x14ac:dyDescent="0.2">
      <c r="A41" s="47">
        <f t="shared" si="5"/>
        <v>39</v>
      </c>
      <c r="B41" s="153"/>
      <c r="C41" s="153" t="s">
        <v>16</v>
      </c>
      <c r="D41" s="47">
        <v>1684.1594717580938</v>
      </c>
      <c r="E41" s="47"/>
      <c r="F41" s="47"/>
      <c r="G41" s="47"/>
      <c r="H41" s="47">
        <v>0.96481803934594246</v>
      </c>
      <c r="I41" s="47">
        <f t="shared" si="0"/>
        <v>1745.5721214539049</v>
      </c>
      <c r="J41" s="47">
        <f t="shared" si="1"/>
        <v>1764.3389999999999</v>
      </c>
      <c r="K41" s="47">
        <v>1684.1594717580938</v>
      </c>
      <c r="L41" s="153">
        <v>1684.1594717580938</v>
      </c>
      <c r="M41" s="153">
        <f t="shared" si="8"/>
        <v>0</v>
      </c>
    </row>
    <row r="42" spans="1:13" x14ac:dyDescent="0.2">
      <c r="A42" s="47">
        <v>40</v>
      </c>
      <c r="B42" s="47">
        <v>2020</v>
      </c>
      <c r="C42" s="47" t="s">
        <v>17</v>
      </c>
      <c r="D42" s="47"/>
      <c r="E42" s="47"/>
      <c r="F42" s="47"/>
      <c r="G42" s="47"/>
      <c r="H42" s="47">
        <v>0.96694231886139348</v>
      </c>
      <c r="I42" s="47"/>
      <c r="J42" s="47">
        <f t="shared" si="1"/>
        <v>1781.44</v>
      </c>
      <c r="K42" s="154">
        <f>J42*H42</f>
        <v>1722.5497245124409</v>
      </c>
      <c r="L42" s="117"/>
      <c r="M42" s="96"/>
    </row>
    <row r="43" spans="1:13" x14ac:dyDescent="0.2">
      <c r="A43" s="47">
        <f>A42+1</f>
        <v>41</v>
      </c>
      <c r="B43" s="47"/>
      <c r="C43" s="47" t="s">
        <v>18</v>
      </c>
      <c r="D43" s="47"/>
      <c r="E43" s="47"/>
      <c r="F43" s="47"/>
      <c r="G43" s="47"/>
      <c r="H43" s="47">
        <v>1.1862219504672862</v>
      </c>
      <c r="I43" s="47"/>
      <c r="J43" s="47">
        <f t="shared" si="1"/>
        <v>1798.5410000000002</v>
      </c>
      <c r="K43" s="118">
        <f t="shared" ref="K43:K45" si="9">J43*H43</f>
        <v>2133.4688130153836</v>
      </c>
      <c r="L43" s="117"/>
      <c r="M43" s="96"/>
    </row>
    <row r="44" spans="1:13" x14ac:dyDescent="0.2">
      <c r="A44" s="47">
        <f t="shared" ref="A44:A45" si="10">A43+1</f>
        <v>42</v>
      </c>
      <c r="B44" s="47"/>
      <c r="C44" s="47" t="s">
        <v>15</v>
      </c>
      <c r="D44" s="47"/>
      <c r="E44" s="47"/>
      <c r="F44" s="47"/>
      <c r="G44" s="47"/>
      <c r="H44" s="47">
        <v>0.88201769132537799</v>
      </c>
      <c r="I44" s="47"/>
      <c r="J44" s="47">
        <f t="shared" si="1"/>
        <v>1815.6420000000001</v>
      </c>
      <c r="K44" s="118">
        <f t="shared" si="9"/>
        <v>1601.4283651133919</v>
      </c>
      <c r="L44" s="117"/>
      <c r="M44" s="96"/>
    </row>
    <row r="45" spans="1:13" x14ac:dyDescent="0.2">
      <c r="A45" s="47">
        <f t="shared" si="10"/>
        <v>43</v>
      </c>
      <c r="B45" s="47"/>
      <c r="C45" s="47" t="s">
        <v>402</v>
      </c>
      <c r="D45" s="47"/>
      <c r="E45" s="47"/>
      <c r="F45" s="47"/>
      <c r="G45" s="47"/>
      <c r="H45" s="47">
        <v>0.96481803934594246</v>
      </c>
      <c r="I45" s="47"/>
      <c r="J45" s="47">
        <f t="shared" si="1"/>
        <v>1832.7429999999999</v>
      </c>
      <c r="K45" s="118">
        <f t="shared" si="9"/>
        <v>1768.2635078850005</v>
      </c>
      <c r="L45" s="150"/>
      <c r="M45" s="148"/>
    </row>
    <row r="46" spans="1:13" x14ac:dyDescent="0.2">
      <c r="L46" s="151" t="s">
        <v>423</v>
      </c>
      <c r="M46" s="152">
        <f>AVERAGE(M38:M41)</f>
        <v>1.8417670003781736E-2</v>
      </c>
    </row>
    <row r="48" spans="1:13" x14ac:dyDescent="0.2">
      <c r="C48">
        <v>1</v>
      </c>
      <c r="J48" s="2"/>
    </row>
  </sheetData>
  <pageMargins left="0.7" right="0.7" top="0.75" bottom="0.75" header="0.3" footer="0.3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34"/>
  <sheetViews>
    <sheetView zoomScale="90" workbookViewId="0">
      <selection sqref="A1:F2"/>
    </sheetView>
  </sheetViews>
  <sheetFormatPr defaultColWidth="8.85546875" defaultRowHeight="12.75" x14ac:dyDescent="0.2"/>
  <cols>
    <col min="1" max="1" width="40.28515625" customWidth="1"/>
    <col min="6" max="6" width="13.7109375" customWidth="1"/>
    <col min="7" max="8" width="15.140625" customWidth="1"/>
    <col min="257" max="257" width="40.28515625" customWidth="1"/>
    <col min="262" max="262" width="13.7109375" customWidth="1"/>
    <col min="263" max="264" width="15.140625" customWidth="1"/>
    <col min="513" max="513" width="40.28515625" customWidth="1"/>
    <col min="518" max="518" width="13.7109375" customWidth="1"/>
    <col min="519" max="520" width="15.140625" customWidth="1"/>
    <col min="769" max="769" width="40.28515625" customWidth="1"/>
    <col min="774" max="774" width="13.7109375" customWidth="1"/>
    <col min="775" max="776" width="15.140625" customWidth="1"/>
    <col min="1025" max="1025" width="40.28515625" customWidth="1"/>
    <col min="1030" max="1030" width="13.7109375" customWidth="1"/>
    <col min="1031" max="1032" width="15.140625" customWidth="1"/>
    <col min="1281" max="1281" width="40.28515625" customWidth="1"/>
    <col min="1286" max="1286" width="13.7109375" customWidth="1"/>
    <col min="1287" max="1288" width="15.140625" customWidth="1"/>
    <col min="1537" max="1537" width="40.28515625" customWidth="1"/>
    <col min="1542" max="1542" width="13.7109375" customWidth="1"/>
    <col min="1543" max="1544" width="15.140625" customWidth="1"/>
    <col min="1793" max="1793" width="40.28515625" customWidth="1"/>
    <col min="1798" max="1798" width="13.7109375" customWidth="1"/>
    <col min="1799" max="1800" width="15.140625" customWidth="1"/>
    <col min="2049" max="2049" width="40.28515625" customWidth="1"/>
    <col min="2054" max="2054" width="13.7109375" customWidth="1"/>
    <col min="2055" max="2056" width="15.140625" customWidth="1"/>
    <col min="2305" max="2305" width="40.28515625" customWidth="1"/>
    <col min="2310" max="2310" width="13.7109375" customWidth="1"/>
    <col min="2311" max="2312" width="15.140625" customWidth="1"/>
    <col min="2561" max="2561" width="40.28515625" customWidth="1"/>
    <col min="2566" max="2566" width="13.7109375" customWidth="1"/>
    <col min="2567" max="2568" width="15.140625" customWidth="1"/>
    <col min="2817" max="2817" width="40.28515625" customWidth="1"/>
    <col min="2822" max="2822" width="13.7109375" customWidth="1"/>
    <col min="2823" max="2824" width="15.140625" customWidth="1"/>
    <col min="3073" max="3073" width="40.28515625" customWidth="1"/>
    <col min="3078" max="3078" width="13.7109375" customWidth="1"/>
    <col min="3079" max="3080" width="15.140625" customWidth="1"/>
    <col min="3329" max="3329" width="40.28515625" customWidth="1"/>
    <col min="3334" max="3334" width="13.7109375" customWidth="1"/>
    <col min="3335" max="3336" width="15.140625" customWidth="1"/>
    <col min="3585" max="3585" width="40.28515625" customWidth="1"/>
    <col min="3590" max="3590" width="13.7109375" customWidth="1"/>
    <col min="3591" max="3592" width="15.140625" customWidth="1"/>
    <col min="3841" max="3841" width="40.28515625" customWidth="1"/>
    <col min="3846" max="3846" width="13.7109375" customWidth="1"/>
    <col min="3847" max="3848" width="15.140625" customWidth="1"/>
    <col min="4097" max="4097" width="40.28515625" customWidth="1"/>
    <col min="4102" max="4102" width="13.7109375" customWidth="1"/>
    <col min="4103" max="4104" width="15.140625" customWidth="1"/>
    <col min="4353" max="4353" width="40.28515625" customWidth="1"/>
    <col min="4358" max="4358" width="13.7109375" customWidth="1"/>
    <col min="4359" max="4360" width="15.140625" customWidth="1"/>
    <col min="4609" max="4609" width="40.28515625" customWidth="1"/>
    <col min="4614" max="4614" width="13.7109375" customWidth="1"/>
    <col min="4615" max="4616" width="15.140625" customWidth="1"/>
    <col min="4865" max="4865" width="40.28515625" customWidth="1"/>
    <col min="4870" max="4870" width="13.7109375" customWidth="1"/>
    <col min="4871" max="4872" width="15.140625" customWidth="1"/>
    <col min="5121" max="5121" width="40.28515625" customWidth="1"/>
    <col min="5126" max="5126" width="13.7109375" customWidth="1"/>
    <col min="5127" max="5128" width="15.140625" customWidth="1"/>
    <col min="5377" max="5377" width="40.28515625" customWidth="1"/>
    <col min="5382" max="5382" width="13.7109375" customWidth="1"/>
    <col min="5383" max="5384" width="15.140625" customWidth="1"/>
    <col min="5633" max="5633" width="40.28515625" customWidth="1"/>
    <col min="5638" max="5638" width="13.7109375" customWidth="1"/>
    <col min="5639" max="5640" width="15.140625" customWidth="1"/>
    <col min="5889" max="5889" width="40.28515625" customWidth="1"/>
    <col min="5894" max="5894" width="13.7109375" customWidth="1"/>
    <col min="5895" max="5896" width="15.140625" customWidth="1"/>
    <col min="6145" max="6145" width="40.28515625" customWidth="1"/>
    <col min="6150" max="6150" width="13.7109375" customWidth="1"/>
    <col min="6151" max="6152" width="15.140625" customWidth="1"/>
    <col min="6401" max="6401" width="40.28515625" customWidth="1"/>
    <col min="6406" max="6406" width="13.7109375" customWidth="1"/>
    <col min="6407" max="6408" width="15.140625" customWidth="1"/>
    <col min="6657" max="6657" width="40.28515625" customWidth="1"/>
    <col min="6662" max="6662" width="13.7109375" customWidth="1"/>
    <col min="6663" max="6664" width="15.140625" customWidth="1"/>
    <col min="6913" max="6913" width="40.28515625" customWidth="1"/>
    <col min="6918" max="6918" width="13.7109375" customWidth="1"/>
    <col min="6919" max="6920" width="15.140625" customWidth="1"/>
    <col min="7169" max="7169" width="40.28515625" customWidth="1"/>
    <col min="7174" max="7174" width="13.7109375" customWidth="1"/>
    <col min="7175" max="7176" width="15.140625" customWidth="1"/>
    <col min="7425" max="7425" width="40.28515625" customWidth="1"/>
    <col min="7430" max="7430" width="13.7109375" customWidth="1"/>
    <col min="7431" max="7432" width="15.140625" customWidth="1"/>
    <col min="7681" max="7681" width="40.28515625" customWidth="1"/>
    <col min="7686" max="7686" width="13.7109375" customWidth="1"/>
    <col min="7687" max="7688" width="15.140625" customWidth="1"/>
    <col min="7937" max="7937" width="40.28515625" customWidth="1"/>
    <col min="7942" max="7942" width="13.7109375" customWidth="1"/>
    <col min="7943" max="7944" width="15.140625" customWidth="1"/>
    <col min="8193" max="8193" width="40.28515625" customWidth="1"/>
    <col min="8198" max="8198" width="13.7109375" customWidth="1"/>
    <col min="8199" max="8200" width="15.140625" customWidth="1"/>
    <col min="8449" max="8449" width="40.28515625" customWidth="1"/>
    <col min="8454" max="8454" width="13.7109375" customWidth="1"/>
    <col min="8455" max="8456" width="15.140625" customWidth="1"/>
    <col min="8705" max="8705" width="40.28515625" customWidth="1"/>
    <col min="8710" max="8710" width="13.7109375" customWidth="1"/>
    <col min="8711" max="8712" width="15.140625" customWidth="1"/>
    <col min="8961" max="8961" width="40.28515625" customWidth="1"/>
    <col min="8966" max="8966" width="13.7109375" customWidth="1"/>
    <col min="8967" max="8968" width="15.140625" customWidth="1"/>
    <col min="9217" max="9217" width="40.28515625" customWidth="1"/>
    <col min="9222" max="9222" width="13.7109375" customWidth="1"/>
    <col min="9223" max="9224" width="15.140625" customWidth="1"/>
    <col min="9473" max="9473" width="40.28515625" customWidth="1"/>
    <col min="9478" max="9478" width="13.7109375" customWidth="1"/>
    <col min="9479" max="9480" width="15.140625" customWidth="1"/>
    <col min="9729" max="9729" width="40.28515625" customWidth="1"/>
    <col min="9734" max="9734" width="13.7109375" customWidth="1"/>
    <col min="9735" max="9736" width="15.140625" customWidth="1"/>
    <col min="9985" max="9985" width="40.28515625" customWidth="1"/>
    <col min="9990" max="9990" width="13.7109375" customWidth="1"/>
    <col min="9991" max="9992" width="15.140625" customWidth="1"/>
    <col min="10241" max="10241" width="40.28515625" customWidth="1"/>
    <col min="10246" max="10246" width="13.7109375" customWidth="1"/>
    <col min="10247" max="10248" width="15.140625" customWidth="1"/>
    <col min="10497" max="10497" width="40.28515625" customWidth="1"/>
    <col min="10502" max="10502" width="13.7109375" customWidth="1"/>
    <col min="10503" max="10504" width="15.140625" customWidth="1"/>
    <col min="10753" max="10753" width="40.28515625" customWidth="1"/>
    <col min="10758" max="10758" width="13.7109375" customWidth="1"/>
    <col min="10759" max="10760" width="15.140625" customWidth="1"/>
    <col min="11009" max="11009" width="40.28515625" customWidth="1"/>
    <col min="11014" max="11014" width="13.7109375" customWidth="1"/>
    <col min="11015" max="11016" width="15.140625" customWidth="1"/>
    <col min="11265" max="11265" width="40.28515625" customWidth="1"/>
    <col min="11270" max="11270" width="13.7109375" customWidth="1"/>
    <col min="11271" max="11272" width="15.140625" customWidth="1"/>
    <col min="11521" max="11521" width="40.28515625" customWidth="1"/>
    <col min="11526" max="11526" width="13.7109375" customWidth="1"/>
    <col min="11527" max="11528" width="15.140625" customWidth="1"/>
    <col min="11777" max="11777" width="40.28515625" customWidth="1"/>
    <col min="11782" max="11782" width="13.7109375" customWidth="1"/>
    <col min="11783" max="11784" width="15.140625" customWidth="1"/>
    <col min="12033" max="12033" width="40.28515625" customWidth="1"/>
    <col min="12038" max="12038" width="13.7109375" customWidth="1"/>
    <col min="12039" max="12040" width="15.140625" customWidth="1"/>
    <col min="12289" max="12289" width="40.28515625" customWidth="1"/>
    <col min="12294" max="12294" width="13.7109375" customWidth="1"/>
    <col min="12295" max="12296" width="15.140625" customWidth="1"/>
    <col min="12545" max="12545" width="40.28515625" customWidth="1"/>
    <col min="12550" max="12550" width="13.7109375" customWidth="1"/>
    <col min="12551" max="12552" width="15.140625" customWidth="1"/>
    <col min="12801" max="12801" width="40.28515625" customWidth="1"/>
    <col min="12806" max="12806" width="13.7109375" customWidth="1"/>
    <col min="12807" max="12808" width="15.140625" customWidth="1"/>
    <col min="13057" max="13057" width="40.28515625" customWidth="1"/>
    <col min="13062" max="13062" width="13.7109375" customWidth="1"/>
    <col min="13063" max="13064" width="15.140625" customWidth="1"/>
    <col min="13313" max="13313" width="40.28515625" customWidth="1"/>
    <col min="13318" max="13318" width="13.7109375" customWidth="1"/>
    <col min="13319" max="13320" width="15.140625" customWidth="1"/>
    <col min="13569" max="13569" width="40.28515625" customWidth="1"/>
    <col min="13574" max="13574" width="13.7109375" customWidth="1"/>
    <col min="13575" max="13576" width="15.140625" customWidth="1"/>
    <col min="13825" max="13825" width="40.28515625" customWidth="1"/>
    <col min="13830" max="13830" width="13.7109375" customWidth="1"/>
    <col min="13831" max="13832" width="15.140625" customWidth="1"/>
    <col min="14081" max="14081" width="40.28515625" customWidth="1"/>
    <col min="14086" max="14086" width="13.7109375" customWidth="1"/>
    <col min="14087" max="14088" width="15.140625" customWidth="1"/>
    <col min="14337" max="14337" width="40.28515625" customWidth="1"/>
    <col min="14342" max="14342" width="13.7109375" customWidth="1"/>
    <col min="14343" max="14344" width="15.140625" customWidth="1"/>
    <col min="14593" max="14593" width="40.28515625" customWidth="1"/>
    <col min="14598" max="14598" width="13.7109375" customWidth="1"/>
    <col min="14599" max="14600" width="15.140625" customWidth="1"/>
    <col min="14849" max="14849" width="40.28515625" customWidth="1"/>
    <col min="14854" max="14854" width="13.7109375" customWidth="1"/>
    <col min="14855" max="14856" width="15.140625" customWidth="1"/>
    <col min="15105" max="15105" width="40.28515625" customWidth="1"/>
    <col min="15110" max="15110" width="13.7109375" customWidth="1"/>
    <col min="15111" max="15112" width="15.140625" customWidth="1"/>
    <col min="15361" max="15361" width="40.28515625" customWidth="1"/>
    <col min="15366" max="15366" width="13.7109375" customWidth="1"/>
    <col min="15367" max="15368" width="15.140625" customWidth="1"/>
    <col min="15617" max="15617" width="40.28515625" customWidth="1"/>
    <col min="15622" max="15622" width="13.7109375" customWidth="1"/>
    <col min="15623" max="15624" width="15.140625" customWidth="1"/>
    <col min="15873" max="15873" width="40.28515625" customWidth="1"/>
    <col min="15878" max="15878" width="13.7109375" customWidth="1"/>
    <col min="15879" max="15880" width="15.140625" customWidth="1"/>
    <col min="16129" max="16129" width="40.28515625" customWidth="1"/>
    <col min="16134" max="16134" width="13.7109375" customWidth="1"/>
    <col min="16135" max="16136" width="15.140625" customWidth="1"/>
  </cols>
  <sheetData>
    <row r="1" spans="1:6" ht="12.75" customHeight="1" x14ac:dyDescent="0.2">
      <c r="A1" s="109" t="s">
        <v>42</v>
      </c>
      <c r="B1" s="109"/>
      <c r="C1" s="109"/>
      <c r="D1" s="109"/>
      <c r="E1" s="109"/>
      <c r="F1" s="109"/>
    </row>
    <row r="2" spans="1:6" x14ac:dyDescent="0.2">
      <c r="A2" s="109"/>
      <c r="B2" s="109"/>
      <c r="C2" s="109"/>
      <c r="D2" s="109"/>
      <c r="E2" s="109"/>
      <c r="F2" s="109"/>
    </row>
    <row r="4" spans="1:6" ht="25.5" x14ac:dyDescent="0.2">
      <c r="A4" s="3" t="s">
        <v>26</v>
      </c>
    </row>
    <row r="6" spans="1:6" x14ac:dyDescent="0.2">
      <c r="A6" s="4" t="s">
        <v>27</v>
      </c>
    </row>
    <row r="7" spans="1:6" x14ac:dyDescent="0.2">
      <c r="A7" s="5" t="s">
        <v>28</v>
      </c>
      <c r="B7" s="6" t="s">
        <v>29</v>
      </c>
    </row>
    <row r="8" spans="1:6" x14ac:dyDescent="0.2">
      <c r="A8" s="5" t="s">
        <v>43</v>
      </c>
      <c r="B8" s="6" t="s">
        <v>44</v>
      </c>
    </row>
    <row r="9" spans="1:6" x14ac:dyDescent="0.2">
      <c r="A9" s="5" t="s">
        <v>45</v>
      </c>
      <c r="B9" s="6" t="s">
        <v>46</v>
      </c>
    </row>
    <row r="10" spans="1:6" x14ac:dyDescent="0.2">
      <c r="A10" s="7"/>
      <c r="B10" s="8"/>
    </row>
    <row r="11" spans="1:6" x14ac:dyDescent="0.2">
      <c r="A11" s="4" t="s">
        <v>31</v>
      </c>
      <c r="B11" s="8"/>
    </row>
    <row r="12" spans="1:6" x14ac:dyDescent="0.2">
      <c r="A12" s="5" t="s">
        <v>32</v>
      </c>
      <c r="B12" s="9">
        <v>0.6</v>
      </c>
    </row>
    <row r="13" spans="1:6" x14ac:dyDescent="0.2">
      <c r="A13" s="5" t="s">
        <v>47</v>
      </c>
      <c r="B13" s="9">
        <v>0.4</v>
      </c>
    </row>
    <row r="14" spans="1:6" x14ac:dyDescent="0.2">
      <c r="A14" s="5" t="s">
        <v>34</v>
      </c>
      <c r="B14" s="9">
        <v>-0.8</v>
      </c>
    </row>
    <row r="15" spans="1:6" x14ac:dyDescent="0.2">
      <c r="A15" s="7"/>
      <c r="B15" s="8"/>
    </row>
    <row r="16" spans="1:6" x14ac:dyDescent="0.2">
      <c r="A16" s="5" t="s">
        <v>35</v>
      </c>
      <c r="B16" s="9">
        <v>3</v>
      </c>
    </row>
    <row r="18" spans="1:4" x14ac:dyDescent="0.2">
      <c r="A18" s="4" t="s">
        <v>36</v>
      </c>
    </row>
    <row r="19" spans="1:4" x14ac:dyDescent="0.2">
      <c r="A19" s="5" t="s">
        <v>37</v>
      </c>
      <c r="B19" s="9">
        <v>0</v>
      </c>
    </row>
    <row r="20" spans="1:4" x14ac:dyDescent="0.2">
      <c r="A20" s="5" t="s">
        <v>38</v>
      </c>
      <c r="B20" s="9">
        <v>1</v>
      </c>
    </row>
    <row r="21" spans="1:4" x14ac:dyDescent="0.2">
      <c r="A21" s="5"/>
      <c r="B21" s="14"/>
    </row>
    <row r="22" spans="1:4" x14ac:dyDescent="0.2">
      <c r="A22" s="5"/>
      <c r="B22" s="14"/>
    </row>
    <row r="31" spans="1:4" s="11" customFormat="1" x14ac:dyDescent="0.2">
      <c r="A31" s="10" t="s">
        <v>41</v>
      </c>
    </row>
    <row r="32" spans="1:4" x14ac:dyDescent="0.2">
      <c r="B32" s="12"/>
      <c r="C32" s="12" t="str">
        <f>CONCATENATE("Low ", B7)</f>
        <v>Low IV</v>
      </c>
      <c r="D32" s="12" t="str">
        <f>CONCATENATE("High ", B7)</f>
        <v>High IV</v>
      </c>
    </row>
    <row r="33" spans="2:4" x14ac:dyDescent="0.2">
      <c r="B33" s="13" t="str">
        <f>B8</f>
        <v>Women</v>
      </c>
      <c r="C33" s="12">
        <f>((B19-B20)*B12)+B16</f>
        <v>2.4</v>
      </c>
      <c r="D33" s="12">
        <f>(B19+B20)*B12+B16</f>
        <v>3.6</v>
      </c>
    </row>
    <row r="34" spans="2:4" x14ac:dyDescent="0.2">
      <c r="B34" s="13" t="str">
        <f>B9</f>
        <v>Men</v>
      </c>
      <c r="C34" s="12">
        <f>((B19-B20)*B12)+B13+((B19-B20)*B14)+B16</f>
        <v>3.6</v>
      </c>
      <c r="D34" s="12">
        <f>(B19+B20)*B12+B13+((B19+B20)*B14)+B16</f>
        <v>3.2</v>
      </c>
    </row>
  </sheetData>
  <mergeCells count="1">
    <mergeCell ref="A1:F2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2"/>
  <sheetViews>
    <sheetView zoomScale="90" workbookViewId="0">
      <selection activeCell="M4" sqref="M4"/>
    </sheetView>
  </sheetViews>
  <sheetFormatPr defaultColWidth="8.85546875" defaultRowHeight="12.75" x14ac:dyDescent="0.2"/>
  <cols>
    <col min="1" max="1" width="38.28515625" bestFit="1" customWidth="1"/>
    <col min="2" max="2" width="14.5703125" bestFit="1" customWidth="1"/>
    <col min="6" max="6" width="13.7109375" customWidth="1"/>
    <col min="7" max="8" width="15.140625" customWidth="1"/>
    <col min="257" max="257" width="38.28515625" bestFit="1" customWidth="1"/>
    <col min="262" max="262" width="13.7109375" customWidth="1"/>
    <col min="263" max="264" width="15.140625" customWidth="1"/>
    <col min="513" max="513" width="38.28515625" bestFit="1" customWidth="1"/>
    <col min="518" max="518" width="13.7109375" customWidth="1"/>
    <col min="519" max="520" width="15.140625" customWidth="1"/>
    <col min="769" max="769" width="38.28515625" bestFit="1" customWidth="1"/>
    <col min="774" max="774" width="13.7109375" customWidth="1"/>
    <col min="775" max="776" width="15.140625" customWidth="1"/>
    <col min="1025" max="1025" width="38.28515625" bestFit="1" customWidth="1"/>
    <col min="1030" max="1030" width="13.7109375" customWidth="1"/>
    <col min="1031" max="1032" width="15.140625" customWidth="1"/>
    <col min="1281" max="1281" width="38.28515625" bestFit="1" customWidth="1"/>
    <col min="1286" max="1286" width="13.7109375" customWidth="1"/>
    <col min="1287" max="1288" width="15.140625" customWidth="1"/>
    <col min="1537" max="1537" width="38.28515625" bestFit="1" customWidth="1"/>
    <col min="1542" max="1542" width="13.7109375" customWidth="1"/>
    <col min="1543" max="1544" width="15.140625" customWidth="1"/>
    <col min="1793" max="1793" width="38.28515625" bestFit="1" customWidth="1"/>
    <col min="1798" max="1798" width="13.7109375" customWidth="1"/>
    <col min="1799" max="1800" width="15.140625" customWidth="1"/>
    <col min="2049" max="2049" width="38.28515625" bestFit="1" customWidth="1"/>
    <col min="2054" max="2054" width="13.7109375" customWidth="1"/>
    <col min="2055" max="2056" width="15.140625" customWidth="1"/>
    <col min="2305" max="2305" width="38.28515625" bestFit="1" customWidth="1"/>
    <col min="2310" max="2310" width="13.7109375" customWidth="1"/>
    <col min="2311" max="2312" width="15.140625" customWidth="1"/>
    <col min="2561" max="2561" width="38.28515625" bestFit="1" customWidth="1"/>
    <col min="2566" max="2566" width="13.7109375" customWidth="1"/>
    <col min="2567" max="2568" width="15.140625" customWidth="1"/>
    <col min="2817" max="2817" width="38.28515625" bestFit="1" customWidth="1"/>
    <col min="2822" max="2822" width="13.7109375" customWidth="1"/>
    <col min="2823" max="2824" width="15.140625" customWidth="1"/>
    <col min="3073" max="3073" width="38.28515625" bestFit="1" customWidth="1"/>
    <col min="3078" max="3078" width="13.7109375" customWidth="1"/>
    <col min="3079" max="3080" width="15.140625" customWidth="1"/>
    <col min="3329" max="3329" width="38.28515625" bestFit="1" customWidth="1"/>
    <col min="3334" max="3334" width="13.7109375" customWidth="1"/>
    <col min="3335" max="3336" width="15.140625" customWidth="1"/>
    <col min="3585" max="3585" width="38.28515625" bestFit="1" customWidth="1"/>
    <col min="3590" max="3590" width="13.7109375" customWidth="1"/>
    <col min="3591" max="3592" width="15.140625" customWidth="1"/>
    <col min="3841" max="3841" width="38.28515625" bestFit="1" customWidth="1"/>
    <col min="3846" max="3846" width="13.7109375" customWidth="1"/>
    <col min="3847" max="3848" width="15.140625" customWidth="1"/>
    <col min="4097" max="4097" width="38.28515625" bestFit="1" customWidth="1"/>
    <col min="4102" max="4102" width="13.7109375" customWidth="1"/>
    <col min="4103" max="4104" width="15.140625" customWidth="1"/>
    <col min="4353" max="4353" width="38.28515625" bestFit="1" customWidth="1"/>
    <col min="4358" max="4358" width="13.7109375" customWidth="1"/>
    <col min="4359" max="4360" width="15.140625" customWidth="1"/>
    <col min="4609" max="4609" width="38.28515625" bestFit="1" customWidth="1"/>
    <col min="4614" max="4614" width="13.7109375" customWidth="1"/>
    <col min="4615" max="4616" width="15.140625" customWidth="1"/>
    <col min="4865" max="4865" width="38.28515625" bestFit="1" customWidth="1"/>
    <col min="4870" max="4870" width="13.7109375" customWidth="1"/>
    <col min="4871" max="4872" width="15.140625" customWidth="1"/>
    <col min="5121" max="5121" width="38.28515625" bestFit="1" customWidth="1"/>
    <col min="5126" max="5126" width="13.7109375" customWidth="1"/>
    <col min="5127" max="5128" width="15.140625" customWidth="1"/>
    <col min="5377" max="5377" width="38.28515625" bestFit="1" customWidth="1"/>
    <col min="5382" max="5382" width="13.7109375" customWidth="1"/>
    <col min="5383" max="5384" width="15.140625" customWidth="1"/>
    <col min="5633" max="5633" width="38.28515625" bestFit="1" customWidth="1"/>
    <col min="5638" max="5638" width="13.7109375" customWidth="1"/>
    <col min="5639" max="5640" width="15.140625" customWidth="1"/>
    <col min="5889" max="5889" width="38.28515625" bestFit="1" customWidth="1"/>
    <col min="5894" max="5894" width="13.7109375" customWidth="1"/>
    <col min="5895" max="5896" width="15.140625" customWidth="1"/>
    <col min="6145" max="6145" width="38.28515625" bestFit="1" customWidth="1"/>
    <col min="6150" max="6150" width="13.7109375" customWidth="1"/>
    <col min="6151" max="6152" width="15.140625" customWidth="1"/>
    <col min="6401" max="6401" width="38.28515625" bestFit="1" customWidth="1"/>
    <col min="6406" max="6406" width="13.7109375" customWidth="1"/>
    <col min="6407" max="6408" width="15.140625" customWidth="1"/>
    <col min="6657" max="6657" width="38.28515625" bestFit="1" customWidth="1"/>
    <col min="6662" max="6662" width="13.7109375" customWidth="1"/>
    <col min="6663" max="6664" width="15.140625" customWidth="1"/>
    <col min="6913" max="6913" width="38.28515625" bestFit="1" customWidth="1"/>
    <col min="6918" max="6918" width="13.7109375" customWidth="1"/>
    <col min="6919" max="6920" width="15.140625" customWidth="1"/>
    <col min="7169" max="7169" width="38.28515625" bestFit="1" customWidth="1"/>
    <col min="7174" max="7174" width="13.7109375" customWidth="1"/>
    <col min="7175" max="7176" width="15.140625" customWidth="1"/>
    <col min="7425" max="7425" width="38.28515625" bestFit="1" customWidth="1"/>
    <col min="7430" max="7430" width="13.7109375" customWidth="1"/>
    <col min="7431" max="7432" width="15.140625" customWidth="1"/>
    <col min="7681" max="7681" width="38.28515625" bestFit="1" customWidth="1"/>
    <col min="7686" max="7686" width="13.7109375" customWidth="1"/>
    <col min="7687" max="7688" width="15.140625" customWidth="1"/>
    <col min="7937" max="7937" width="38.28515625" bestFit="1" customWidth="1"/>
    <col min="7942" max="7942" width="13.7109375" customWidth="1"/>
    <col min="7943" max="7944" width="15.140625" customWidth="1"/>
    <col min="8193" max="8193" width="38.28515625" bestFit="1" customWidth="1"/>
    <col min="8198" max="8198" width="13.7109375" customWidth="1"/>
    <col min="8199" max="8200" width="15.140625" customWidth="1"/>
    <col min="8449" max="8449" width="38.28515625" bestFit="1" customWidth="1"/>
    <col min="8454" max="8454" width="13.7109375" customWidth="1"/>
    <col min="8455" max="8456" width="15.140625" customWidth="1"/>
    <col min="8705" max="8705" width="38.28515625" bestFit="1" customWidth="1"/>
    <col min="8710" max="8710" width="13.7109375" customWidth="1"/>
    <col min="8711" max="8712" width="15.140625" customWidth="1"/>
    <col min="8961" max="8961" width="38.28515625" bestFit="1" customWidth="1"/>
    <col min="8966" max="8966" width="13.7109375" customWidth="1"/>
    <col min="8967" max="8968" width="15.140625" customWidth="1"/>
    <col min="9217" max="9217" width="38.28515625" bestFit="1" customWidth="1"/>
    <col min="9222" max="9222" width="13.7109375" customWidth="1"/>
    <col min="9223" max="9224" width="15.140625" customWidth="1"/>
    <col min="9473" max="9473" width="38.28515625" bestFit="1" customWidth="1"/>
    <col min="9478" max="9478" width="13.7109375" customWidth="1"/>
    <col min="9479" max="9480" width="15.140625" customWidth="1"/>
    <col min="9729" max="9729" width="38.28515625" bestFit="1" customWidth="1"/>
    <col min="9734" max="9734" width="13.7109375" customWidth="1"/>
    <col min="9735" max="9736" width="15.140625" customWidth="1"/>
    <col min="9985" max="9985" width="38.28515625" bestFit="1" customWidth="1"/>
    <col min="9990" max="9990" width="13.7109375" customWidth="1"/>
    <col min="9991" max="9992" width="15.140625" customWidth="1"/>
    <col min="10241" max="10241" width="38.28515625" bestFit="1" customWidth="1"/>
    <col min="10246" max="10246" width="13.7109375" customWidth="1"/>
    <col min="10247" max="10248" width="15.140625" customWidth="1"/>
    <col min="10497" max="10497" width="38.28515625" bestFit="1" customWidth="1"/>
    <col min="10502" max="10502" width="13.7109375" customWidth="1"/>
    <col min="10503" max="10504" width="15.140625" customWidth="1"/>
    <col min="10753" max="10753" width="38.28515625" bestFit="1" customWidth="1"/>
    <col min="10758" max="10758" width="13.7109375" customWidth="1"/>
    <col min="10759" max="10760" width="15.140625" customWidth="1"/>
    <col min="11009" max="11009" width="38.28515625" bestFit="1" customWidth="1"/>
    <col min="11014" max="11014" width="13.7109375" customWidth="1"/>
    <col min="11015" max="11016" width="15.140625" customWidth="1"/>
    <col min="11265" max="11265" width="38.28515625" bestFit="1" customWidth="1"/>
    <col min="11270" max="11270" width="13.7109375" customWidth="1"/>
    <col min="11271" max="11272" width="15.140625" customWidth="1"/>
    <col min="11521" max="11521" width="38.28515625" bestFit="1" customWidth="1"/>
    <col min="11526" max="11526" width="13.7109375" customWidth="1"/>
    <col min="11527" max="11528" width="15.140625" customWidth="1"/>
    <col min="11777" max="11777" width="38.28515625" bestFit="1" customWidth="1"/>
    <col min="11782" max="11782" width="13.7109375" customWidth="1"/>
    <col min="11783" max="11784" width="15.140625" customWidth="1"/>
    <col min="12033" max="12033" width="38.28515625" bestFit="1" customWidth="1"/>
    <col min="12038" max="12038" width="13.7109375" customWidth="1"/>
    <col min="12039" max="12040" width="15.140625" customWidth="1"/>
    <col min="12289" max="12289" width="38.28515625" bestFit="1" customWidth="1"/>
    <col min="12294" max="12294" width="13.7109375" customWidth="1"/>
    <col min="12295" max="12296" width="15.140625" customWidth="1"/>
    <col min="12545" max="12545" width="38.28515625" bestFit="1" customWidth="1"/>
    <col min="12550" max="12550" width="13.7109375" customWidth="1"/>
    <col min="12551" max="12552" width="15.140625" customWidth="1"/>
    <col min="12801" max="12801" width="38.28515625" bestFit="1" customWidth="1"/>
    <col min="12806" max="12806" width="13.7109375" customWidth="1"/>
    <col min="12807" max="12808" width="15.140625" customWidth="1"/>
    <col min="13057" max="13057" width="38.28515625" bestFit="1" customWidth="1"/>
    <col min="13062" max="13062" width="13.7109375" customWidth="1"/>
    <col min="13063" max="13064" width="15.140625" customWidth="1"/>
    <col min="13313" max="13313" width="38.28515625" bestFit="1" customWidth="1"/>
    <col min="13318" max="13318" width="13.7109375" customWidth="1"/>
    <col min="13319" max="13320" width="15.140625" customWidth="1"/>
    <col min="13569" max="13569" width="38.28515625" bestFit="1" customWidth="1"/>
    <col min="13574" max="13574" width="13.7109375" customWidth="1"/>
    <col min="13575" max="13576" width="15.140625" customWidth="1"/>
    <col min="13825" max="13825" width="38.28515625" bestFit="1" customWidth="1"/>
    <col min="13830" max="13830" width="13.7109375" customWidth="1"/>
    <col min="13831" max="13832" width="15.140625" customWidth="1"/>
    <col min="14081" max="14081" width="38.28515625" bestFit="1" customWidth="1"/>
    <col min="14086" max="14086" width="13.7109375" customWidth="1"/>
    <col min="14087" max="14088" width="15.140625" customWidth="1"/>
    <col min="14337" max="14337" width="38.28515625" bestFit="1" customWidth="1"/>
    <col min="14342" max="14342" width="13.7109375" customWidth="1"/>
    <col min="14343" max="14344" width="15.140625" customWidth="1"/>
    <col min="14593" max="14593" width="38.28515625" bestFit="1" customWidth="1"/>
    <col min="14598" max="14598" width="13.7109375" customWidth="1"/>
    <col min="14599" max="14600" width="15.140625" customWidth="1"/>
    <col min="14849" max="14849" width="38.28515625" bestFit="1" customWidth="1"/>
    <col min="14854" max="14854" width="13.7109375" customWidth="1"/>
    <col min="14855" max="14856" width="15.140625" customWidth="1"/>
    <col min="15105" max="15105" width="38.28515625" bestFit="1" customWidth="1"/>
    <col min="15110" max="15110" width="13.7109375" customWidth="1"/>
    <col min="15111" max="15112" width="15.140625" customWidth="1"/>
    <col min="15361" max="15361" width="38.28515625" bestFit="1" customWidth="1"/>
    <col min="15366" max="15366" width="13.7109375" customWidth="1"/>
    <col min="15367" max="15368" width="15.140625" customWidth="1"/>
    <col min="15617" max="15617" width="38.28515625" bestFit="1" customWidth="1"/>
    <col min="15622" max="15622" width="13.7109375" customWidth="1"/>
    <col min="15623" max="15624" width="15.140625" customWidth="1"/>
    <col min="15873" max="15873" width="38.28515625" bestFit="1" customWidth="1"/>
    <col min="15878" max="15878" width="13.7109375" customWidth="1"/>
    <col min="15879" max="15880" width="15.140625" customWidth="1"/>
    <col min="16129" max="16129" width="38.28515625" bestFit="1" customWidth="1"/>
    <col min="16134" max="16134" width="13.7109375" customWidth="1"/>
    <col min="16135" max="16136" width="15.140625" customWidth="1"/>
  </cols>
  <sheetData>
    <row r="1" spans="1:2" x14ac:dyDescent="0.2">
      <c r="A1" s="2" t="s">
        <v>25</v>
      </c>
    </row>
    <row r="3" spans="1:2" ht="25.5" x14ac:dyDescent="0.2">
      <c r="A3" s="3" t="s">
        <v>26</v>
      </c>
    </row>
    <row r="5" spans="1:2" x14ac:dyDescent="0.2">
      <c r="A5" s="4" t="s">
        <v>27</v>
      </c>
    </row>
    <row r="6" spans="1:2" x14ac:dyDescent="0.2">
      <c r="A6" s="5" t="s">
        <v>28</v>
      </c>
      <c r="B6" s="6" t="s">
        <v>342</v>
      </c>
    </row>
    <row r="7" spans="1:2" x14ac:dyDescent="0.2">
      <c r="A7" s="5" t="s">
        <v>30</v>
      </c>
      <c r="B7" s="6" t="s">
        <v>343</v>
      </c>
    </row>
    <row r="8" spans="1:2" x14ac:dyDescent="0.2">
      <c r="A8" s="7"/>
      <c r="B8" s="8"/>
    </row>
    <row r="9" spans="1:2" x14ac:dyDescent="0.2">
      <c r="A9" s="4" t="s">
        <v>31</v>
      </c>
      <c r="B9" s="8"/>
    </row>
    <row r="10" spans="1:2" x14ac:dyDescent="0.2">
      <c r="A10" s="5" t="s">
        <v>32</v>
      </c>
      <c r="B10" s="76">
        <f>'Task 3'!H18</f>
        <v>0.69111421384215588</v>
      </c>
    </row>
    <row r="11" spans="1:2" x14ac:dyDescent="0.2">
      <c r="A11" s="5" t="s">
        <v>33</v>
      </c>
      <c r="B11" s="76">
        <f>'Task 3'!H19</f>
        <v>0.86432712556401148</v>
      </c>
    </row>
    <row r="12" spans="1:2" x14ac:dyDescent="0.2">
      <c r="A12" s="5" t="s">
        <v>34</v>
      </c>
      <c r="B12" s="76">
        <f>'Task 3'!H20</f>
        <v>-6.8555381961125803E-2</v>
      </c>
    </row>
    <row r="13" spans="1:2" x14ac:dyDescent="0.2">
      <c r="A13" s="7"/>
      <c r="B13" s="8"/>
    </row>
    <row r="14" spans="1:2" x14ac:dyDescent="0.2">
      <c r="A14" s="5" t="s">
        <v>35</v>
      </c>
      <c r="B14" s="76">
        <f>'Task 3'!H17</f>
        <v>0.50108690287343549</v>
      </c>
    </row>
    <row r="16" spans="1:2" x14ac:dyDescent="0.2">
      <c r="A16" s="4" t="s">
        <v>36</v>
      </c>
    </row>
    <row r="17" spans="1:4" x14ac:dyDescent="0.2">
      <c r="A17" s="5" t="s">
        <v>37</v>
      </c>
      <c r="B17" s="76">
        <f>'Task 3'!K2</f>
        <v>7.8940000000000001</v>
      </c>
    </row>
    <row r="18" spans="1:4" x14ac:dyDescent="0.2">
      <c r="A18" s="5" t="s">
        <v>38</v>
      </c>
      <c r="B18" s="76">
        <f>'Task 3'!K3</f>
        <v>1.3830139689066567</v>
      </c>
    </row>
    <row r="19" spans="1:4" x14ac:dyDescent="0.2">
      <c r="A19" s="5" t="s">
        <v>39</v>
      </c>
      <c r="B19" s="76">
        <f>'Task 3'!K4</f>
        <v>5.2479999999999993</v>
      </c>
    </row>
    <row r="20" spans="1:4" x14ac:dyDescent="0.2">
      <c r="A20" s="5" t="s">
        <v>40</v>
      </c>
      <c r="B20" s="76">
        <f>'Task 3'!K5</f>
        <v>1.1285673757503583</v>
      </c>
    </row>
    <row r="29" spans="1:4" s="11" customFormat="1" x14ac:dyDescent="0.2">
      <c r="A29" s="10" t="s">
        <v>41</v>
      </c>
    </row>
    <row r="30" spans="1:4" x14ac:dyDescent="0.2">
      <c r="B30" s="12"/>
      <c r="C30" s="12" t="str">
        <f>CONCATENATE("Low ", B6)</f>
        <v>Low Product Quality</v>
      </c>
      <c r="D30" s="12" t="str">
        <f>CONCATENATE("High ", B6)</f>
        <v>High Product Quality</v>
      </c>
    </row>
    <row r="31" spans="1:4" x14ac:dyDescent="0.2">
      <c r="B31" s="13" t="str">
        <f>CONCATENATE("Low ", B7)</f>
        <v>Low Brand Image</v>
      </c>
      <c r="C31" s="12">
        <f>((B17-B18)*B10)+((B19-B20)*B11)+((B17-B18)*(B19-B20))*B12+B14</f>
        <v>6.7226963964430801</v>
      </c>
      <c r="D31" s="12">
        <f>(B17+B18)*B10+((B19-B20)*B11)+((B17+B18)*(B19-B20)*B12)+B14</f>
        <v>7.8531856700193803</v>
      </c>
    </row>
    <row r="32" spans="1:4" x14ac:dyDescent="0.2">
      <c r="B32" s="13" t="str">
        <f xml:space="preserve"> CONCATENATE("High ", B7)</f>
        <v>High Brand Image</v>
      </c>
      <c r="C32" s="12">
        <f>((B17-B18)*B10)+(B19+B20)*B11+((B17-B18)*(B19+B20)*B12)+B14</f>
        <v>7.6660974459893794</v>
      </c>
      <c r="D32" s="12">
        <f>(B17+B18)*B10+(B19+B20)*B11+((B17+B18)*(B19+B20))*B12+B14</f>
        <v>8.3685750554194858</v>
      </c>
    </row>
  </sheetData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Variable Description</vt:lpstr>
      <vt:lpstr>Dataset</vt:lpstr>
      <vt:lpstr>Turnover</vt:lpstr>
      <vt:lpstr>Task 1</vt:lpstr>
      <vt:lpstr>Task 2.1</vt:lpstr>
      <vt:lpstr> Task 2.2 a)</vt:lpstr>
      <vt:lpstr>Task 2.2 b)</vt:lpstr>
      <vt:lpstr>Task 2.2 c)</vt:lpstr>
      <vt:lpstr>Task 2.2 d)</vt:lpstr>
      <vt:lpstr>Task 2.2 e)</vt:lpstr>
      <vt:lpstr>Task 2.2 f)</vt:lpstr>
      <vt:lpstr>Task 2.2 g)</vt:lpstr>
      <vt:lpstr>Task 2.2 h)</vt:lpstr>
      <vt:lpstr>Task 2.2 i)</vt:lpstr>
      <vt:lpstr>Task 2.2 j) Final Model</vt:lpstr>
      <vt:lpstr>Task 3</vt:lpstr>
      <vt:lpstr>Task 4.1 a)</vt:lpstr>
      <vt:lpstr>Task 4.1 b) Final Model</vt:lpstr>
      <vt:lpstr>Task 4.2</vt:lpstr>
      <vt:lpstr>Task 5</vt:lpstr>
      <vt:lpstr>Interaction - Binary Var</vt:lpstr>
      <vt:lpstr>Interaction - Continuous Var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Dilal Saundage</dc:creator>
  <cp:lastModifiedBy>Yash Ahuja</cp:lastModifiedBy>
  <dcterms:created xsi:type="dcterms:W3CDTF">2017-03-21T02:56:51Z</dcterms:created>
  <dcterms:modified xsi:type="dcterms:W3CDTF">2020-05-22T17:00:02Z</dcterms:modified>
</cp:coreProperties>
</file>