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zwinderman/Desktop/"/>
    </mc:Choice>
  </mc:AlternateContent>
  <xr:revisionPtr revIDLastSave="0" documentId="13_ncr:1_{CB2DFD1D-9CEB-4945-AF14-0456BF1D2A7C}" xr6:coauthVersionLast="47" xr6:coauthVersionMax="47" xr10:uidLastSave="{00000000-0000-0000-0000-000000000000}"/>
  <bookViews>
    <workbookView xWindow="8920" yWindow="940" windowWidth="28040" windowHeight="17440" xr2:uid="{1DD7878D-0984-AC4E-BD67-5044A86720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O30" i="1"/>
  <c r="M31" i="1"/>
  <c r="O31" i="1"/>
  <c r="M35" i="1"/>
  <c r="O35" i="1"/>
  <c r="M36" i="1"/>
  <c r="O36" i="1"/>
  <c r="M37" i="1"/>
  <c r="O37" i="1"/>
  <c r="O29" i="1"/>
  <c r="M29" i="1"/>
  <c r="H32" i="1"/>
  <c r="H38" i="1"/>
  <c r="K38" i="1" s="1"/>
  <c r="K36" i="1"/>
  <c r="K37" i="1"/>
  <c r="K35" i="1"/>
  <c r="O19" i="1"/>
  <c r="N19" i="1"/>
  <c r="O18" i="1"/>
  <c r="N18" i="1"/>
  <c r="O17" i="1"/>
  <c r="N17" i="1"/>
  <c r="O13" i="1"/>
  <c r="N13" i="1"/>
  <c r="O12" i="1"/>
  <c r="N12" i="1"/>
  <c r="O11" i="1"/>
  <c r="N11" i="1"/>
  <c r="M19" i="1"/>
  <c r="M18" i="1"/>
  <c r="M17" i="1"/>
  <c r="M13" i="1"/>
  <c r="M12" i="1"/>
  <c r="M11" i="1"/>
  <c r="H20" i="1"/>
  <c r="H14" i="1"/>
  <c r="H22" i="1" l="1"/>
</calcChain>
</file>

<file path=xl/sharedStrings.xml><?xml version="1.0" encoding="utf-8"?>
<sst xmlns="http://schemas.openxmlformats.org/spreadsheetml/2006/main" count="49" uniqueCount="28">
  <si>
    <t>logit sensitivity</t>
  </si>
  <si>
    <t>logit specificity</t>
  </si>
  <si>
    <t>intercept</t>
  </si>
  <si>
    <t>type</t>
  </si>
  <si>
    <t>population</t>
  </si>
  <si>
    <t>beta</t>
  </si>
  <si>
    <t>se</t>
  </si>
  <si>
    <t>residual SD</t>
  </si>
  <si>
    <t>correlation of residuals</t>
  </si>
  <si>
    <t>regression with observed stats</t>
  </si>
  <si>
    <t>mada</t>
  </si>
  <si>
    <t>JAGS</t>
  </si>
  <si>
    <t>t-test</t>
  </si>
  <si>
    <t>obs.</t>
  </si>
  <si>
    <t>jags</t>
  </si>
  <si>
    <t>data uit de smoking-dataset in het mada-package</t>
  </si>
  <si>
    <t>51 rijen ('studies') met (FN, FP, TN, TP)-data met 2 covariabelen (nl. 2 type-testen en 2 populaties)</t>
  </si>
  <si>
    <t>correlation of residuals / beta</t>
  </si>
  <si>
    <r>
      <t>s / alpha</t>
    </r>
    <r>
      <rPr>
        <b/>
        <vertAlign val="superscript"/>
        <sz val="12"/>
        <color theme="1"/>
        <rFont val="Calibri (Body)"/>
      </rPr>
      <t>#</t>
    </r>
  </si>
  <si>
    <t>alpha</t>
  </si>
  <si>
    <t>theta</t>
  </si>
  <si>
    <r>
      <t xml:space="preserve">sum / theta </t>
    </r>
    <r>
      <rPr>
        <b/>
        <vertAlign val="superscript"/>
        <sz val="12"/>
        <color theme="1"/>
        <rFont val="Calibri (Body)"/>
      </rPr>
      <t>## , @@</t>
    </r>
  </si>
  <si>
    <r>
      <rPr>
        <vertAlign val="superscript"/>
        <sz val="12"/>
        <color theme="1"/>
        <rFont val="Calibri (Body)"/>
      </rPr>
      <t xml:space="preserve"># </t>
    </r>
    <r>
      <rPr>
        <sz val="12"/>
        <color theme="1"/>
        <rFont val="Calibri"/>
        <family val="2"/>
        <scheme val="minor"/>
      </rPr>
      <t>when beta=0, E[s] = alpha</t>
    </r>
  </si>
  <si>
    <r>
      <rPr>
        <vertAlign val="superscript"/>
        <sz val="12"/>
        <color theme="1"/>
        <rFont val="Calibri (Body)"/>
      </rPr>
      <t>##</t>
    </r>
    <r>
      <rPr>
        <sz val="12"/>
        <color theme="1"/>
        <rFont val="Calibri"/>
        <family val="2"/>
        <scheme val="minor"/>
      </rPr>
      <t xml:space="preserve"> when beta=0, E[sum] = 2theta</t>
    </r>
  </si>
  <si>
    <r>
      <rPr>
        <vertAlign val="superscript"/>
        <sz val="12"/>
        <color theme="1"/>
        <rFont val="Calibri (Body)"/>
      </rPr>
      <t>@@</t>
    </r>
    <r>
      <rPr>
        <sz val="12"/>
        <color theme="1"/>
        <rFont val="Calibri"/>
        <family val="2"/>
        <scheme val="minor"/>
      </rPr>
      <t xml:space="preserve"> when beta=0, theta may be interpreted as log(DOR)/2</t>
    </r>
  </si>
  <si>
    <t>2 theta</t>
  </si>
  <si>
    <t>s=logit(sens)-logit(spec)</t>
  </si>
  <si>
    <t>sum=logit(sens)+logit(spec)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</si>
</sst>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C1FF-280B-0144-A34A-03D24498420B}">
  <dimension ref="A3:O44"/>
  <sheetViews>
    <sheetView tabSelected="1" topLeftCell="A13" workbookViewId="0">
      <selection activeCell="H25" sqref="H25"/>
    </sheetView>
  </sheetViews>
  <sheetFormatPr baseColWidth="10" defaultRowHeight="16"/>
  <cols>
    <col min="1" max="1" width="26.1640625" customWidth="1"/>
    <col min="2" max="3" width="14.5" style="2" customWidth="1"/>
    <col min="4" max="4" width="2.6640625" customWidth="1"/>
    <col min="5" max="6" width="14.5" style="2" customWidth="1"/>
    <col min="7" max="7" width="2.6640625" customWidth="1"/>
    <col min="8" max="9" width="14.5" customWidth="1"/>
    <col min="10" max="10" width="3" customWidth="1"/>
    <col min="13" max="15" width="10.83203125" style="2"/>
  </cols>
  <sheetData>
    <row r="3" spans="1:15">
      <c r="A3" t="s">
        <v>15</v>
      </c>
    </row>
    <row r="4" spans="1:15">
      <c r="A4" t="s">
        <v>16</v>
      </c>
    </row>
    <row r="8" spans="1:15">
      <c r="A8" s="7"/>
      <c r="B8" s="8" t="s">
        <v>9</v>
      </c>
      <c r="C8" s="8"/>
      <c r="D8" s="7"/>
      <c r="E8" s="8" t="s">
        <v>10</v>
      </c>
      <c r="F8" s="8"/>
      <c r="G8" s="7"/>
      <c r="H8" s="8" t="s">
        <v>11</v>
      </c>
      <c r="I8" s="8"/>
      <c r="M8" s="9" t="s">
        <v>13</v>
      </c>
      <c r="N8" s="9" t="s">
        <v>10</v>
      </c>
      <c r="O8" s="9" t="s">
        <v>14</v>
      </c>
    </row>
    <row r="9" spans="1:15">
      <c r="A9" s="4"/>
      <c r="B9" s="5" t="s">
        <v>5</v>
      </c>
      <c r="C9" s="5" t="s">
        <v>6</v>
      </c>
      <c r="D9" s="4"/>
      <c r="E9" s="5" t="s">
        <v>5</v>
      </c>
      <c r="F9" s="5" t="s">
        <v>6</v>
      </c>
      <c r="G9" s="4"/>
      <c r="H9" s="6" t="s">
        <v>5</v>
      </c>
      <c r="I9" s="6" t="s">
        <v>6</v>
      </c>
      <c r="M9" s="5" t="s">
        <v>12</v>
      </c>
      <c r="N9" s="5" t="s">
        <v>12</v>
      </c>
      <c r="O9" s="5" t="s">
        <v>12</v>
      </c>
    </row>
    <row r="10" spans="1:15">
      <c r="A10" s="1" t="s">
        <v>0</v>
      </c>
    </row>
    <row r="11" spans="1:15">
      <c r="A11" t="s">
        <v>2</v>
      </c>
      <c r="B11" s="2">
        <v>3.226</v>
      </c>
      <c r="C11" s="2">
        <v>0.32450000000000001</v>
      </c>
      <c r="E11" s="2">
        <v>3.0760000000000001</v>
      </c>
      <c r="F11" s="2">
        <v>0.30299999999999999</v>
      </c>
      <c r="H11" s="2">
        <v>3.3690000000000002</v>
      </c>
      <c r="I11" s="2">
        <v>0.30509999999999998</v>
      </c>
      <c r="M11" s="10">
        <f>ABS(B11/C11)</f>
        <v>9.9414483821263477</v>
      </c>
      <c r="N11" s="10">
        <f>ABS(E11/F11)</f>
        <v>10.151815181518153</v>
      </c>
      <c r="O11" s="10">
        <f>ABS(H11/I11)</f>
        <v>11.042281219272372</v>
      </c>
    </row>
    <row r="12" spans="1:15">
      <c r="A12" t="s">
        <v>3</v>
      </c>
      <c r="B12" s="2">
        <v>-0.57189999999999996</v>
      </c>
      <c r="C12" s="2">
        <v>0.51700000000000002</v>
      </c>
      <c r="E12" s="2">
        <v>-0.56999999999999995</v>
      </c>
      <c r="F12" s="2">
        <v>0.48199999999999998</v>
      </c>
      <c r="H12" s="2">
        <v>-0.69110000000000005</v>
      </c>
      <c r="I12" s="2">
        <v>0.52649999999999997</v>
      </c>
      <c r="M12" s="10">
        <f>ABS(B12/C12)</f>
        <v>1.1061895551257253</v>
      </c>
      <c r="N12" s="10">
        <f>ABS(E12/F12)</f>
        <v>1.1825726141078838</v>
      </c>
      <c r="O12" s="10">
        <f>ABS(H12/I12)</f>
        <v>1.3126305792972461</v>
      </c>
    </row>
    <row r="13" spans="1:15">
      <c r="A13" t="s">
        <v>4</v>
      </c>
      <c r="B13" s="2">
        <v>-0.91490000000000005</v>
      </c>
      <c r="C13" s="2">
        <v>0.5282</v>
      </c>
      <c r="E13" s="2">
        <v>-0.86899999999999999</v>
      </c>
      <c r="F13" s="2">
        <v>0.495</v>
      </c>
      <c r="H13" s="2">
        <v>-0.91379999999999995</v>
      </c>
      <c r="I13" s="2">
        <v>0.59360000000000002</v>
      </c>
      <c r="M13" s="10">
        <f>ABS(B13/C13)</f>
        <v>1.7321090496024234</v>
      </c>
      <c r="N13" s="10">
        <f>ABS(E13/F13)</f>
        <v>1.7555555555555555</v>
      </c>
      <c r="O13" s="10">
        <f>ABS(H13/I13)</f>
        <v>1.539420485175202</v>
      </c>
    </row>
    <row r="14" spans="1:15">
      <c r="A14" t="s">
        <v>7</v>
      </c>
      <c r="B14" s="2">
        <v>1.4510000000000001</v>
      </c>
      <c r="E14" s="2">
        <v>1.264</v>
      </c>
      <c r="H14" s="10">
        <f>SQRT(2.1962)</f>
        <v>1.4819581640518737</v>
      </c>
      <c r="M14" s="10"/>
      <c r="N14" s="10"/>
      <c r="O14" s="10"/>
    </row>
    <row r="15" spans="1:15">
      <c r="M15" s="10"/>
      <c r="N15" s="10"/>
      <c r="O15" s="10"/>
    </row>
    <row r="16" spans="1:15">
      <c r="A16" s="1" t="s">
        <v>1</v>
      </c>
      <c r="M16" s="10"/>
      <c r="N16" s="10"/>
      <c r="O16" s="10"/>
    </row>
    <row r="17" spans="1:15">
      <c r="A17" t="s">
        <v>2</v>
      </c>
      <c r="B17" s="2">
        <v>2.6193</v>
      </c>
      <c r="C17" s="2">
        <v>0.25840000000000002</v>
      </c>
      <c r="E17" s="2">
        <v>2.456</v>
      </c>
      <c r="F17" s="2">
        <v>0.24099999999999999</v>
      </c>
      <c r="H17" s="2">
        <v>2.5935999999999999</v>
      </c>
      <c r="I17" s="2">
        <v>0.2387</v>
      </c>
      <c r="M17" s="10">
        <f>ABS(B17/C17)</f>
        <v>10.136609907120743</v>
      </c>
      <c r="N17" s="10">
        <f>ABS(E17/F17)</f>
        <v>10.190871369294605</v>
      </c>
      <c r="O17" s="10">
        <f>ABS(H17/I17)</f>
        <v>10.865521575198994</v>
      </c>
    </row>
    <row r="18" spans="1:15">
      <c r="A18" t="s">
        <v>3</v>
      </c>
      <c r="B18" s="2">
        <v>-0.54239999999999999</v>
      </c>
      <c r="C18" s="2">
        <v>0.41170000000000001</v>
      </c>
      <c r="E18" s="2">
        <v>-0.39</v>
      </c>
      <c r="F18" s="2">
        <v>0.373</v>
      </c>
      <c r="H18" s="2">
        <v>-0.47149999999999997</v>
      </c>
      <c r="I18" s="2">
        <v>0.35610000000000003</v>
      </c>
      <c r="M18" s="10">
        <f>ABS(B18/C18)</f>
        <v>1.3174641729414622</v>
      </c>
      <c r="N18" s="10">
        <f>ABS(E18/F18)</f>
        <v>1.0455764075067024</v>
      </c>
      <c r="O18" s="10">
        <f>ABS(H18/I18)</f>
        <v>1.3240662735186743</v>
      </c>
    </row>
    <row r="19" spans="1:15">
      <c r="A19" t="s">
        <v>4</v>
      </c>
      <c r="B19" s="2">
        <v>0.62549999999999994</v>
      </c>
      <c r="C19" s="2">
        <v>0.42059999999999997</v>
      </c>
      <c r="E19" s="2">
        <v>0.55700000000000005</v>
      </c>
      <c r="F19" s="2">
        <v>0.375</v>
      </c>
      <c r="H19" s="2">
        <v>0.63560000000000005</v>
      </c>
      <c r="I19" s="2">
        <v>0.40089999999999998</v>
      </c>
      <c r="M19" s="10">
        <f>ABS(B19/C19)</f>
        <v>1.4871611982881596</v>
      </c>
      <c r="N19" s="10">
        <f>ABS(E19/F19)</f>
        <v>1.4853333333333334</v>
      </c>
      <c r="O19" s="10">
        <f>ABS(H19/I19)</f>
        <v>1.5854327762534299</v>
      </c>
    </row>
    <row r="20" spans="1:15">
      <c r="A20" t="s">
        <v>7</v>
      </c>
      <c r="B20" s="2">
        <v>1.1559999999999999</v>
      </c>
      <c r="E20" s="2">
        <v>0.98799999999999999</v>
      </c>
      <c r="H20" s="10">
        <f>SQRT(1.1932)</f>
        <v>1.0923369443537099</v>
      </c>
    </row>
    <row r="22" spans="1:15">
      <c r="A22" t="s">
        <v>8</v>
      </c>
      <c r="B22" s="2">
        <v>-0.43190000000000001</v>
      </c>
      <c r="E22" s="2">
        <v>-0.47899999999999998</v>
      </c>
      <c r="H22" s="10">
        <f>-0.7852/(H14*H20)</f>
        <v>-0.48505135817830319</v>
      </c>
    </row>
    <row r="23" spans="1:15">
      <c r="A23" s="4"/>
      <c r="B23" s="5"/>
      <c r="C23" s="5"/>
      <c r="D23" s="4"/>
      <c r="E23" s="5"/>
      <c r="F23" s="5"/>
      <c r="G23" s="4"/>
      <c r="H23" s="4"/>
      <c r="I23" s="4"/>
      <c r="M23" s="5"/>
      <c r="N23" s="5"/>
      <c r="O23" s="5"/>
    </row>
    <row r="27" spans="1:15">
      <c r="A27" s="12"/>
      <c r="B27" s="13"/>
      <c r="C27" s="13"/>
      <c r="D27" s="12"/>
      <c r="E27" s="13"/>
      <c r="F27" s="13"/>
      <c r="G27" s="12"/>
      <c r="H27" s="12"/>
      <c r="I27" s="12"/>
      <c r="J27" s="12"/>
      <c r="K27" s="12"/>
      <c r="L27" s="12"/>
      <c r="M27" s="13"/>
      <c r="N27" s="13"/>
      <c r="O27" s="13"/>
    </row>
    <row r="28" spans="1:15" ht="19">
      <c r="A28" s="1" t="s">
        <v>18</v>
      </c>
      <c r="B28" s="3" t="s">
        <v>26</v>
      </c>
      <c r="C28" s="3"/>
      <c r="E28" s="3" t="s">
        <v>26</v>
      </c>
      <c r="F28" s="3"/>
      <c r="H28" s="2" t="s">
        <v>19</v>
      </c>
    </row>
    <row r="29" spans="1:15">
      <c r="A29" t="s">
        <v>2</v>
      </c>
      <c r="B29" s="2">
        <v>0.60750000000000004</v>
      </c>
      <c r="C29" s="2">
        <v>0.4945</v>
      </c>
      <c r="E29" s="2">
        <v>0.61939999999999995</v>
      </c>
      <c r="F29" s="2">
        <v>0.45879999999999999</v>
      </c>
      <c r="H29" s="10">
        <v>-0.32879999999999998</v>
      </c>
      <c r="I29" s="10">
        <v>0.63780000000000003</v>
      </c>
      <c r="M29" s="10">
        <f>ABS(B29/C29)</f>
        <v>1.2285136501516685</v>
      </c>
      <c r="N29" s="10"/>
      <c r="O29" s="10">
        <f>ABS(H29/I29)</f>
        <v>0.51552210724365</v>
      </c>
    </row>
    <row r="30" spans="1:15">
      <c r="A30" t="s">
        <v>3</v>
      </c>
      <c r="B30" s="2">
        <v>-2.9489999999999999E-2</v>
      </c>
      <c r="C30" s="2">
        <v>0.78779999999999994</v>
      </c>
      <c r="E30" s="2">
        <v>-0.1802</v>
      </c>
      <c r="F30" s="2">
        <v>0.72309999999999997</v>
      </c>
      <c r="H30" s="10">
        <v>0.1925</v>
      </c>
      <c r="I30" s="10">
        <v>0.79049999999999998</v>
      </c>
      <c r="M30" s="10">
        <f>ABS(B30/C30)</f>
        <v>3.7433358720487434E-2</v>
      </c>
      <c r="N30" s="10"/>
      <c r="O30" s="10">
        <f>ABS(H30/I30)</f>
        <v>0.24351676154332702</v>
      </c>
    </row>
    <row r="31" spans="1:15">
      <c r="A31" t="s">
        <v>4</v>
      </c>
      <c r="B31" s="2">
        <v>-1.54033</v>
      </c>
      <c r="C31" s="2">
        <v>0.80489999999999995</v>
      </c>
      <c r="E31" s="2">
        <v>-1.4295</v>
      </c>
      <c r="F31" s="2">
        <v>0.73819999999999997</v>
      </c>
      <c r="H31" s="10">
        <v>-1.4896</v>
      </c>
      <c r="I31" s="10">
        <v>0.89649999999999996</v>
      </c>
      <c r="M31" s="10">
        <f>ABS(B31/C31)</f>
        <v>1.9136911417567402</v>
      </c>
      <c r="N31" s="10"/>
      <c r="O31" s="10">
        <f>ABS(H31/I31)</f>
        <v>1.6615727830451759</v>
      </c>
    </row>
    <row r="32" spans="1:15">
      <c r="A32" t="s">
        <v>7</v>
      </c>
      <c r="B32" s="2">
        <v>2.2109999999999999</v>
      </c>
      <c r="E32" s="2">
        <v>1.9411</v>
      </c>
      <c r="H32" s="10">
        <f>SQRT(4.9867)</f>
        <v>2.233092026764683</v>
      </c>
      <c r="I32" s="10"/>
      <c r="M32" s="10"/>
      <c r="N32" s="10"/>
      <c r="O32" s="10"/>
    </row>
    <row r="33" spans="1:15">
      <c r="H33" s="10"/>
      <c r="I33" s="10"/>
      <c r="M33" s="10"/>
      <c r="N33" s="10"/>
      <c r="O33" s="10"/>
    </row>
    <row r="34" spans="1:15" ht="19">
      <c r="A34" s="1" t="s">
        <v>21</v>
      </c>
      <c r="B34" s="3" t="s">
        <v>27</v>
      </c>
      <c r="C34" s="3"/>
      <c r="E34" s="3" t="s">
        <v>27</v>
      </c>
      <c r="F34" s="3"/>
      <c r="H34" s="10" t="s">
        <v>20</v>
      </c>
      <c r="I34" s="10"/>
      <c r="K34" t="s">
        <v>25</v>
      </c>
      <c r="M34" s="10"/>
      <c r="N34" s="10"/>
      <c r="O34" s="10"/>
    </row>
    <row r="35" spans="1:15">
      <c r="A35" t="s">
        <v>2</v>
      </c>
      <c r="B35" s="2">
        <v>5.8452999999999999</v>
      </c>
      <c r="C35" s="2">
        <v>0.31569999999999998</v>
      </c>
      <c r="E35" s="2">
        <v>5.5324999999999998</v>
      </c>
      <c r="F35" s="2">
        <v>0.29980000000000001</v>
      </c>
      <c r="H35" s="10">
        <v>2.9750000000000001</v>
      </c>
      <c r="I35" s="10">
        <v>0.15079999999999999</v>
      </c>
      <c r="K35">
        <f>2*H35</f>
        <v>5.95</v>
      </c>
      <c r="M35" s="10">
        <f>ABS(B35/C35)</f>
        <v>18.515362686094395</v>
      </c>
      <c r="N35" s="10"/>
      <c r="O35" s="10">
        <f>ABS(H35/I35)</f>
        <v>19.728116710875334</v>
      </c>
    </row>
    <row r="36" spans="1:15">
      <c r="A36" t="s">
        <v>3</v>
      </c>
      <c r="B36" s="2">
        <v>-1.1143000000000001</v>
      </c>
      <c r="C36" s="2">
        <v>0.50290000000000001</v>
      </c>
      <c r="E36" s="2">
        <v>-0.96150000000000002</v>
      </c>
      <c r="F36" s="2">
        <v>0.46789999999999998</v>
      </c>
      <c r="H36" s="10">
        <v>-0.57140000000000002</v>
      </c>
      <c r="I36" s="10">
        <v>0.24690000000000001</v>
      </c>
      <c r="K36">
        <f t="shared" ref="K36:K37" si="0">2*H36</f>
        <v>-1.1428</v>
      </c>
      <c r="M36" s="10">
        <f>ABS(B36/C36)</f>
        <v>2.215748657784848</v>
      </c>
      <c r="N36" s="10"/>
      <c r="O36" s="10">
        <f>ABS(H36/I36)</f>
        <v>2.3142972863507492</v>
      </c>
    </row>
    <row r="37" spans="1:15">
      <c r="A37" t="s">
        <v>4</v>
      </c>
      <c r="B37" s="2">
        <v>-0.28939999999999999</v>
      </c>
      <c r="C37" s="2">
        <v>0.51380000000000003</v>
      </c>
      <c r="E37" s="2">
        <v>-0.31530000000000002</v>
      </c>
      <c r="F37" s="2">
        <v>0.47670000000000001</v>
      </c>
      <c r="H37" s="10">
        <v>-3.2399999999999998E-2</v>
      </c>
      <c r="I37" s="10">
        <v>0.27629999999999999</v>
      </c>
      <c r="K37">
        <f t="shared" si="0"/>
        <v>-6.4799999999999996E-2</v>
      </c>
      <c r="M37" s="10">
        <f>ABS(B37/C37)</f>
        <v>0.56325418450759046</v>
      </c>
      <c r="N37" s="10"/>
      <c r="O37" s="10">
        <f>ABS(H37/I37)</f>
        <v>0.11726384364820847</v>
      </c>
    </row>
    <row r="38" spans="1:15">
      <c r="A38" t="s">
        <v>7</v>
      </c>
      <c r="B38" s="2">
        <v>1.4119999999999999</v>
      </c>
      <c r="E38" s="2">
        <v>1.1728000000000001</v>
      </c>
      <c r="H38" s="10">
        <f>SQRT(0.44715)</f>
        <v>0.66869275455922206</v>
      </c>
      <c r="I38" s="10"/>
      <c r="K38">
        <f>H38*SQRT(2)</f>
        <v>0.94567436255827519</v>
      </c>
      <c r="N38" s="10"/>
      <c r="O38" s="10"/>
    </row>
    <row r="39" spans="1:15">
      <c r="H39" s="10"/>
      <c r="I39" s="10"/>
      <c r="N39" s="10"/>
      <c r="O39" s="10"/>
    </row>
    <row r="40" spans="1:15">
      <c r="A40" t="s">
        <v>17</v>
      </c>
      <c r="B40" s="2">
        <v>0.247</v>
      </c>
      <c r="E40" s="2">
        <v>0.27279999999999999</v>
      </c>
      <c r="H40" s="10">
        <v>-0.32161000000000001</v>
      </c>
      <c r="I40" s="10">
        <v>0.15140000000000001</v>
      </c>
      <c r="N40" s="10"/>
      <c r="O40" s="10"/>
    </row>
    <row r="41" spans="1:15">
      <c r="A41" s="4"/>
      <c r="B41" s="5"/>
      <c r="C41" s="5"/>
      <c r="D41" s="4"/>
      <c r="E41" s="5"/>
      <c r="F41" s="5"/>
      <c r="G41" s="4"/>
      <c r="H41" s="4"/>
      <c r="I41" s="4"/>
      <c r="M41" s="5"/>
      <c r="N41" s="5"/>
      <c r="O41" s="5"/>
    </row>
    <row r="42" spans="1:15" ht="19">
      <c r="A42" t="s">
        <v>22</v>
      </c>
    </row>
    <row r="43" spans="1:15" ht="19">
      <c r="A43" t="s">
        <v>23</v>
      </c>
    </row>
    <row r="44" spans="1:15" ht="19">
      <c r="A44" s="11" t="s">
        <v>24</v>
      </c>
    </row>
  </sheetData>
  <mergeCells count="7">
    <mergeCell ref="B8:C8"/>
    <mergeCell ref="E8:F8"/>
    <mergeCell ref="H8:I8"/>
    <mergeCell ref="B28:C28"/>
    <mergeCell ref="B34:C34"/>
    <mergeCell ref="E28:F28"/>
    <mergeCell ref="E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AHZ</dc:creator>
  <cp:lastModifiedBy>AHZ</cp:lastModifiedBy>
  <dcterms:created xsi:type="dcterms:W3CDTF">2021-07-09T06:07:11Z</dcterms:created>
  <dcterms:modified xsi:type="dcterms:W3CDTF">2021-07-09T09:46:20Z</dcterms:modified>
</cp:coreProperties>
</file>