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zwinderman/Desktop/research/bada/"/>
    </mc:Choice>
  </mc:AlternateContent>
  <xr:revisionPtr revIDLastSave="0" documentId="13_ncr:1_{467F5A8D-4F40-E441-9C13-E7777102B9FB}" xr6:coauthVersionLast="47" xr6:coauthVersionMax="47" xr10:uidLastSave="{00000000-0000-0000-0000-000000000000}"/>
  <bookViews>
    <workbookView xWindow="10680" yWindow="1780" windowWidth="28040" windowHeight="17440" xr2:uid="{AA426438-7811-0943-ACC0-4A504E25D895}"/>
  </bookViews>
  <sheets>
    <sheet name="mean accuracy" sheetId="1" r:id="rId1"/>
    <sheet name="co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I30" i="1"/>
  <c r="G30" i="1"/>
  <c r="H19" i="1"/>
  <c r="I19" i="1"/>
  <c r="G19" i="1"/>
  <c r="H18" i="1"/>
  <c r="I18" i="1"/>
  <c r="G18" i="1"/>
  <c r="I17" i="1"/>
  <c r="G17" i="1"/>
  <c r="I27" i="1"/>
  <c r="G27" i="1"/>
  <c r="H16" i="1"/>
  <c r="I16" i="1"/>
  <c r="G16" i="1"/>
</calcChain>
</file>

<file path=xl/sharedStrings.xml><?xml version="1.0" encoding="utf-8"?>
<sst xmlns="http://schemas.openxmlformats.org/spreadsheetml/2006/main" count="111" uniqueCount="89">
  <si>
    <t>number of cases</t>
  </si>
  <si>
    <t>mean</t>
  </si>
  <si>
    <t>min</t>
  </si>
  <si>
    <t>max</t>
  </si>
  <si>
    <t>sensitivity</t>
  </si>
  <si>
    <t>specificity</t>
  </si>
  <si>
    <t xml:space="preserve">Spearman correlation between sensitivity and specificity </t>
  </si>
  <si>
    <t>logit sensitivity</t>
  </si>
  <si>
    <t>logit specificity</t>
  </si>
  <si>
    <t>SD logit specificity</t>
  </si>
  <si>
    <t>SD logit sensitivity</t>
  </si>
  <si>
    <t>logit sensitivity (SE)</t>
  </si>
  <si>
    <t>logit specificity (SE)</t>
  </si>
  <si>
    <t>correlation</t>
  </si>
  <si>
    <t>SD</t>
  </si>
  <si>
    <t>separate, normal-normal</t>
  </si>
  <si>
    <t>separate, normal-normal (using rm(...) in metafor-package)</t>
  </si>
  <si>
    <t>joint, normal-normal (using mvmeta(...))</t>
  </si>
  <si>
    <t>lm</t>
  </si>
  <si>
    <t>joint, normal-normal</t>
  </si>
  <si>
    <t>theta</t>
  </si>
  <si>
    <t>alpha</t>
  </si>
  <si>
    <t>coef (SE)</t>
  </si>
  <si>
    <t>AUC</t>
  </si>
  <si>
    <t>observed (unweighted, uncorrected)</t>
  </si>
  <si>
    <t>separate, lm (unweighted)</t>
  </si>
  <si>
    <t>separate, binomial-normal (using glmer)</t>
  </si>
  <si>
    <t>separate, binomial-normal</t>
  </si>
  <si>
    <t>joint, binomial-normal</t>
  </si>
  <si>
    <t>joint, binomial-normal (using glmer)</t>
  </si>
  <si>
    <t>joint, bayesian binomial-normal (using JAGS)</t>
  </si>
  <si>
    <t>joint, bayesian binomial-normal</t>
  </si>
  <si>
    <t>SD theta</t>
  </si>
  <si>
    <t>SD alpha</t>
  </si>
  <si>
    <t xml:space="preserve">beta = </t>
  </si>
  <si>
    <t>beta =</t>
  </si>
  <si>
    <t>?</t>
  </si>
  <si>
    <t>observed (unweighted, uncorrected for covariables)</t>
  </si>
  <si>
    <t>10 studies</t>
  </si>
  <si>
    <t>number of controls</t>
  </si>
  <si>
    <t>0.356 (.291)</t>
  </si>
  <si>
    <t>1.800 (.420)</t>
  </si>
  <si>
    <t>1.077 (.140)</t>
  </si>
  <si>
    <t>-1.442 (.666)</t>
  </si>
  <si>
    <t>test</t>
  </si>
  <si>
    <t>0.792 (.165)</t>
  </si>
  <si>
    <t>0.785 (.164)</t>
  </si>
  <si>
    <t>-0.963 (.324)</t>
  </si>
  <si>
    <t>-0.824 (.222)</t>
  </si>
  <si>
    <t>0.356 (.157)</t>
  </si>
  <si>
    <t>0.410 (.156)</t>
  </si>
  <si>
    <t>1.800 (.308)</t>
  </si>
  <si>
    <t>1.668 (.210)</t>
  </si>
  <si>
    <t>best beta =0.369</t>
  </si>
  <si>
    <t>-0.05 (.154)</t>
  </si>
  <si>
    <t>-0.035 (.122)</t>
  </si>
  <si>
    <t>1.754 (.413)</t>
  </si>
  <si>
    <t>1.566 (.264)</t>
  </si>
  <si>
    <t>1.07 (.146)</t>
  </si>
  <si>
    <t>0.946 (.115)</t>
  </si>
  <si>
    <t>-1.442 (.391)</t>
  </si>
  <si>
    <t>-1.187 (.251)</t>
  </si>
  <si>
    <t>0.380 (.154)</t>
  </si>
  <si>
    <t>1.652 (.216)</t>
  </si>
  <si>
    <t>1015 (.118)</t>
  </si>
  <si>
    <t>-1.281 (.289)</t>
  </si>
  <si>
    <t>0.779 (.163)</t>
  </si>
  <si>
    <t>0.842 (.228)</t>
  </si>
  <si>
    <t>-0.024 (.124)</t>
  </si>
  <si>
    <t>1.620 (.304)</t>
  </si>
  <si>
    <t>0.442 (.147)</t>
  </si>
  <si>
    <t>1.828 (.194)</t>
  </si>
  <si>
    <t>0.832 (.155)</t>
  </si>
  <si>
    <t>-0.962 (.204)</t>
  </si>
  <si>
    <t>0.826 (.155)</t>
  </si>
  <si>
    <t>-0.966 (.209)</t>
  </si>
  <si>
    <t>0.426 (.152)</t>
  </si>
  <si>
    <t>1.808 (.205)</t>
  </si>
  <si>
    <t>0.7091 (0.6451 - 0.88710</t>
  </si>
  <si>
    <t>0.7250 (0.6791 - 0.9159)</t>
  </si>
  <si>
    <t>0.438 (.178)</t>
  </si>
  <si>
    <t>1.826  (.220)</t>
  </si>
  <si>
    <t>1.062 (.240)</t>
  </si>
  <si>
    <t>-0.949 (.788)</t>
  </si>
  <si>
    <t>0.828 (.185)</t>
  </si>
  <si>
    <t>-0.964 (.233)</t>
  </si>
  <si>
    <t>0.149 (.354)</t>
  </si>
  <si>
    <t>1.935 (.400)</t>
  </si>
  <si>
    <t>-0.471 (.661)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</si>
</sst>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quotePrefix="1" applyFont="1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D10C-4E2E-D54C-BBBE-AF605505CFCA}">
  <dimension ref="A1:M30"/>
  <sheetViews>
    <sheetView tabSelected="1" workbookViewId="0">
      <selection activeCell="C17" sqref="C17"/>
    </sheetView>
  </sheetViews>
  <sheetFormatPr baseColWidth="10" defaultRowHeight="16" x14ac:dyDescent="0.2"/>
  <cols>
    <col min="1" max="1" width="51.1640625" bestFit="1" customWidth="1"/>
    <col min="2" max="2" width="2.83203125" customWidth="1"/>
    <col min="3" max="3" width="17.5" style="1" bestFit="1" customWidth="1"/>
    <col min="4" max="4" width="7.6640625" style="1" customWidth="1"/>
    <col min="5" max="5" width="17.5" style="1" bestFit="1" customWidth="1"/>
    <col min="6" max="6" width="2.5" customWidth="1"/>
    <col min="7" max="7" width="21.5" style="1" bestFit="1" customWidth="1"/>
    <col min="8" max="8" width="10" style="1" bestFit="1" customWidth="1"/>
    <col min="9" max="10" width="21.5" style="1" bestFit="1" customWidth="1"/>
    <col min="12" max="12" width="12.6640625" customWidth="1"/>
  </cols>
  <sheetData>
    <row r="1" spans="1:10" x14ac:dyDescent="0.2">
      <c r="A1" t="s">
        <v>38</v>
      </c>
    </row>
    <row r="2" spans="1:10" x14ac:dyDescent="0.2">
      <c r="C2" s="1" t="s">
        <v>1</v>
      </c>
      <c r="D2" s="1" t="s">
        <v>2</v>
      </c>
      <c r="E2" s="1" t="s">
        <v>3</v>
      </c>
    </row>
    <row r="3" spans="1:10" x14ac:dyDescent="0.2">
      <c r="A3" t="s">
        <v>0</v>
      </c>
      <c r="C3" s="1">
        <v>46</v>
      </c>
      <c r="D3" s="1">
        <v>6</v>
      </c>
      <c r="E3" s="1">
        <v>71</v>
      </c>
    </row>
    <row r="4" spans="1:10" x14ac:dyDescent="0.2">
      <c r="A4" t="s">
        <v>39</v>
      </c>
      <c r="C4" s="1">
        <v>92</v>
      </c>
      <c r="D4" s="1">
        <v>14</v>
      </c>
      <c r="E4" s="1">
        <v>193</v>
      </c>
    </row>
    <row r="6" spans="1:10" x14ac:dyDescent="0.2">
      <c r="A6" t="s">
        <v>4</v>
      </c>
      <c r="C6" s="3">
        <v>0.57099999999999995</v>
      </c>
      <c r="D6" s="3">
        <v>0.33</v>
      </c>
      <c r="E6" s="1">
        <v>1</v>
      </c>
    </row>
    <row r="7" spans="1:10" x14ac:dyDescent="0.2">
      <c r="A7" t="s">
        <v>5</v>
      </c>
      <c r="C7" s="3">
        <v>0.80300000000000005</v>
      </c>
      <c r="D7" s="3">
        <v>0.52</v>
      </c>
      <c r="E7" s="1">
        <v>1</v>
      </c>
    </row>
    <row r="8" spans="1:10" x14ac:dyDescent="0.2">
      <c r="A8" t="s">
        <v>6</v>
      </c>
      <c r="C8" s="11">
        <v>-0.84240000000000004</v>
      </c>
      <c r="D8" s="11"/>
      <c r="E8" s="11"/>
    </row>
    <row r="12" spans="1:10" x14ac:dyDescent="0.2">
      <c r="C12" s="1" t="s">
        <v>11</v>
      </c>
      <c r="E12" s="1" t="s">
        <v>12</v>
      </c>
      <c r="G12" s="1" t="s">
        <v>10</v>
      </c>
      <c r="H12" s="1" t="s">
        <v>13</v>
      </c>
      <c r="I12" s="1" t="s">
        <v>9</v>
      </c>
      <c r="J12" s="1" t="s">
        <v>23</v>
      </c>
    </row>
    <row r="13" spans="1:10" x14ac:dyDescent="0.2">
      <c r="A13" t="s">
        <v>24</v>
      </c>
      <c r="C13" s="4" t="s">
        <v>40</v>
      </c>
      <c r="E13" s="4" t="s">
        <v>41</v>
      </c>
      <c r="G13" s="1">
        <v>0.91900000000000004</v>
      </c>
      <c r="H13" s="1">
        <v>-0.747</v>
      </c>
      <c r="I13" s="1">
        <v>1.329</v>
      </c>
    </row>
    <row r="14" spans="1:10" x14ac:dyDescent="0.2">
      <c r="A14" t="s">
        <v>25</v>
      </c>
      <c r="C14" s="4" t="s">
        <v>49</v>
      </c>
      <c r="E14" s="4" t="s">
        <v>51</v>
      </c>
      <c r="G14" s="1">
        <v>0.496</v>
      </c>
      <c r="H14" s="1">
        <v>-0.35199999999999998</v>
      </c>
      <c r="I14" s="1">
        <v>0.97299999999999998</v>
      </c>
      <c r="J14" s="1">
        <v>0.69810000000000005</v>
      </c>
    </row>
    <row r="15" spans="1:10" x14ac:dyDescent="0.2">
      <c r="A15" t="s">
        <v>16</v>
      </c>
      <c r="C15" s="4" t="s">
        <v>50</v>
      </c>
      <c r="E15" s="4" t="s">
        <v>52</v>
      </c>
      <c r="G15" s="1">
        <v>0.33400000000000002</v>
      </c>
      <c r="H15" s="1">
        <v>-0.35099999999999998</v>
      </c>
      <c r="I15" s="1">
        <v>0.51100000000000001</v>
      </c>
      <c r="J15" s="1">
        <v>0.72989999999999999</v>
      </c>
    </row>
    <row r="16" spans="1:10" x14ac:dyDescent="0.2">
      <c r="A16" t="s">
        <v>17</v>
      </c>
      <c r="C16" s="4" t="s">
        <v>62</v>
      </c>
      <c r="E16" s="4" t="s">
        <v>63</v>
      </c>
      <c r="G16" s="3">
        <f>SQRT(0.10959091)</f>
        <v>0.33104517818569718</v>
      </c>
      <c r="H16" s="3">
        <f>-0.08253083/(G16*I16)</f>
        <v>-0.46520124058106205</v>
      </c>
      <c r="I16" s="3">
        <f>SQRT(0.28719453)</f>
        <v>0.53590533678999686</v>
      </c>
      <c r="J16" s="1">
        <v>0.73099999999999998</v>
      </c>
    </row>
    <row r="17" spans="1:13" x14ac:dyDescent="0.2">
      <c r="A17" t="s">
        <v>26</v>
      </c>
      <c r="C17" s="4" t="s">
        <v>70</v>
      </c>
      <c r="E17" s="4" t="s">
        <v>71</v>
      </c>
      <c r="G17" s="3">
        <f>SQRT(0.08828)</f>
        <v>0.29711950457686215</v>
      </c>
      <c r="H17" s="3">
        <f>-0.0476343/(G17*I17)</f>
        <v>-0.35600381333255954</v>
      </c>
      <c r="I17" s="3">
        <f>SQRT(0.2028)</f>
        <v>0.4503332099679081</v>
      </c>
      <c r="J17" s="1">
        <v>0.74219999999999997</v>
      </c>
    </row>
    <row r="18" spans="1:13" x14ac:dyDescent="0.2">
      <c r="A18" t="s">
        <v>29</v>
      </c>
      <c r="C18" s="4" t="s">
        <v>76</v>
      </c>
      <c r="E18" s="4" t="s">
        <v>77</v>
      </c>
      <c r="G18" s="3">
        <f>SQRT(0.08797311)</f>
        <v>0.29660261293522011</v>
      </c>
      <c r="H18" s="3">
        <f>-0.0442603/(G18*I18)</f>
        <v>-0.31781340674000064</v>
      </c>
      <c r="I18" s="3">
        <f>SQRT(0.2204623)</f>
        <v>0.46953413081478967</v>
      </c>
      <c r="J18" s="1">
        <v>0.73409999999999997</v>
      </c>
    </row>
    <row r="19" spans="1:13" x14ac:dyDescent="0.2">
      <c r="A19" t="s">
        <v>30</v>
      </c>
      <c r="C19" s="4" t="s">
        <v>80</v>
      </c>
      <c r="E19" s="4" t="s">
        <v>81</v>
      </c>
      <c r="G19" s="3">
        <f>SQRT(0.1666)</f>
        <v>0.40816663263917102</v>
      </c>
      <c r="H19" s="3">
        <f>-0.0367/(G19*I19)</f>
        <v>-0.16259598794573343</v>
      </c>
      <c r="I19" s="3">
        <f>SQRT(0.3058)</f>
        <v>0.55299186250793964</v>
      </c>
      <c r="J19" s="1" t="s">
        <v>79</v>
      </c>
    </row>
    <row r="23" spans="1:13" x14ac:dyDescent="0.2">
      <c r="C23" s="1" t="s">
        <v>20</v>
      </c>
      <c r="E23" s="1" t="s">
        <v>21</v>
      </c>
      <c r="G23" s="1" t="s">
        <v>32</v>
      </c>
      <c r="H23" s="1" t="s">
        <v>13</v>
      </c>
      <c r="I23" s="1" t="s">
        <v>33</v>
      </c>
      <c r="J23" s="1" t="s">
        <v>23</v>
      </c>
    </row>
    <row r="24" spans="1:13" x14ac:dyDescent="0.2">
      <c r="A24" t="s">
        <v>37</v>
      </c>
      <c r="C24" s="4" t="s">
        <v>42</v>
      </c>
      <c r="E24" s="4" t="s">
        <v>43</v>
      </c>
      <c r="G24" s="1">
        <v>0.443</v>
      </c>
      <c r="H24" s="1">
        <v>-0.49399999999999999</v>
      </c>
      <c r="I24" s="1">
        <v>2.1070000000000002</v>
      </c>
      <c r="K24" s="5" t="s">
        <v>35</v>
      </c>
      <c r="L24" s="9">
        <v>0</v>
      </c>
      <c r="M24" t="s">
        <v>53</v>
      </c>
    </row>
    <row r="25" spans="1:13" x14ac:dyDescent="0.2">
      <c r="A25" t="s">
        <v>25</v>
      </c>
      <c r="C25" s="4" t="s">
        <v>58</v>
      </c>
      <c r="E25" s="4" t="s">
        <v>60</v>
      </c>
      <c r="G25" s="1">
        <v>0.46100000000000002</v>
      </c>
      <c r="H25" s="1">
        <v>0</v>
      </c>
      <c r="I25" s="1">
        <v>1.238</v>
      </c>
      <c r="J25" s="2">
        <v>0.78600000000000003</v>
      </c>
      <c r="K25" s="5" t="s">
        <v>35</v>
      </c>
      <c r="L25" s="9">
        <v>0</v>
      </c>
      <c r="M25" t="s">
        <v>36</v>
      </c>
    </row>
    <row r="26" spans="1:13" x14ac:dyDescent="0.2">
      <c r="A26" t="s">
        <v>16</v>
      </c>
      <c r="C26" s="4" t="s">
        <v>59</v>
      </c>
      <c r="E26" s="4" t="s">
        <v>61</v>
      </c>
      <c r="G26" s="1">
        <v>0.20499999999999999</v>
      </c>
      <c r="H26" s="1">
        <v>0</v>
      </c>
      <c r="I26" s="3">
        <v>0.499</v>
      </c>
      <c r="J26" s="1">
        <v>0.80530000000000002</v>
      </c>
      <c r="K26" s="5" t="s">
        <v>35</v>
      </c>
      <c r="L26" s="9">
        <v>0</v>
      </c>
      <c r="M26" t="s">
        <v>36</v>
      </c>
    </row>
    <row r="27" spans="1:13" x14ac:dyDescent="0.2">
      <c r="A27" t="s">
        <v>17</v>
      </c>
      <c r="C27" s="4" t="s">
        <v>64</v>
      </c>
      <c r="E27" s="4" t="s">
        <v>65</v>
      </c>
      <c r="G27" s="3">
        <f>SQRT(0.0603805)</f>
        <v>0.24572443915898964</v>
      </c>
      <c r="H27" s="1">
        <v>0</v>
      </c>
      <c r="I27" s="3">
        <f>SQRT(0.5342954)</f>
        <v>0.73095512858177547</v>
      </c>
      <c r="J27" s="1">
        <v>0.79779999999999995</v>
      </c>
      <c r="K27" s="5" t="s">
        <v>35</v>
      </c>
      <c r="L27" s="9">
        <v>0</v>
      </c>
      <c r="M27" t="s">
        <v>36</v>
      </c>
    </row>
    <row r="28" spans="1:13" x14ac:dyDescent="0.2">
      <c r="A28" t="s">
        <v>26</v>
      </c>
      <c r="C28" s="8"/>
      <c r="E28" s="8"/>
      <c r="G28" s="8"/>
      <c r="H28" s="8"/>
      <c r="I28" s="8"/>
      <c r="J28" s="8"/>
    </row>
    <row r="29" spans="1:13" x14ac:dyDescent="0.2">
      <c r="A29" t="s">
        <v>29</v>
      </c>
      <c r="C29" s="8"/>
      <c r="E29" s="8"/>
      <c r="G29" s="8"/>
      <c r="H29" s="8"/>
      <c r="I29" s="8"/>
      <c r="J29" s="8"/>
    </row>
    <row r="30" spans="1:13" x14ac:dyDescent="0.2">
      <c r="A30" t="s">
        <v>30</v>
      </c>
      <c r="C30" s="4" t="s">
        <v>82</v>
      </c>
      <c r="E30" s="4" t="s">
        <v>83</v>
      </c>
      <c r="G30" s="3">
        <f>SQRT(0.195)</f>
        <v>0.44158804331639234</v>
      </c>
      <c r="H30" s="1">
        <v>0</v>
      </c>
      <c r="I30" s="3">
        <f>SQRT(0.8076)</f>
        <v>0.89866567754643889</v>
      </c>
      <c r="J30" s="1" t="s">
        <v>78</v>
      </c>
      <c r="K30" s="5" t="s">
        <v>34</v>
      </c>
      <c r="L30" s="6" t="s">
        <v>88</v>
      </c>
    </row>
  </sheetData>
  <mergeCells count="1"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4C25-CB0A-E840-88F4-20B3087A05E1}">
  <dimension ref="A2:I22"/>
  <sheetViews>
    <sheetView workbookViewId="0">
      <selection activeCell="E13" sqref="E13"/>
    </sheetView>
  </sheetViews>
  <sheetFormatPr baseColWidth="10" defaultRowHeight="16" x14ac:dyDescent="0.2"/>
  <cols>
    <col min="1" max="1" width="27.6640625" bestFit="1" customWidth="1"/>
    <col min="2" max="2" width="13.5" style="1" bestFit="1" customWidth="1"/>
    <col min="3" max="3" width="2.5" style="1" customWidth="1"/>
    <col min="4" max="4" width="13.5" style="1" bestFit="1" customWidth="1"/>
    <col min="5" max="5" width="7" customWidth="1"/>
    <col min="6" max="6" width="11.6640625" bestFit="1" customWidth="1"/>
    <col min="7" max="7" width="2.83203125" customWidth="1"/>
    <col min="8" max="8" width="11" bestFit="1" customWidth="1"/>
    <col min="9" max="9" width="11.6640625" bestFit="1" customWidth="1"/>
  </cols>
  <sheetData>
    <row r="2" spans="1:9" x14ac:dyDescent="0.2">
      <c r="B2" s="2" t="s">
        <v>7</v>
      </c>
      <c r="D2" s="2" t="s">
        <v>8</v>
      </c>
      <c r="F2" s="2" t="s">
        <v>20</v>
      </c>
      <c r="H2" s="2" t="s">
        <v>21</v>
      </c>
      <c r="I2" s="2"/>
    </row>
    <row r="3" spans="1:9" x14ac:dyDescent="0.2">
      <c r="B3" s="1" t="s">
        <v>44</v>
      </c>
      <c r="D3" s="2" t="s">
        <v>44</v>
      </c>
      <c r="F3" s="2" t="s">
        <v>44</v>
      </c>
      <c r="G3" s="1"/>
      <c r="H3" s="2" t="s">
        <v>44</v>
      </c>
      <c r="I3" s="1"/>
    </row>
    <row r="4" spans="1:9" x14ac:dyDescent="0.2">
      <c r="A4" t="s">
        <v>1</v>
      </c>
      <c r="B4" s="1">
        <v>0.5</v>
      </c>
      <c r="D4" s="2">
        <v>0.5</v>
      </c>
      <c r="F4" s="2">
        <v>0.5</v>
      </c>
      <c r="G4" s="1"/>
      <c r="H4" s="2">
        <v>0.5</v>
      </c>
      <c r="I4" s="1"/>
    </row>
    <row r="5" spans="1:9" x14ac:dyDescent="0.2">
      <c r="A5" t="s">
        <v>14</v>
      </c>
      <c r="B5" s="1">
        <v>0.52700000000000002</v>
      </c>
      <c r="D5" s="2">
        <v>0.52700000000000002</v>
      </c>
      <c r="F5" s="2">
        <v>0.52700000000000002</v>
      </c>
      <c r="G5" s="1"/>
      <c r="H5" s="2">
        <v>0.52700000000000002</v>
      </c>
      <c r="I5" s="1"/>
    </row>
    <row r="6" spans="1:9" x14ac:dyDescent="0.2">
      <c r="F6" s="1"/>
      <c r="G6" s="1"/>
      <c r="H6" s="1"/>
      <c r="I6" s="1"/>
    </row>
    <row r="7" spans="1:9" x14ac:dyDescent="0.2">
      <c r="B7" s="1" t="s">
        <v>22</v>
      </c>
      <c r="D7" s="1" t="s">
        <v>22</v>
      </c>
      <c r="F7" s="1" t="s">
        <v>22</v>
      </c>
      <c r="H7" s="1" t="s">
        <v>22</v>
      </c>
      <c r="I7" s="1"/>
    </row>
    <row r="8" spans="1:9" x14ac:dyDescent="0.2">
      <c r="A8" t="s">
        <v>18</v>
      </c>
      <c r="B8" s="4" t="s">
        <v>45</v>
      </c>
      <c r="D8" s="4" t="s">
        <v>47</v>
      </c>
      <c r="F8" s="13" t="s">
        <v>54</v>
      </c>
      <c r="H8" s="4" t="s">
        <v>56</v>
      </c>
      <c r="I8" s="4"/>
    </row>
    <row r="9" spans="1:9" x14ac:dyDescent="0.2">
      <c r="A9" t="s">
        <v>15</v>
      </c>
      <c r="B9" s="4" t="s">
        <v>46</v>
      </c>
      <c r="D9" s="4" t="s">
        <v>48</v>
      </c>
      <c r="F9" s="13" t="s">
        <v>55</v>
      </c>
      <c r="H9" s="4" t="s">
        <v>57</v>
      </c>
      <c r="I9" s="10"/>
    </row>
    <row r="10" spans="1:9" x14ac:dyDescent="0.2">
      <c r="A10" t="s">
        <v>19</v>
      </c>
      <c r="B10" s="4" t="s">
        <v>66</v>
      </c>
      <c r="D10" s="4" t="s">
        <v>67</v>
      </c>
      <c r="F10" s="13" t="s">
        <v>68</v>
      </c>
      <c r="H10" s="4" t="s">
        <v>69</v>
      </c>
      <c r="I10" s="4"/>
    </row>
    <row r="11" spans="1:9" x14ac:dyDescent="0.2">
      <c r="A11" t="s">
        <v>27</v>
      </c>
      <c r="B11" s="4" t="s">
        <v>72</v>
      </c>
      <c r="D11" s="4" t="s">
        <v>73</v>
      </c>
      <c r="F11" s="14"/>
      <c r="H11" s="7"/>
      <c r="I11" s="12"/>
    </row>
    <row r="12" spans="1:9" x14ac:dyDescent="0.2">
      <c r="A12" t="s">
        <v>28</v>
      </c>
      <c r="B12" s="4" t="s">
        <v>74</v>
      </c>
      <c r="C12" s="4"/>
      <c r="D12" s="4" t="s">
        <v>75</v>
      </c>
      <c r="F12" s="14"/>
      <c r="H12" s="7"/>
      <c r="I12" s="12"/>
    </row>
    <row r="13" spans="1:9" x14ac:dyDescent="0.2">
      <c r="A13" t="s">
        <v>31</v>
      </c>
      <c r="B13" s="4" t="s">
        <v>84</v>
      </c>
      <c r="D13" s="4" t="s">
        <v>85</v>
      </c>
      <c r="F13" s="13" t="s">
        <v>86</v>
      </c>
      <c r="H13" s="4" t="s">
        <v>87</v>
      </c>
      <c r="I13" s="4"/>
    </row>
    <row r="22" spans="2:2" x14ac:dyDescent="0.2">
      <c r="B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 accuracy</vt:lpstr>
      <vt:lpstr>covariables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AHZ</dc:creator>
  <cp:lastModifiedBy>AHZ</cp:lastModifiedBy>
  <dcterms:created xsi:type="dcterms:W3CDTF">2021-07-24T10:19:58Z</dcterms:created>
  <dcterms:modified xsi:type="dcterms:W3CDTF">2021-07-24T20:03:44Z</dcterms:modified>
</cp:coreProperties>
</file>