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zwinderman/Desktop/"/>
    </mc:Choice>
  </mc:AlternateContent>
  <xr:revisionPtr revIDLastSave="0" documentId="13_ncr:1_{B1983891-D16F-C84C-9A68-C9DC00B4A753}" xr6:coauthVersionLast="47" xr6:coauthVersionMax="47" xr10:uidLastSave="{00000000-0000-0000-0000-000000000000}"/>
  <bookViews>
    <workbookView xWindow="10700" yWindow="2500" windowWidth="28040" windowHeight="17440" activeTab="1" xr2:uid="{AA426438-7811-0943-ACC0-4A504E25D895}"/>
  </bookViews>
  <sheets>
    <sheet name="mean accuracy" sheetId="1" r:id="rId1"/>
    <sheet name="covariabl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G27" i="1"/>
  <c r="I30" i="1"/>
  <c r="G30" i="1"/>
  <c r="H19" i="1"/>
  <c r="I19" i="1"/>
  <c r="G19" i="1"/>
  <c r="H17" i="1"/>
  <c r="H18" i="1"/>
  <c r="I18" i="1"/>
  <c r="G18" i="1"/>
  <c r="G17" i="1"/>
  <c r="I17" i="1"/>
  <c r="H16" i="1"/>
  <c r="I16" i="1"/>
  <c r="G16" i="1"/>
</calcChain>
</file>

<file path=xl/sharedStrings.xml><?xml version="1.0" encoding="utf-8"?>
<sst xmlns="http://schemas.openxmlformats.org/spreadsheetml/2006/main" count="137" uniqueCount="108">
  <si>
    <t>51 studies</t>
  </si>
  <si>
    <t>number of cases</t>
  </si>
  <si>
    <t>mean</t>
  </si>
  <si>
    <t>min</t>
  </si>
  <si>
    <t>max</t>
  </si>
  <si>
    <t>sensitivity</t>
  </si>
  <si>
    <t>specificity</t>
  </si>
  <si>
    <t xml:space="preserve">Spearman correlation between sensitivity and specificity </t>
  </si>
  <si>
    <t>logit sensitivity</t>
  </si>
  <si>
    <t>logit specificity</t>
  </si>
  <si>
    <t>SD logit specificity</t>
  </si>
  <si>
    <t>SD logit sensitivity</t>
  </si>
  <si>
    <t>logit sensitivity (SE)</t>
  </si>
  <si>
    <t>logit specificity (SE)</t>
  </si>
  <si>
    <t>correlation</t>
  </si>
  <si>
    <t>SD</t>
  </si>
  <si>
    <t>type</t>
  </si>
  <si>
    <t>population</t>
  </si>
  <si>
    <t>-0.258 (.236)</t>
  </si>
  <si>
    <t>-0.425 (.236)</t>
  </si>
  <si>
    <t>0.284 (.182)</t>
  </si>
  <si>
    <t>-0.207 (.185)</t>
  </si>
  <si>
    <t>2.407 (.190)</t>
  </si>
  <si>
    <t>2.415 (.148)</t>
  </si>
  <si>
    <t>separate, normal-normal</t>
  </si>
  <si>
    <t>2.556 (.203)</t>
  </si>
  <si>
    <t>2.510 (.162)</t>
  </si>
  <si>
    <t>separate, normal-normal (using rm(...) in metafor-package)</t>
  </si>
  <si>
    <t>-0.282 (.255)</t>
  </si>
  <si>
    <t>-0.442 (.255)</t>
  </si>
  <si>
    <t>-0.267 (.203)</t>
  </si>
  <si>
    <t>0.302 (.203)</t>
  </si>
  <si>
    <t>joint, normal-normal (using mvmeta(...))</t>
  </si>
  <si>
    <t>2.421 (.197)</t>
  </si>
  <si>
    <t>2.416 (.147)</t>
  </si>
  <si>
    <t>lm</t>
  </si>
  <si>
    <t>joint, normal-normal</t>
  </si>
  <si>
    <t>-0.282 (.237)</t>
  </si>
  <si>
    <t>-0.421 (.239)</t>
  </si>
  <si>
    <t>-0.193 (.184)</t>
  </si>
  <si>
    <t>0.269 (.181)</t>
  </si>
  <si>
    <t>theta</t>
  </si>
  <si>
    <t>alpha</t>
  </si>
  <si>
    <t>coef (SE)</t>
  </si>
  <si>
    <t>AUC</t>
  </si>
  <si>
    <t>observed (unweighted, uncorrected)</t>
  </si>
  <si>
    <t>separate, lm (unweighted)</t>
  </si>
  <si>
    <t>separate, binomial-normal (using glmer)</t>
  </si>
  <si>
    <t>2.6378 (.211)</t>
  </si>
  <si>
    <t>2.535 (.156)</t>
  </si>
  <si>
    <t>separate, binomial-normal</t>
  </si>
  <si>
    <t>-0.285 (.261)</t>
  </si>
  <si>
    <t>-0.424 (.263)</t>
  </si>
  <si>
    <t>-0.264 (.194)</t>
  </si>
  <si>
    <t>0.299 (.192)</t>
  </si>
  <si>
    <t>joint, binomial-normal</t>
  </si>
  <si>
    <t>-0.307 (.261)</t>
  </si>
  <si>
    <t>-0.427 (.262)</t>
  </si>
  <si>
    <t>-0.242 (.155)</t>
  </si>
  <si>
    <t>0.283 (.191)</t>
  </si>
  <si>
    <t>joint, binomial-normal (using glmer)</t>
  </si>
  <si>
    <t>2.633 (.211)</t>
  </si>
  <si>
    <t>2.528 (.155)</t>
  </si>
  <si>
    <t>joint, bayesian binomial-normal (using JAGS)</t>
  </si>
  <si>
    <t>2.625 (.220)</t>
  </si>
  <si>
    <t>2.544 (.162)</t>
  </si>
  <si>
    <t>0.9739 (0.9581 - 0.9805)</t>
  </si>
  <si>
    <t>joint, bayesian binomial-normal</t>
  </si>
  <si>
    <t>-0.246 (.249)</t>
  </si>
  <si>
    <t>-0.431 (.291)</t>
  </si>
  <si>
    <t>-0.300 (.211)</t>
  </si>
  <si>
    <t>0.270 (.215)</t>
  </si>
  <si>
    <t>SD theta</t>
  </si>
  <si>
    <t>SD alpha</t>
  </si>
  <si>
    <t>0.9739 (0.9628 - 0.9814)</t>
  </si>
  <si>
    <t>2.613 (.112)</t>
  </si>
  <si>
    <t>-0.698 (.497)</t>
  </si>
  <si>
    <t xml:space="preserve">beta = </t>
  </si>
  <si>
    <t>-0.311 (.156)</t>
  </si>
  <si>
    <t>-0.258 (.121)</t>
  </si>
  <si>
    <t>-0.033 (.120)</t>
  </si>
  <si>
    <t>0.041 (.376)</t>
  </si>
  <si>
    <t>-0.724 (.374)</t>
  </si>
  <si>
    <t>2.413 (.092)</t>
  </si>
  <si>
    <t>-0.238 (.114)</t>
  </si>
  <si>
    <t>-0.073 (.114)</t>
  </si>
  <si>
    <t>-0.078 (.352)</t>
  </si>
  <si>
    <t>-0.691 (.351)</t>
  </si>
  <si>
    <t>-0.033 (.282)</t>
  </si>
  <si>
    <t>beta =</t>
  </si>
  <si>
    <t>?</t>
  </si>
  <si>
    <t>2.533 (.099)</t>
  </si>
  <si>
    <t>2.463 (.096)</t>
  </si>
  <si>
    <t>0.045 (.310)</t>
  </si>
  <si>
    <t>-0.012 (.296)</t>
  </si>
  <si>
    <t>-0.275 (.124)</t>
  </si>
  <si>
    <t>-0.070 (.124)</t>
  </si>
  <si>
    <t>-0.254 (.120)</t>
  </si>
  <si>
    <t>-0.078 (.119)</t>
  </si>
  <si>
    <t>-0.015 (.388)</t>
  </si>
  <si>
    <t>-0.743 (.388)</t>
  </si>
  <si>
    <t>-0.004 (.369)</t>
  </si>
  <si>
    <t>-0.740 (.368)</t>
  </si>
  <si>
    <t>observed (unweighted, uncorrected for covariables)</t>
  </si>
  <si>
    <t>2.533 (.107)</t>
  </si>
  <si>
    <t>0.045 (.321)</t>
  </si>
  <si>
    <t>2.556 (.219)</t>
  </si>
  <si>
    <t>2.510 (.163)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</si>
</sst>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0" xfId="0" quotePrefix="1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D10C-4E2E-D54C-BBBE-AF605505CFCA}">
  <dimension ref="A1:M30"/>
  <sheetViews>
    <sheetView workbookViewId="0">
      <selection activeCell="A36" sqref="A36"/>
    </sheetView>
  </sheetViews>
  <sheetFormatPr baseColWidth="10" defaultRowHeight="16" x14ac:dyDescent="0.2"/>
  <cols>
    <col min="1" max="1" width="51.1640625" bestFit="1" customWidth="1"/>
    <col min="2" max="2" width="2.83203125" customWidth="1"/>
    <col min="3" max="3" width="17.5" style="1" bestFit="1" customWidth="1"/>
    <col min="4" max="4" width="7.6640625" style="1" customWidth="1"/>
    <col min="5" max="5" width="17.5" style="1" bestFit="1" customWidth="1"/>
    <col min="6" max="6" width="2.5" customWidth="1"/>
    <col min="7" max="7" width="21.5" style="1" bestFit="1" customWidth="1"/>
    <col min="8" max="8" width="10" style="1" bestFit="1" customWidth="1"/>
    <col min="9" max="10" width="21.5" style="1" bestFit="1" customWidth="1"/>
    <col min="12" max="12" width="12.6640625" customWidth="1"/>
  </cols>
  <sheetData>
    <row r="1" spans="1:10" x14ac:dyDescent="0.2">
      <c r="A1" t="s">
        <v>0</v>
      </c>
    </row>
    <row r="2" spans="1:10" x14ac:dyDescent="0.2">
      <c r="C2" s="1" t="s">
        <v>2</v>
      </c>
      <c r="D2" s="1" t="s">
        <v>3</v>
      </c>
      <c r="E2" s="1" t="s">
        <v>4</v>
      </c>
    </row>
    <row r="3" spans="1:10" x14ac:dyDescent="0.2">
      <c r="A3" t="s">
        <v>1</v>
      </c>
      <c r="C3" s="1">
        <v>216</v>
      </c>
      <c r="D3" s="1">
        <v>3</v>
      </c>
      <c r="E3" s="1">
        <v>1666</v>
      </c>
    </row>
    <row r="4" spans="1:10" x14ac:dyDescent="0.2">
      <c r="C4" s="1">
        <v>509</v>
      </c>
      <c r="D4" s="1">
        <v>22</v>
      </c>
      <c r="E4" s="1">
        <v>7055</v>
      </c>
    </row>
    <row r="6" spans="1:10" x14ac:dyDescent="0.2">
      <c r="A6" t="s">
        <v>5</v>
      </c>
      <c r="C6" s="3">
        <v>0.86899999999999999</v>
      </c>
      <c r="D6" s="3">
        <v>7.0999999999999994E-2</v>
      </c>
      <c r="E6" s="1">
        <v>1</v>
      </c>
    </row>
    <row r="7" spans="1:10" x14ac:dyDescent="0.2">
      <c r="A7" t="s">
        <v>6</v>
      </c>
      <c r="C7" s="3">
        <v>0.88900000000000001</v>
      </c>
      <c r="D7" s="3">
        <v>0.33</v>
      </c>
      <c r="E7" s="1">
        <v>1</v>
      </c>
    </row>
    <row r="8" spans="1:10" x14ac:dyDescent="0.2">
      <c r="A8" t="s">
        <v>7</v>
      </c>
      <c r="C8" s="4">
        <v>-0.52600000000000002</v>
      </c>
      <c r="D8" s="4"/>
      <c r="E8" s="4"/>
    </row>
    <row r="12" spans="1:10" x14ac:dyDescent="0.2">
      <c r="C12" s="1" t="s">
        <v>12</v>
      </c>
      <c r="E12" s="1" t="s">
        <v>13</v>
      </c>
      <c r="G12" s="1" t="s">
        <v>11</v>
      </c>
      <c r="H12" s="1" t="s">
        <v>14</v>
      </c>
      <c r="I12" s="1" t="s">
        <v>10</v>
      </c>
      <c r="J12" s="1" t="s">
        <v>44</v>
      </c>
    </row>
    <row r="13" spans="1:10" x14ac:dyDescent="0.2">
      <c r="A13" t="s">
        <v>45</v>
      </c>
      <c r="C13" s="5" t="s">
        <v>106</v>
      </c>
      <c r="E13" s="5" t="s">
        <v>107</v>
      </c>
      <c r="G13" s="1">
        <v>1.5629999999999999</v>
      </c>
      <c r="H13" s="1">
        <v>-0.40400000000000003</v>
      </c>
      <c r="I13" s="1">
        <v>1.161</v>
      </c>
    </row>
    <row r="14" spans="1:10" x14ac:dyDescent="0.2">
      <c r="A14" t="s">
        <v>46</v>
      </c>
      <c r="C14" s="1" t="s">
        <v>25</v>
      </c>
      <c r="E14" s="1" t="s">
        <v>26</v>
      </c>
      <c r="G14" s="1">
        <v>1.4510000000000001</v>
      </c>
      <c r="H14" s="1">
        <v>-0.432</v>
      </c>
      <c r="I14" s="1">
        <v>1.1559999999999999</v>
      </c>
      <c r="J14" s="1">
        <v>0.96950000000000003</v>
      </c>
    </row>
    <row r="15" spans="1:10" x14ac:dyDescent="0.2">
      <c r="A15" t="s">
        <v>27</v>
      </c>
      <c r="C15" s="5" t="s">
        <v>22</v>
      </c>
      <c r="E15" s="5" t="s">
        <v>23</v>
      </c>
      <c r="G15" s="1">
        <v>1.4510000000000001</v>
      </c>
      <c r="H15" s="1">
        <v>-0.43</v>
      </c>
      <c r="I15" s="1">
        <v>0.99</v>
      </c>
      <c r="J15" s="1">
        <v>0.96360000000000001</v>
      </c>
    </row>
    <row r="16" spans="1:10" x14ac:dyDescent="0.2">
      <c r="A16" t="s">
        <v>32</v>
      </c>
      <c r="C16" s="5" t="s">
        <v>33</v>
      </c>
      <c r="E16" s="5" t="s">
        <v>34</v>
      </c>
      <c r="G16" s="3">
        <f>SQRT(1.5963371)</f>
        <v>1.2634623460950469</v>
      </c>
      <c r="H16" s="3">
        <f>-0.5980711/(G16*I16)</f>
        <v>-0.47933247485944952</v>
      </c>
      <c r="I16" s="3">
        <f>SQRT(0.9752306)</f>
        <v>0.98753764485208362</v>
      </c>
      <c r="J16" s="1">
        <v>0.96560000000000001</v>
      </c>
    </row>
    <row r="17" spans="1:13" x14ac:dyDescent="0.2">
      <c r="A17" t="s">
        <v>47</v>
      </c>
      <c r="C17" s="5" t="s">
        <v>48</v>
      </c>
      <c r="E17" s="1" t="s">
        <v>49</v>
      </c>
      <c r="G17" s="3">
        <f>SQRT(1.9858)</f>
        <v>1.4091841611372162</v>
      </c>
      <c r="H17" s="3">
        <f>-0.05957789/(G17*I17)</f>
        <v>-4.0212181578862659E-2</v>
      </c>
      <c r="I17" s="3">
        <f>SQRT(1.1054)</f>
        <v>1.0513800454640558</v>
      </c>
      <c r="J17" s="1">
        <v>0.94799999999999995</v>
      </c>
    </row>
    <row r="18" spans="1:13" x14ac:dyDescent="0.2">
      <c r="A18" t="s">
        <v>60</v>
      </c>
      <c r="C18" s="5" t="s">
        <v>61</v>
      </c>
      <c r="E18" s="5" t="s">
        <v>62</v>
      </c>
      <c r="G18" s="3">
        <f>SQRT(1.9871548)</f>
        <v>1.4096647828473265</v>
      </c>
      <c r="H18" s="3">
        <f>-0.7236414/(G18*I18)</f>
        <v>-0.49138929142056392</v>
      </c>
      <c r="I18" s="3">
        <f>SQRT(1.0913492)</f>
        <v>1.0446766006760178</v>
      </c>
      <c r="J18" s="1">
        <v>0.97389999999999999</v>
      </c>
    </row>
    <row r="19" spans="1:13" x14ac:dyDescent="0.2">
      <c r="A19" t="s">
        <v>63</v>
      </c>
      <c r="C19" s="5" t="s">
        <v>64</v>
      </c>
      <c r="E19" s="5" t="s">
        <v>65</v>
      </c>
      <c r="G19" s="3">
        <f>SQRT(2.2096)</f>
        <v>1.4864723340849637</v>
      </c>
      <c r="H19" s="3">
        <f>-0.8002/(G19*I19)</f>
        <v>-0.48859639771315322</v>
      </c>
      <c r="I19" s="3">
        <f>SQRT(1.2139)</f>
        <v>1.101771301132862</v>
      </c>
      <c r="J19" s="1" t="s">
        <v>66</v>
      </c>
    </row>
    <row r="23" spans="1:13" x14ac:dyDescent="0.2">
      <c r="C23" s="1" t="s">
        <v>41</v>
      </c>
      <c r="E23" s="1" t="s">
        <v>42</v>
      </c>
      <c r="G23" s="1" t="s">
        <v>72</v>
      </c>
      <c r="H23" s="1" t="s">
        <v>14</v>
      </c>
      <c r="I23" s="1" t="s">
        <v>73</v>
      </c>
      <c r="J23" s="1" t="s">
        <v>44</v>
      </c>
    </row>
    <row r="24" spans="1:13" x14ac:dyDescent="0.2">
      <c r="A24" t="s">
        <v>103</v>
      </c>
      <c r="C24" s="5" t="s">
        <v>104</v>
      </c>
      <c r="E24" s="5" t="s">
        <v>105</v>
      </c>
      <c r="G24" s="1">
        <v>0.76300000000000001</v>
      </c>
      <c r="H24" s="1">
        <v>0</v>
      </c>
      <c r="I24" s="1">
        <v>2.294</v>
      </c>
      <c r="K24" s="6" t="s">
        <v>89</v>
      </c>
      <c r="L24" s="10">
        <v>0</v>
      </c>
    </row>
    <row r="25" spans="1:13" x14ac:dyDescent="0.2">
      <c r="A25" t="s">
        <v>46</v>
      </c>
      <c r="C25" s="5" t="s">
        <v>91</v>
      </c>
      <c r="E25" s="5" t="s">
        <v>93</v>
      </c>
      <c r="G25" s="1">
        <v>0.70599999999999996</v>
      </c>
      <c r="H25" s="1">
        <v>0</v>
      </c>
      <c r="I25" s="1">
        <v>2.2109999999999999</v>
      </c>
      <c r="J25" s="1">
        <v>0.96179999999999999</v>
      </c>
      <c r="K25" s="6" t="s">
        <v>89</v>
      </c>
      <c r="L25" s="10">
        <v>0</v>
      </c>
      <c r="M25" t="s">
        <v>90</v>
      </c>
    </row>
    <row r="26" spans="1:13" x14ac:dyDescent="0.2">
      <c r="A26" t="s">
        <v>27</v>
      </c>
      <c r="C26" s="5" t="s">
        <v>92</v>
      </c>
      <c r="E26" s="5" t="s">
        <v>94</v>
      </c>
      <c r="G26" s="1">
        <v>0.60799999999999998</v>
      </c>
      <c r="H26" s="1">
        <v>0</v>
      </c>
      <c r="I26" s="3">
        <v>2</v>
      </c>
      <c r="J26" s="1">
        <v>0.95879999999999999</v>
      </c>
      <c r="K26" s="6" t="s">
        <v>89</v>
      </c>
      <c r="L26" s="10">
        <v>0</v>
      </c>
      <c r="M26" t="s">
        <v>90</v>
      </c>
    </row>
    <row r="27" spans="1:13" x14ac:dyDescent="0.2">
      <c r="A27" t="s">
        <v>32</v>
      </c>
      <c r="C27" s="5" t="s">
        <v>83</v>
      </c>
      <c r="E27" s="5" t="s">
        <v>88</v>
      </c>
      <c r="G27" s="3">
        <f>SQRT(0.3368193)</f>
        <v>0.58036135295176228</v>
      </c>
      <c r="H27" s="1">
        <v>0</v>
      </c>
      <c r="I27" s="3">
        <f>SQRT(3.666994)</f>
        <v>1.9149396857342531</v>
      </c>
      <c r="J27" s="1">
        <v>0.95879999999999999</v>
      </c>
      <c r="K27" s="6" t="s">
        <v>89</v>
      </c>
      <c r="L27" s="10">
        <v>0</v>
      </c>
      <c r="M27" t="s">
        <v>90</v>
      </c>
    </row>
    <row r="28" spans="1:13" x14ac:dyDescent="0.2">
      <c r="A28" t="s">
        <v>47</v>
      </c>
      <c r="C28" s="9"/>
      <c r="E28" s="9"/>
      <c r="G28" s="9"/>
      <c r="H28" s="9"/>
      <c r="I28" s="9"/>
      <c r="J28" s="9"/>
    </row>
    <row r="29" spans="1:13" x14ac:dyDescent="0.2">
      <c r="A29" t="s">
        <v>60</v>
      </c>
      <c r="C29" s="9"/>
      <c r="E29" s="9"/>
      <c r="G29" s="9"/>
      <c r="H29" s="9"/>
      <c r="I29" s="9"/>
      <c r="J29" s="9"/>
    </row>
    <row r="30" spans="1:13" x14ac:dyDescent="0.2">
      <c r="A30" t="s">
        <v>63</v>
      </c>
      <c r="C30" s="5" t="s">
        <v>75</v>
      </c>
      <c r="E30" s="5" t="s">
        <v>76</v>
      </c>
      <c r="G30" s="3">
        <f>SQRT(0.4494)</f>
        <v>0.67037303048377472</v>
      </c>
      <c r="H30" s="1">
        <v>0</v>
      </c>
      <c r="I30" s="3">
        <f>SQRT(4.96571)</f>
        <v>2.2283873092440638</v>
      </c>
      <c r="J30" s="1" t="s">
        <v>74</v>
      </c>
      <c r="K30" s="6" t="s">
        <v>77</v>
      </c>
      <c r="L30" s="7" t="s">
        <v>78</v>
      </c>
    </row>
  </sheetData>
  <mergeCells count="1">
    <mergeCell ref="C8:E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C4C25-CB0A-E840-88F4-20B3087A05E1}">
  <dimension ref="A2:L13"/>
  <sheetViews>
    <sheetView tabSelected="1" workbookViewId="0">
      <selection activeCell="G27" sqref="G27"/>
    </sheetView>
  </sheetViews>
  <sheetFormatPr baseColWidth="10" defaultRowHeight="16" x14ac:dyDescent="0.2"/>
  <cols>
    <col min="1" max="1" width="27.6640625" bestFit="1" customWidth="1"/>
    <col min="2" max="3" width="11.6640625" style="1" bestFit="1" customWidth="1"/>
    <col min="4" max="4" width="2.5" style="1" customWidth="1"/>
    <col min="5" max="5" width="11.6640625" style="1" bestFit="1" customWidth="1"/>
    <col min="6" max="6" width="11" style="1" bestFit="1" customWidth="1"/>
    <col min="7" max="7" width="7" customWidth="1"/>
    <col min="8" max="9" width="11.6640625" bestFit="1" customWidth="1"/>
    <col min="11" max="11" width="11" bestFit="1" customWidth="1"/>
    <col min="12" max="12" width="11.6640625" bestFit="1" customWidth="1"/>
  </cols>
  <sheetData>
    <row r="2" spans="1:12" x14ac:dyDescent="0.2">
      <c r="B2" s="2" t="s">
        <v>8</v>
      </c>
      <c r="C2" s="2"/>
      <c r="E2" s="2" t="s">
        <v>9</v>
      </c>
      <c r="F2" s="2"/>
      <c r="H2" s="2" t="s">
        <v>41</v>
      </c>
      <c r="I2" s="2"/>
      <c r="K2" s="2" t="s">
        <v>42</v>
      </c>
      <c r="L2" s="2"/>
    </row>
    <row r="3" spans="1:12" x14ac:dyDescent="0.2">
      <c r="B3" s="1" t="s">
        <v>16</v>
      </c>
      <c r="C3" s="1" t="s">
        <v>17</v>
      </c>
      <c r="E3" s="1" t="s">
        <v>16</v>
      </c>
      <c r="F3" s="1" t="s">
        <v>17</v>
      </c>
      <c r="H3" s="1" t="s">
        <v>16</v>
      </c>
      <c r="I3" s="1" t="s">
        <v>17</v>
      </c>
      <c r="J3" s="1"/>
      <c r="K3" s="1" t="s">
        <v>16</v>
      </c>
      <c r="L3" s="1" t="s">
        <v>17</v>
      </c>
    </row>
    <row r="4" spans="1:12" x14ac:dyDescent="0.2">
      <c r="A4" t="s">
        <v>2</v>
      </c>
      <c r="B4" s="1">
        <v>0.60799999999999998</v>
      </c>
      <c r="C4" s="1">
        <v>0.35299999999999998</v>
      </c>
      <c r="E4" s="1">
        <v>0.60799999999999998</v>
      </c>
      <c r="F4" s="1">
        <v>0.35299999999999998</v>
      </c>
      <c r="H4" s="1">
        <v>0.60799999999999998</v>
      </c>
      <c r="I4" s="1">
        <v>0.35299999999999998</v>
      </c>
      <c r="J4" s="1"/>
      <c r="K4" s="1">
        <v>0.60799999999999998</v>
      </c>
      <c r="L4" s="1">
        <v>0.35299999999999998</v>
      </c>
    </row>
    <row r="5" spans="1:12" x14ac:dyDescent="0.2">
      <c r="A5" t="s">
        <v>15</v>
      </c>
      <c r="B5" s="1">
        <v>0.49299999999999999</v>
      </c>
      <c r="C5" s="1">
        <v>0.48299999999999998</v>
      </c>
      <c r="E5" s="1">
        <v>0.49299999999999999</v>
      </c>
      <c r="F5" s="1">
        <v>0.48299999999999998</v>
      </c>
      <c r="H5" s="1">
        <v>0.49299999999999999</v>
      </c>
      <c r="I5" s="1">
        <v>0.48299999999999998</v>
      </c>
      <c r="J5" s="1"/>
      <c r="K5" s="1">
        <v>0.49299999999999999</v>
      </c>
      <c r="L5" s="1">
        <v>0.48299999999999998</v>
      </c>
    </row>
    <row r="6" spans="1:12" x14ac:dyDescent="0.2">
      <c r="H6" s="1"/>
      <c r="I6" s="1"/>
      <c r="J6" s="1"/>
      <c r="K6" s="1"/>
      <c r="L6" s="1"/>
    </row>
    <row r="7" spans="1:12" x14ac:dyDescent="0.2">
      <c r="B7" s="1" t="s">
        <v>43</v>
      </c>
      <c r="C7" s="1" t="s">
        <v>43</v>
      </c>
      <c r="E7" s="1" t="s">
        <v>43</v>
      </c>
      <c r="F7" s="1" t="s">
        <v>43</v>
      </c>
      <c r="H7" s="1" t="s">
        <v>43</v>
      </c>
      <c r="I7" s="1" t="s">
        <v>43</v>
      </c>
      <c r="K7" s="1" t="s">
        <v>43</v>
      </c>
      <c r="L7" s="1" t="s">
        <v>43</v>
      </c>
    </row>
    <row r="8" spans="1:12" x14ac:dyDescent="0.2">
      <c r="A8" t="s">
        <v>35</v>
      </c>
      <c r="B8" s="5" t="s">
        <v>28</v>
      </c>
      <c r="C8" s="5" t="s">
        <v>29</v>
      </c>
      <c r="E8" s="5" t="s">
        <v>30</v>
      </c>
      <c r="F8" s="5" t="s">
        <v>31</v>
      </c>
      <c r="H8" s="11" t="s">
        <v>95</v>
      </c>
      <c r="I8" s="5" t="s">
        <v>96</v>
      </c>
      <c r="K8" s="5" t="s">
        <v>99</v>
      </c>
      <c r="L8" s="5" t="s">
        <v>100</v>
      </c>
    </row>
    <row r="9" spans="1:12" x14ac:dyDescent="0.2">
      <c r="A9" t="s">
        <v>24</v>
      </c>
      <c r="B9" s="5" t="s">
        <v>18</v>
      </c>
      <c r="C9" s="5" t="s">
        <v>19</v>
      </c>
      <c r="E9" s="5" t="s">
        <v>21</v>
      </c>
      <c r="F9" s="5" t="s">
        <v>20</v>
      </c>
      <c r="H9" s="11" t="s">
        <v>97</v>
      </c>
      <c r="I9" s="5" t="s">
        <v>98</v>
      </c>
      <c r="K9" s="5" t="s">
        <v>101</v>
      </c>
      <c r="L9" s="11" t="s">
        <v>102</v>
      </c>
    </row>
    <row r="10" spans="1:12" x14ac:dyDescent="0.2">
      <c r="A10" t="s">
        <v>36</v>
      </c>
      <c r="B10" s="5" t="s">
        <v>37</v>
      </c>
      <c r="C10" s="5" t="s">
        <v>38</v>
      </c>
      <c r="E10" s="5" t="s">
        <v>39</v>
      </c>
      <c r="F10" s="5" t="s">
        <v>40</v>
      </c>
      <c r="H10" s="11" t="s">
        <v>84</v>
      </c>
      <c r="I10" s="5" t="s">
        <v>85</v>
      </c>
      <c r="K10" s="5" t="s">
        <v>86</v>
      </c>
      <c r="L10" s="5" t="s">
        <v>87</v>
      </c>
    </row>
    <row r="11" spans="1:12" x14ac:dyDescent="0.2">
      <c r="A11" t="s">
        <v>50</v>
      </c>
      <c r="B11" s="5" t="s">
        <v>51</v>
      </c>
      <c r="C11" s="5" t="s">
        <v>52</v>
      </c>
      <c r="E11" s="5" t="s">
        <v>53</v>
      </c>
      <c r="F11" s="5" t="s">
        <v>54</v>
      </c>
      <c r="H11" s="12"/>
      <c r="I11" s="8"/>
      <c r="K11" s="8"/>
      <c r="L11" s="8"/>
    </row>
    <row r="12" spans="1:12" x14ac:dyDescent="0.2">
      <c r="A12" t="s">
        <v>55</v>
      </c>
      <c r="B12" s="5" t="s">
        <v>56</v>
      </c>
      <c r="C12" s="5" t="s">
        <v>57</v>
      </c>
      <c r="E12" s="5" t="s">
        <v>58</v>
      </c>
      <c r="F12" s="5" t="s">
        <v>59</v>
      </c>
      <c r="H12" s="12"/>
      <c r="I12" s="8"/>
      <c r="K12" s="8"/>
      <c r="L12" s="8"/>
    </row>
    <row r="13" spans="1:12" x14ac:dyDescent="0.2">
      <c r="A13" t="s">
        <v>67</v>
      </c>
      <c r="B13" s="5" t="s">
        <v>68</v>
      </c>
      <c r="C13" s="5" t="s">
        <v>69</v>
      </c>
      <c r="E13" s="5" t="s">
        <v>70</v>
      </c>
      <c r="F13" s="5" t="s">
        <v>71</v>
      </c>
      <c r="H13" s="11" t="s">
        <v>79</v>
      </c>
      <c r="I13" s="5" t="s">
        <v>80</v>
      </c>
      <c r="K13" s="5" t="s">
        <v>81</v>
      </c>
      <c r="L13" s="5" t="s">
        <v>82</v>
      </c>
    </row>
  </sheetData>
  <mergeCells count="4">
    <mergeCell ref="B2:C2"/>
    <mergeCell ref="E2:F2"/>
    <mergeCell ref="H2:I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 accuracy</vt:lpstr>
      <vt:lpstr>covariables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AHZ</dc:creator>
  <cp:lastModifiedBy>AHZ</cp:lastModifiedBy>
  <dcterms:created xsi:type="dcterms:W3CDTF">2021-07-24T10:19:58Z</dcterms:created>
  <dcterms:modified xsi:type="dcterms:W3CDTF">2021-07-24T12:35:57Z</dcterms:modified>
</cp:coreProperties>
</file>