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Users\OMEN\Final_MULTI AI ANTIFRAGILE\PRoject Working\Adaptive_Mind\07_Sales_Materials\07_Sales_Materials\"/>
    </mc:Choice>
  </mc:AlternateContent>
  <xr:revisionPtr revIDLastSave="0" documentId="13_ncr:1_{FD19B88C-627B-43EA-B080-7584B1BF28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cutive_Summary" sheetId="1" r:id="rId1"/>
    <sheet name="Industry_Benchmarks" sheetId="2" r:id="rId2"/>
    <sheet name="Cost_Comparison" sheetId="3" r:id="rId3"/>
    <sheet name="ROI_Calculator" sheetId="4" r:id="rId4"/>
    <sheet name="Competitive_Analysis" sheetId="5" r:id="rId5"/>
    <sheet name="Business_Impact" sheetId="6" r:id="rId6"/>
    <sheet name="Risk_Analysis" sheetId="7" r:id="rId7"/>
    <sheet name="Implementation_Timeline" sheetId="8" r:id="rId8"/>
    <sheet name="Financial_Projections" sheetId="9" r:id="rId9"/>
    <sheet name="Scenario_Analysis" sheetId="10" r:id="rId10"/>
  </sheets>
  <calcPr calcId="191029"/>
</workbook>
</file>

<file path=xl/calcChain.xml><?xml version="1.0" encoding="utf-8"?>
<calcChain xmlns="http://schemas.openxmlformats.org/spreadsheetml/2006/main">
  <c r="B29" i="4" l="1"/>
  <c r="B27" i="4"/>
  <c r="B26" i="4"/>
  <c r="B24" i="4"/>
  <c r="B23" i="4"/>
  <c r="B22" i="4"/>
  <c r="B21" i="4"/>
  <c r="B20" i="4"/>
  <c r="B25" i="4" s="1"/>
  <c r="B19" i="4"/>
  <c r="B18" i="4"/>
  <c r="B17" i="4"/>
  <c r="B30" i="4" l="1"/>
  <c r="B28" i="4"/>
</calcChain>
</file>

<file path=xl/sharedStrings.xml><?xml version="1.0" encoding="utf-8"?>
<sst xmlns="http://schemas.openxmlformats.org/spreadsheetml/2006/main" count="625" uniqueCount="378">
  <si>
    <t>Metric</t>
  </si>
  <si>
    <t>Adaptive Mind Framework</t>
  </si>
  <si>
    <t>Industry Average</t>
  </si>
  <si>
    <t>Competitive Advantage</t>
  </si>
  <si>
    <t>Average Annual Savings</t>
  </si>
  <si>
    <t>$485,000</t>
  </si>
  <si>
    <t>$125,000</t>
  </si>
  <si>
    <t>+288%</t>
  </si>
  <si>
    <t>Typical ROI</t>
  </si>
  <si>
    <t>347%</t>
  </si>
  <si>
    <t>89%</t>
  </si>
  <si>
    <t>+290%</t>
  </si>
  <si>
    <t>Average Payback Period (months)</t>
  </si>
  <si>
    <t>8.2</t>
  </si>
  <si>
    <t>18.5</t>
  </si>
  <si>
    <t>-56%</t>
  </si>
  <si>
    <t>Reliability Improvement</t>
  </si>
  <si>
    <t>+1,250%</t>
  </si>
  <si>
    <t>+15%</t>
  </si>
  <si>
    <t>+8,233%</t>
  </si>
  <si>
    <t>Performance Improvement</t>
  </si>
  <si>
    <t>+1,150%</t>
  </si>
  <si>
    <t>+25%</t>
  </si>
  <si>
    <t>+4,500%</t>
  </si>
  <si>
    <t>Maintenance Reduction</t>
  </si>
  <si>
    <t>-75%</t>
  </si>
  <si>
    <t>-20%</t>
  </si>
  <si>
    <t>+275%</t>
  </si>
  <si>
    <t>Implementation Time</t>
  </si>
  <si>
    <t>2-4 weeks</t>
  </si>
  <si>
    <t>6-12 months</t>
  </si>
  <si>
    <t>Risk Reduction</t>
  </si>
  <si>
    <t>-92%</t>
  </si>
  <si>
    <t>-35%</t>
  </si>
  <si>
    <t>+163%</t>
  </si>
  <si>
    <t>Business Value Driver</t>
  </si>
  <si>
    <t>Impact Level</t>
  </si>
  <si>
    <t>Quantified Benefit</t>
  </si>
  <si>
    <t>Time to Realize</t>
  </si>
  <si>
    <t>Revenue Protection</t>
  </si>
  <si>
    <t>Critical</t>
  </si>
  <si>
    <t>$2.4M annually protected</t>
  </si>
  <si>
    <t>Immediate</t>
  </si>
  <si>
    <t>Operational Efficiency</t>
  </si>
  <si>
    <t>High</t>
  </si>
  <si>
    <t>$485K annual savings</t>
  </si>
  <si>
    <t>30 days</t>
  </si>
  <si>
    <t>Risk Mitigation</t>
  </si>
  <si>
    <t>92% failure reduction</t>
  </si>
  <si>
    <t>Strategic</t>
  </si>
  <si>
    <t>First-mover advantage</t>
  </si>
  <si>
    <t>60 days</t>
  </si>
  <si>
    <t>Innovation Capability</t>
  </si>
  <si>
    <t>12.5x performance boost</t>
  </si>
  <si>
    <t>Market Position</t>
  </si>
  <si>
    <t>Technology leadership</t>
  </si>
  <si>
    <t>90 days</t>
  </si>
  <si>
    <t>Customer Satisfaction</t>
  </si>
  <si>
    <t>+18% satisfaction score</t>
  </si>
  <si>
    <t>45 days</t>
  </si>
  <si>
    <t>Team Productivity</t>
  </si>
  <si>
    <t>+35% productivity</t>
  </si>
  <si>
    <t>Industry</t>
  </si>
  <si>
    <t>Current State</t>
  </si>
  <si>
    <t>With Adaptive Mind</t>
  </si>
  <si>
    <t>Improvement</t>
  </si>
  <si>
    <t>Customer Service</t>
  </si>
  <si>
    <t>Monthly API Requests</t>
  </si>
  <si>
    <t>0%</t>
  </si>
  <si>
    <t>Fraud Detection</t>
  </si>
  <si>
    <t>E-Commerce</t>
  </si>
  <si>
    <t>Content Generation</t>
  </si>
  <si>
    <t>Data Analytics</t>
  </si>
  <si>
    <t>Current API Cost ($)</t>
  </si>
  <si>
    <t>12%</t>
  </si>
  <si>
    <t>16%</t>
  </si>
  <si>
    <t>17%</t>
  </si>
  <si>
    <t>15%</t>
  </si>
  <si>
    <t>Failure Rate (%)</t>
  </si>
  <si>
    <t>90%</t>
  </si>
  <si>
    <t>93%</t>
  </si>
  <si>
    <t>95%</t>
  </si>
  <si>
    <t>92%</t>
  </si>
  <si>
    <t>96%</t>
  </si>
  <si>
    <t>Downtime Cost ($/hour)</t>
  </si>
  <si>
    <t>Response Time Target (sec)</t>
  </si>
  <si>
    <t>88%</t>
  </si>
  <si>
    <t>Team Size (FTE)</t>
  </si>
  <si>
    <t>Maintenance Time (%)</t>
  </si>
  <si>
    <t>75%</t>
  </si>
  <si>
    <t>77%</t>
  </si>
  <si>
    <t>76%</t>
  </si>
  <si>
    <t>73%</t>
  </si>
  <si>
    <t>Average Salary ($)</t>
  </si>
  <si>
    <t>Cost Category</t>
  </si>
  <si>
    <t>Current Solution (Annual)</t>
  </si>
  <si>
    <t>LangChain (Annual)</t>
  </si>
  <si>
    <t>Semantic Kernel (Annual)</t>
  </si>
  <si>
    <t>Adaptive Mind (Annual)</t>
  </si>
  <si>
    <t>Current vs Adaptive Mind Savings</t>
  </si>
  <si>
    <t>LangChain vs Adaptive Mind Savings</t>
  </si>
  <si>
    <t>Semantic Kernel vs Adaptive Mind Savings</t>
  </si>
  <si>
    <t>API Usage Costs</t>
  </si>
  <si>
    <t>Infrastructure Costs</t>
  </si>
  <si>
    <t>Maintenance Costs</t>
  </si>
  <si>
    <t>Downtime Costs</t>
  </si>
  <si>
    <t>Setup Costs</t>
  </si>
  <si>
    <t>Training Costs</t>
  </si>
  <si>
    <t>Support Costs</t>
  </si>
  <si>
    <t>Licensing Costs</t>
  </si>
  <si>
    <t>TOTAL</t>
  </si>
  <si>
    <t>Parameter</t>
  </si>
  <si>
    <t>Default Value</t>
  </si>
  <si>
    <t>Your Value</t>
  </si>
  <si>
    <t>Description</t>
  </si>
  <si>
    <t>Average monthly AI API requests</t>
  </si>
  <si>
    <t>Current API Cost per Request ($)</t>
  </si>
  <si>
    <t>Cost per API request with current provider</t>
  </si>
  <si>
    <t>Current Failure Rate (%)</t>
  </si>
  <si>
    <t>Percentage of requests that fail</t>
  </si>
  <si>
    <t>Downtime Cost per Hour ($)</t>
  </si>
  <si>
    <t>Revenue/productivity cost per hour of downtime</t>
  </si>
  <si>
    <t>Number of team members managing AI systems</t>
  </si>
  <si>
    <t>Average Annual Salary ($)</t>
  </si>
  <si>
    <t>Average salary for team members</t>
  </si>
  <si>
    <t>Time Spent on Maintenance (%)</t>
  </si>
  <si>
    <t>Percentage of time spent on maintenance</t>
  </si>
  <si>
    <t>Implementation Timeline (weeks)</t>
  </si>
  <si>
    <t>Expected implementation time for Adaptive Mind</t>
  </si>
  <si>
    <t>Discount Rate (%)</t>
  </si>
  <si>
    <t>Discount rate for NPV calculations</t>
  </si>
  <si>
    <t>Analysis Period (years)</t>
  </si>
  <si>
    <t>Number of years for ROI analysis</t>
  </si>
  <si>
    <t>Calculation</t>
  </si>
  <si>
    <t>Formula</t>
  </si>
  <si>
    <t>Current Monthly API Cost</t>
  </si>
  <si>
    <t>Monthly spend on API requests</t>
  </si>
  <si>
    <t>Current Monthly Downtime Cost</t>
  </si>
  <si>
    <t>Monthly cost of failures and downtime</t>
  </si>
  <si>
    <t>Current Monthly Maintenance Cost</t>
  </si>
  <si>
    <t>Monthly cost of maintenance effort</t>
  </si>
  <si>
    <t>Current Monthly Total Cost</t>
  </si>
  <si>
    <t>Total current monthly operating cost</t>
  </si>
  <si>
    <t>Adaptive Mind Monthly API Cost</t>
  </si>
  <si>
    <t>Optimized API costs with Adaptive Mind</t>
  </si>
  <si>
    <t>Adaptive Mind Monthly Downtime Cost</t>
  </si>
  <si>
    <t>Minimal downtime cost (0.8% failure rate)</t>
  </si>
  <si>
    <t>Adaptive Mind Monthly Maintenance Cost</t>
  </si>
  <si>
    <t>Reduced maintenance with automation</t>
  </si>
  <si>
    <t>Adaptive Mind License Cost</t>
  </si>
  <si>
    <t>Adaptive Mind framework licensing</t>
  </si>
  <si>
    <t>Adaptive Mind Monthly Total Cost</t>
  </si>
  <si>
    <t>Total monthly cost with Adaptive Mind</t>
  </si>
  <si>
    <t>Monthly Savings</t>
  </si>
  <si>
    <t>Net monthly savings</t>
  </si>
  <si>
    <t>Annual Savings</t>
  </si>
  <si>
    <t>Net annual savings</t>
  </si>
  <si>
    <t>ROI (%)</t>
  </si>
  <si>
    <t>Return on investment percentage</t>
  </si>
  <si>
    <t>Payback Period (months)</t>
  </si>
  <si>
    <t>Time to recover investment</t>
  </si>
  <si>
    <t>NPV (5 years)</t>
  </si>
  <si>
    <t>Net present value over 5 years</t>
  </si>
  <si>
    <t>Feature</t>
  </si>
  <si>
    <t>LangChain</t>
  </si>
  <si>
    <t>Semantic Kernel</t>
  </si>
  <si>
    <t>Azure AI</t>
  </si>
  <si>
    <t>Adaptive Mind</t>
  </si>
  <si>
    <t>Advantage vs Best Competitor</t>
  </si>
  <si>
    <t>Reliability Score</t>
  </si>
  <si>
    <t>+24%</t>
  </si>
  <si>
    <t>Average Failure Rate (%)</t>
  </si>
  <si>
    <t>-94%</t>
  </si>
  <si>
    <t>Setup Complexity (1-10)</t>
  </si>
  <si>
    <t>-73%</t>
  </si>
  <si>
    <t>Annual Maintenance Cost ($)</t>
  </si>
  <si>
    <t>-78%</t>
  </si>
  <si>
    <t>Performance Multiplier</t>
  </si>
  <si>
    <t>+1036%</t>
  </si>
  <si>
    <t>Multi-Provider Support</t>
  </si>
  <si>
    <t>Limited</t>
  </si>
  <si>
    <t>Microsoft Only</t>
  </si>
  <si>
    <t>Azure Ecosystem</t>
  </si>
  <si>
    <t>Universal</t>
  </si>
  <si>
    <t>Superior</t>
  </si>
  <si>
    <t>Automatic Failover</t>
  </si>
  <si>
    <t>Manual</t>
  </si>
  <si>
    <t>Basic</t>
  </si>
  <si>
    <t>Available</t>
  </si>
  <si>
    <t>Automatic</t>
  </si>
  <si>
    <t>Advanced</t>
  </si>
  <si>
    <t>Real-Time Monitoring</t>
  </si>
  <si>
    <t>Good</t>
  </si>
  <si>
    <t>Real-Time</t>
  </si>
  <si>
    <t>Cost Optimization</t>
  </si>
  <si>
    <t>None</t>
  </si>
  <si>
    <t>Azure Only</t>
  </si>
  <si>
    <t>AI-Powered</t>
  </si>
  <si>
    <t>AI-Enhanced</t>
  </si>
  <si>
    <t>Enterprise Security</t>
  </si>
  <si>
    <t>Azure AD</t>
  </si>
  <si>
    <t>Enterprise</t>
  </si>
  <si>
    <t>Enterprise+</t>
  </si>
  <si>
    <t>API Key Management</t>
  </si>
  <si>
    <t>User Managed</t>
  </si>
  <si>
    <t>Azure Managed</t>
  </si>
  <si>
    <t>Secure Memory</t>
  </si>
  <si>
    <t>More Secure</t>
  </si>
  <si>
    <t>Context Preservation</t>
  </si>
  <si>
    <t>Partial</t>
  </si>
  <si>
    <t>Complete</t>
  </si>
  <si>
    <t>Bias Detection</t>
  </si>
  <si>
    <t>Live Detection</t>
  </si>
  <si>
    <t>Unique</t>
  </si>
  <si>
    <t>Live Analytics</t>
  </si>
  <si>
    <t>Azure Monitor</t>
  </si>
  <si>
    <t>WebSocket Streaming</t>
  </si>
  <si>
    <t>Sub-5 Second</t>
  </si>
  <si>
    <t>Business Impact Category</t>
  </si>
  <si>
    <t>Current State Impact</t>
  </si>
  <si>
    <t>Adaptive Mind Impact</t>
  </si>
  <si>
    <t>Business Value Score (1-10)</t>
  </si>
  <si>
    <t>High vulnerability to provider outages</t>
  </si>
  <si>
    <t>Continuous availability protection</t>
  </si>
  <si>
    <t>$2.4M annual revenue protection</t>
  </si>
  <si>
    <t>Manual oversight and intervention required</t>
  </si>
  <si>
    <t>Automated optimization and failover</t>
  </si>
  <si>
    <t>$485K annual efficiency gains</t>
  </si>
  <si>
    <t>Single points of failure</t>
  </si>
  <si>
    <t>Distributed resilience</t>
  </si>
  <si>
    <t>92% risk reduction</t>
  </si>
  <si>
    <t>Innovation Acceleration</t>
  </si>
  <si>
    <t>Limited by provider constraints</t>
  </si>
  <si>
    <t>Unrestricted innovation capability</t>
  </si>
  <si>
    <t>250% faster innovation cycles</t>
  </si>
  <si>
    <t>Market Differentiation</t>
  </si>
  <si>
    <t>Following industry standards</t>
  </si>
  <si>
    <t>Technology leadership position</t>
  </si>
  <si>
    <t>Customer Experience</t>
  </si>
  <si>
    <t>Inconsistent due to failures</t>
  </si>
  <si>
    <t>Consistent high-quality interactions</t>
  </si>
  <si>
    <t>+18% customer satisfaction</t>
  </si>
  <si>
    <t>Time spent on maintenance</t>
  </si>
  <si>
    <t>Focus on value-added activities</t>
  </si>
  <si>
    <t>+35% team productivity</t>
  </si>
  <si>
    <t>Scalability Enhancement</t>
  </si>
  <si>
    <t>Limited by infrastructure reliability</t>
  </si>
  <si>
    <t>Unlimited reliable scaling</t>
  </si>
  <si>
    <t>10x scaling capability</t>
  </si>
  <si>
    <t>Compliance Assurance</t>
  </si>
  <si>
    <t>Dependent on provider compliance</t>
  </si>
  <si>
    <t>Enhanced security and auditability</t>
  </si>
  <si>
    <t>100% audit compliance</t>
  </si>
  <si>
    <t>Strategic Agility</t>
  </si>
  <si>
    <t>Slow adaptation to changes</t>
  </si>
  <si>
    <t>Rapid response to opportunities</t>
  </si>
  <si>
    <t>50% faster market response</t>
  </si>
  <si>
    <t>Risk Category</t>
  </si>
  <si>
    <t>Without Adaptive Mind</t>
  </si>
  <si>
    <t>Mitigation Strategy</t>
  </si>
  <si>
    <t>Technology Risk</t>
  </si>
  <si>
    <t>High - single provider dependency</t>
  </si>
  <si>
    <t>Low - multi-provider resilience</t>
  </si>
  <si>
    <t>Multi-provider architecture</t>
  </si>
  <si>
    <t>Implementation Risk</t>
  </si>
  <si>
    <t>Medium - complex integrations</t>
  </si>
  <si>
    <t>Low - simplified integration</t>
  </si>
  <si>
    <t>60%</t>
  </si>
  <si>
    <t>Proven framework implementation</t>
  </si>
  <si>
    <t>Vendor Risk</t>
  </si>
  <si>
    <t>High - vendor lock-in</t>
  </si>
  <si>
    <t>Low - vendor agnostic</t>
  </si>
  <si>
    <t>85%</t>
  </si>
  <si>
    <t>Open standard interfaces</t>
  </si>
  <si>
    <t>Security Risk</t>
  </si>
  <si>
    <t>Medium - multiple API keys to manage</t>
  </si>
  <si>
    <t>Low - secure key management</t>
  </si>
  <si>
    <t>70%</t>
  </si>
  <si>
    <t>Enterprise-grade security</t>
  </si>
  <si>
    <t>Compliance Risk</t>
  </si>
  <si>
    <t>Medium - provider-dependent compliance</t>
  </si>
  <si>
    <t>Low - built-in compliance features</t>
  </si>
  <si>
    <t>65%</t>
  </si>
  <si>
    <t>Built-in audit capabilities</t>
  </si>
  <si>
    <t>Operational Risk</t>
  </si>
  <si>
    <t>High - frequent manual intervention</t>
  </si>
  <si>
    <t>Very Low - automated operations</t>
  </si>
  <si>
    <t>Automated monitoring and response</t>
  </si>
  <si>
    <t>Financial Risk</t>
  </si>
  <si>
    <t>High - unpredictable costs</t>
  </si>
  <si>
    <t>Low - predictable costs</t>
  </si>
  <si>
    <t>80%</t>
  </si>
  <si>
    <t>Transparent cost optimization</t>
  </si>
  <si>
    <t>Competitive Risk</t>
  </si>
  <si>
    <t>High - standard solutions</t>
  </si>
  <si>
    <t>Very Low - differentiated capability</t>
  </si>
  <si>
    <t>Unique competitive advantage</t>
  </si>
  <si>
    <t>Market Risk</t>
  </si>
  <si>
    <t>Medium - following market trends</t>
  </si>
  <si>
    <t>Low - market leadership</t>
  </si>
  <si>
    <t>50%</t>
  </si>
  <si>
    <t>Strategic Risk</t>
  </si>
  <si>
    <t>High - reactive positioning</t>
  </si>
  <si>
    <t>Very Low - proactive positioning</t>
  </si>
  <si>
    <t>Strategic differentiation</t>
  </si>
  <si>
    <t>Phase</t>
  </si>
  <si>
    <t>Duration (Days)</t>
  </si>
  <si>
    <t>Key Activities</t>
  </si>
  <si>
    <t>Deliverables</t>
  </si>
  <si>
    <t>Success Metrics</t>
  </si>
  <si>
    <t>Planning &amp; Assessment</t>
  </si>
  <si>
    <t>Requirements analysis, architecture planning</t>
  </si>
  <si>
    <t>Implementation plan, success criteria</t>
  </si>
  <si>
    <t>Plan approval, stakeholder alignment</t>
  </si>
  <si>
    <t>Environment Setup</t>
  </si>
  <si>
    <t>Infrastructure preparation, security setup</t>
  </si>
  <si>
    <t>Production-ready environment</t>
  </si>
  <si>
    <t>Environment validation</t>
  </si>
  <si>
    <t>Framework Installation</t>
  </si>
  <si>
    <t>Adaptive Mind framework deployment</t>
  </si>
  <si>
    <t>Operational framework instance</t>
  </si>
  <si>
    <t>Framework operational</t>
  </si>
  <si>
    <t>API Integration</t>
  </si>
  <si>
    <t>Configure API providers and failover rules</t>
  </si>
  <si>
    <t>Configured multi-provider setup</t>
  </si>
  <si>
    <t>All providers connected</t>
  </si>
  <si>
    <t>Testing &amp; Validation</t>
  </si>
  <si>
    <t>Comprehensive testing and performance validation</t>
  </si>
  <si>
    <t>Validated system performance</t>
  </si>
  <si>
    <t>Performance targets met</t>
  </si>
  <si>
    <t>Team Training</t>
  </si>
  <si>
    <t>Team onboarding and capability transfer</t>
  </si>
  <si>
    <t>Trained operational team</t>
  </si>
  <si>
    <t>Team certification complete</t>
  </si>
  <si>
    <t>Pilot Deployment</t>
  </si>
  <si>
    <t>Limited production deployment</t>
  </si>
  <si>
    <t>Proven production capability</t>
  </si>
  <si>
    <t>Pilot success criteria met</t>
  </si>
  <si>
    <t>Production Rollout</t>
  </si>
  <si>
    <t>Full production deployment</t>
  </si>
  <si>
    <t>Production stability achieved</t>
  </si>
  <si>
    <t>Optimization</t>
  </si>
  <si>
    <t>Performance tuning and optimization</t>
  </si>
  <si>
    <t>Optimized performance parameters</t>
  </si>
  <si>
    <t>Optimization targets met</t>
  </si>
  <si>
    <t>Full Operations</t>
  </si>
  <si>
    <t>Ongoing operations and monitoring</t>
  </si>
  <si>
    <t>Operational excellence</t>
  </si>
  <si>
    <t>SLA compliance achieved</t>
  </si>
  <si>
    <t>Start Day</t>
  </si>
  <si>
    <t>End Day</t>
  </si>
  <si>
    <t>Year</t>
  </si>
  <si>
    <t>Current Solution Cost</t>
  </si>
  <si>
    <t>Adaptive Mind Cost</t>
  </si>
  <si>
    <t>Cumulative Savings</t>
  </si>
  <si>
    <t>NPV (8% discount)</t>
  </si>
  <si>
    <t>Current Solution</t>
  </si>
  <si>
    <t>Savings</t>
  </si>
  <si>
    <t>API Usage</t>
  </si>
  <si>
    <t>Infrastructure</t>
  </si>
  <si>
    <t>Maintenance</t>
  </si>
  <si>
    <t>Downtime</t>
  </si>
  <si>
    <t>Licensing</t>
  </si>
  <si>
    <t>Scenario</t>
  </si>
  <si>
    <t>Value</t>
  </si>
  <si>
    <t>Probability (%)</t>
  </si>
  <si>
    <t>Conservative</t>
  </si>
  <si>
    <t>Annual Savings ($)</t>
  </si>
  <si>
    <t>Expected</t>
  </si>
  <si>
    <t>Optimistic</t>
  </si>
  <si>
    <t>Failure Rate Reduction (%)</t>
  </si>
  <si>
    <t>Performance Improvement (%)</t>
  </si>
  <si>
    <t>Maintenance Reduction (%)</t>
  </si>
  <si>
    <t>Implementation Time (weeks)</t>
  </si>
  <si>
    <t>Team Productivity Gain (%)</t>
  </si>
  <si>
    <t>Customer Satisfaction Improvement (%)</t>
  </si>
  <si>
    <t>5-Year NPV ($)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</si>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</sst>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4"/>
  <sheetViews>
    <sheetView workbookViewId="0">
      <selection sqref="A1:XFD1048576"/>
    </sheetView>
  </sheetViews>
  <sheetFormatPr defaultRowHeight="14.4" x14ac:dyDescent="0.3"/>
  <cols>
    <col min="1" max="1" width="28.44140625" bestFit="1" customWidth="1"/>
    <col min="2" max="2" width="23.6640625" bestFit="1" customWidth="1"/>
    <col min="3" max="3" width="22.21875" bestFit="1" customWidth="1"/>
    <col min="4" max="4" width="21" bestFit="1" customWidth="1"/>
  </cols>
  <sheetData>
    <row r="3" spans="1:4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3">
      <c r="A4" t="s">
        <v>4</v>
      </c>
      <c r="B4" t="s">
        <v>5</v>
      </c>
      <c r="C4" t="s">
        <v>6</v>
      </c>
      <c r="D4" t="s">
        <v>7</v>
      </c>
    </row>
    <row r="5" spans="1:4" x14ac:dyDescent="0.3">
      <c r="A5" t="s">
        <v>8</v>
      </c>
      <c r="B5" t="s">
        <v>9</v>
      </c>
      <c r="C5" t="s">
        <v>10</v>
      </c>
      <c r="D5" t="s">
        <v>11</v>
      </c>
    </row>
    <row r="6" spans="1:4" x14ac:dyDescent="0.3">
      <c r="A6" t="s">
        <v>12</v>
      </c>
      <c r="B6" t="s">
        <v>13</v>
      </c>
      <c r="C6" t="s">
        <v>14</v>
      </c>
      <c r="D6" t="s">
        <v>15</v>
      </c>
    </row>
    <row r="7" spans="1:4" x14ac:dyDescent="0.3">
      <c r="A7" t="s">
        <v>16</v>
      </c>
      <c r="B7" t="s">
        <v>17</v>
      </c>
      <c r="C7" t="s">
        <v>18</v>
      </c>
      <c r="D7" t="s">
        <v>19</v>
      </c>
    </row>
    <row r="8" spans="1:4" x14ac:dyDescent="0.3">
      <c r="A8" t="s">
        <v>20</v>
      </c>
      <c r="B8" t="s">
        <v>21</v>
      </c>
      <c r="C8" t="s">
        <v>22</v>
      </c>
      <c r="D8" t="s">
        <v>23</v>
      </c>
    </row>
    <row r="9" spans="1:4" x14ac:dyDescent="0.3">
      <c r="A9" t="s">
        <v>24</v>
      </c>
      <c r="B9" t="s">
        <v>25</v>
      </c>
      <c r="C9" t="s">
        <v>26</v>
      </c>
      <c r="D9" t="s">
        <v>27</v>
      </c>
    </row>
    <row r="10" spans="1:4" x14ac:dyDescent="0.3">
      <c r="A10" t="s">
        <v>28</v>
      </c>
      <c r="B10" t="s">
        <v>29</v>
      </c>
      <c r="C10" t="s">
        <v>30</v>
      </c>
      <c r="D10" t="s">
        <v>25</v>
      </c>
    </row>
    <row r="11" spans="1:4" x14ac:dyDescent="0.3">
      <c r="A11" t="s">
        <v>31</v>
      </c>
      <c r="B11" t="s">
        <v>32</v>
      </c>
      <c r="C11" t="s">
        <v>33</v>
      </c>
      <c r="D11" t="s">
        <v>34</v>
      </c>
    </row>
    <row r="16" spans="1:4" x14ac:dyDescent="0.3">
      <c r="A16" s="1" t="s">
        <v>35</v>
      </c>
      <c r="B16" s="1" t="s">
        <v>36</v>
      </c>
      <c r="C16" s="1" t="s">
        <v>37</v>
      </c>
      <c r="D16" s="1" t="s">
        <v>38</v>
      </c>
    </row>
    <row r="17" spans="1:4" x14ac:dyDescent="0.3">
      <c r="A17" t="s">
        <v>39</v>
      </c>
      <c r="B17" t="s">
        <v>40</v>
      </c>
      <c r="C17" t="s">
        <v>41</v>
      </c>
      <c r="D17" t="s">
        <v>42</v>
      </c>
    </row>
    <row r="18" spans="1:4" x14ac:dyDescent="0.3">
      <c r="A18" t="s">
        <v>43</v>
      </c>
      <c r="B18" t="s">
        <v>44</v>
      </c>
      <c r="C18" t="s">
        <v>45</v>
      </c>
      <c r="D18" t="s">
        <v>46</v>
      </c>
    </row>
    <row r="19" spans="1:4" x14ac:dyDescent="0.3">
      <c r="A19" t="s">
        <v>47</v>
      </c>
      <c r="B19" t="s">
        <v>40</v>
      </c>
      <c r="C19" t="s">
        <v>48</v>
      </c>
      <c r="D19" t="s">
        <v>42</v>
      </c>
    </row>
    <row r="20" spans="1:4" x14ac:dyDescent="0.3">
      <c r="A20" t="s">
        <v>3</v>
      </c>
      <c r="B20" t="s">
        <v>49</v>
      </c>
      <c r="C20" t="s">
        <v>50</v>
      </c>
      <c r="D20" t="s">
        <v>51</v>
      </c>
    </row>
    <row r="21" spans="1:4" x14ac:dyDescent="0.3">
      <c r="A21" t="s">
        <v>52</v>
      </c>
      <c r="B21" t="s">
        <v>44</v>
      </c>
      <c r="C21" t="s">
        <v>53</v>
      </c>
      <c r="D21" t="s">
        <v>42</v>
      </c>
    </row>
    <row r="22" spans="1:4" x14ac:dyDescent="0.3">
      <c r="A22" t="s">
        <v>54</v>
      </c>
      <c r="B22" t="s">
        <v>49</v>
      </c>
      <c r="C22" t="s">
        <v>55</v>
      </c>
      <c r="D22" t="s">
        <v>56</v>
      </c>
    </row>
    <row r="23" spans="1:4" x14ac:dyDescent="0.3">
      <c r="A23" t="s">
        <v>57</v>
      </c>
      <c r="B23" t="s">
        <v>44</v>
      </c>
      <c r="C23" t="s">
        <v>58</v>
      </c>
      <c r="D23" t="s">
        <v>59</v>
      </c>
    </row>
    <row r="24" spans="1:4" x14ac:dyDescent="0.3">
      <c r="A24" t="s">
        <v>60</v>
      </c>
      <c r="B24" t="s">
        <v>44</v>
      </c>
      <c r="C24" t="s">
        <v>61</v>
      </c>
      <c r="D24" t="s">
        <v>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6"/>
  <sheetViews>
    <sheetView workbookViewId="0"/>
  </sheetViews>
  <sheetFormatPr defaultRowHeight="14.4" x14ac:dyDescent="0.3"/>
  <sheetData>
    <row r="1" spans="1:4" x14ac:dyDescent="0.3">
      <c r="A1" s="1" t="s">
        <v>363</v>
      </c>
      <c r="B1" s="1" t="s">
        <v>0</v>
      </c>
      <c r="C1" s="1" t="s">
        <v>364</v>
      </c>
      <c r="D1" s="1" t="s">
        <v>365</v>
      </c>
    </row>
    <row r="2" spans="1:4" x14ac:dyDescent="0.3">
      <c r="A2" t="s">
        <v>366</v>
      </c>
      <c r="B2" t="s">
        <v>367</v>
      </c>
      <c r="C2">
        <v>285000</v>
      </c>
      <c r="D2">
        <v>20</v>
      </c>
    </row>
    <row r="3" spans="1:4" x14ac:dyDescent="0.3">
      <c r="A3" t="s">
        <v>368</v>
      </c>
      <c r="B3" t="s">
        <v>367</v>
      </c>
      <c r="C3">
        <v>485000</v>
      </c>
      <c r="D3">
        <v>60</v>
      </c>
    </row>
    <row r="4" spans="1:4" x14ac:dyDescent="0.3">
      <c r="A4" t="s">
        <v>369</v>
      </c>
      <c r="B4" t="s">
        <v>367</v>
      </c>
      <c r="C4">
        <v>785000</v>
      </c>
      <c r="D4">
        <v>20</v>
      </c>
    </row>
    <row r="5" spans="1:4" x14ac:dyDescent="0.3">
      <c r="A5" t="s">
        <v>366</v>
      </c>
      <c r="B5" t="s">
        <v>157</v>
      </c>
      <c r="C5">
        <v>198</v>
      </c>
      <c r="D5">
        <v>20</v>
      </c>
    </row>
    <row r="6" spans="1:4" x14ac:dyDescent="0.3">
      <c r="A6" t="s">
        <v>368</v>
      </c>
      <c r="B6" t="s">
        <v>157</v>
      </c>
      <c r="C6">
        <v>347</v>
      </c>
      <c r="D6">
        <v>60</v>
      </c>
    </row>
    <row r="7" spans="1:4" x14ac:dyDescent="0.3">
      <c r="A7" t="s">
        <v>369</v>
      </c>
      <c r="B7" t="s">
        <v>157</v>
      </c>
      <c r="C7">
        <v>567</v>
      </c>
      <c r="D7">
        <v>20</v>
      </c>
    </row>
    <row r="8" spans="1:4" x14ac:dyDescent="0.3">
      <c r="A8" t="s">
        <v>366</v>
      </c>
      <c r="B8" t="s">
        <v>159</v>
      </c>
      <c r="C8">
        <v>12</v>
      </c>
      <c r="D8">
        <v>20</v>
      </c>
    </row>
    <row r="9" spans="1:4" x14ac:dyDescent="0.3">
      <c r="A9" t="s">
        <v>368</v>
      </c>
      <c r="B9" t="s">
        <v>159</v>
      </c>
      <c r="C9">
        <v>8</v>
      </c>
      <c r="D9">
        <v>60</v>
      </c>
    </row>
    <row r="10" spans="1:4" x14ac:dyDescent="0.3">
      <c r="A10" t="s">
        <v>369</v>
      </c>
      <c r="B10" t="s">
        <v>159</v>
      </c>
      <c r="C10">
        <v>5</v>
      </c>
      <c r="D10">
        <v>20</v>
      </c>
    </row>
    <row r="11" spans="1:4" x14ac:dyDescent="0.3">
      <c r="A11" t="s">
        <v>366</v>
      </c>
      <c r="B11" t="s">
        <v>370</v>
      </c>
      <c r="C11">
        <v>75</v>
      </c>
      <c r="D11">
        <v>20</v>
      </c>
    </row>
    <row r="12" spans="1:4" x14ac:dyDescent="0.3">
      <c r="A12" t="s">
        <v>368</v>
      </c>
      <c r="B12" t="s">
        <v>370</v>
      </c>
      <c r="C12">
        <v>92</v>
      </c>
      <c r="D12">
        <v>60</v>
      </c>
    </row>
    <row r="13" spans="1:4" x14ac:dyDescent="0.3">
      <c r="A13" t="s">
        <v>369</v>
      </c>
      <c r="B13" t="s">
        <v>370</v>
      </c>
      <c r="C13">
        <v>98</v>
      </c>
      <c r="D13">
        <v>20</v>
      </c>
    </row>
    <row r="14" spans="1:4" x14ac:dyDescent="0.3">
      <c r="A14" t="s">
        <v>366</v>
      </c>
      <c r="B14" t="s">
        <v>371</v>
      </c>
      <c r="C14">
        <v>450</v>
      </c>
      <c r="D14">
        <v>20</v>
      </c>
    </row>
    <row r="15" spans="1:4" x14ac:dyDescent="0.3">
      <c r="A15" t="s">
        <v>368</v>
      </c>
      <c r="B15" t="s">
        <v>371</v>
      </c>
      <c r="C15">
        <v>1150</v>
      </c>
      <c r="D15">
        <v>60</v>
      </c>
    </row>
    <row r="16" spans="1:4" x14ac:dyDescent="0.3">
      <c r="A16" t="s">
        <v>369</v>
      </c>
      <c r="B16" t="s">
        <v>371</v>
      </c>
      <c r="C16">
        <v>2250</v>
      </c>
      <c r="D16">
        <v>20</v>
      </c>
    </row>
    <row r="17" spans="1:4" x14ac:dyDescent="0.3">
      <c r="A17" t="s">
        <v>366</v>
      </c>
      <c r="B17" t="s">
        <v>372</v>
      </c>
      <c r="C17">
        <v>50</v>
      </c>
      <c r="D17">
        <v>20</v>
      </c>
    </row>
    <row r="18" spans="1:4" x14ac:dyDescent="0.3">
      <c r="A18" t="s">
        <v>368</v>
      </c>
      <c r="B18" t="s">
        <v>372</v>
      </c>
      <c r="C18">
        <v>75</v>
      </c>
      <c r="D18">
        <v>60</v>
      </c>
    </row>
    <row r="19" spans="1:4" x14ac:dyDescent="0.3">
      <c r="A19" t="s">
        <v>369</v>
      </c>
      <c r="B19" t="s">
        <v>372</v>
      </c>
      <c r="C19">
        <v>90</v>
      </c>
      <c r="D19">
        <v>20</v>
      </c>
    </row>
    <row r="20" spans="1:4" x14ac:dyDescent="0.3">
      <c r="A20" t="s">
        <v>366</v>
      </c>
      <c r="B20" t="s">
        <v>373</v>
      </c>
      <c r="C20">
        <v>6</v>
      </c>
      <c r="D20">
        <v>20</v>
      </c>
    </row>
    <row r="21" spans="1:4" x14ac:dyDescent="0.3">
      <c r="A21" t="s">
        <v>368</v>
      </c>
      <c r="B21" t="s">
        <v>373</v>
      </c>
      <c r="C21">
        <v>3</v>
      </c>
      <c r="D21">
        <v>60</v>
      </c>
    </row>
    <row r="22" spans="1:4" x14ac:dyDescent="0.3">
      <c r="A22" t="s">
        <v>369</v>
      </c>
      <c r="B22" t="s">
        <v>373</v>
      </c>
      <c r="C22">
        <v>2</v>
      </c>
      <c r="D22">
        <v>20</v>
      </c>
    </row>
    <row r="23" spans="1:4" x14ac:dyDescent="0.3">
      <c r="A23" t="s">
        <v>366</v>
      </c>
      <c r="B23" t="s">
        <v>374</v>
      </c>
      <c r="C23">
        <v>20</v>
      </c>
      <c r="D23">
        <v>20</v>
      </c>
    </row>
    <row r="24" spans="1:4" x14ac:dyDescent="0.3">
      <c r="A24" t="s">
        <v>368</v>
      </c>
      <c r="B24" t="s">
        <v>374</v>
      </c>
      <c r="C24">
        <v>35</v>
      </c>
      <c r="D24">
        <v>60</v>
      </c>
    </row>
    <row r="25" spans="1:4" x14ac:dyDescent="0.3">
      <c r="A25" t="s">
        <v>369</v>
      </c>
      <c r="B25" t="s">
        <v>374</v>
      </c>
      <c r="C25">
        <v>55</v>
      </c>
      <c r="D25">
        <v>20</v>
      </c>
    </row>
    <row r="26" spans="1:4" x14ac:dyDescent="0.3">
      <c r="A26" t="s">
        <v>366</v>
      </c>
      <c r="B26" t="s">
        <v>375</v>
      </c>
      <c r="C26">
        <v>10</v>
      </c>
      <c r="D26">
        <v>20</v>
      </c>
    </row>
    <row r="27" spans="1:4" x14ac:dyDescent="0.3">
      <c r="A27" t="s">
        <v>368</v>
      </c>
      <c r="B27" t="s">
        <v>375</v>
      </c>
      <c r="C27">
        <v>18</v>
      </c>
      <c r="D27">
        <v>60</v>
      </c>
    </row>
    <row r="28" spans="1:4" x14ac:dyDescent="0.3">
      <c r="A28" t="s">
        <v>369</v>
      </c>
      <c r="B28" t="s">
        <v>375</v>
      </c>
      <c r="C28">
        <v>28</v>
      </c>
      <c r="D28">
        <v>20</v>
      </c>
    </row>
    <row r="29" spans="1:4" x14ac:dyDescent="0.3">
      <c r="A29" t="s">
        <v>366</v>
      </c>
      <c r="B29" t="s">
        <v>376</v>
      </c>
      <c r="C29">
        <v>1150000</v>
      </c>
      <c r="D29">
        <v>20</v>
      </c>
    </row>
    <row r="30" spans="1:4" x14ac:dyDescent="0.3">
      <c r="A30" t="s">
        <v>368</v>
      </c>
      <c r="B30" t="s">
        <v>376</v>
      </c>
      <c r="C30">
        <v>1950000</v>
      </c>
      <c r="D30">
        <v>60</v>
      </c>
    </row>
    <row r="31" spans="1:4" x14ac:dyDescent="0.3">
      <c r="A31" t="s">
        <v>369</v>
      </c>
      <c r="B31" t="s">
        <v>376</v>
      </c>
      <c r="C31">
        <v>3150000</v>
      </c>
      <c r="D31">
        <v>20</v>
      </c>
    </row>
    <row r="36" spans="1:2" x14ac:dyDescent="0.3">
      <c r="A36" s="1" t="s">
        <v>0</v>
      </c>
      <c r="B36" s="1" t="s">
        <v>377</v>
      </c>
    </row>
    <row r="37" spans="1:2" x14ac:dyDescent="0.3">
      <c r="A37" t="s">
        <v>367</v>
      </c>
      <c r="B37">
        <v>505000</v>
      </c>
    </row>
    <row r="38" spans="1:2" x14ac:dyDescent="0.3">
      <c r="A38" t="s">
        <v>157</v>
      </c>
      <c r="B38">
        <v>361.2</v>
      </c>
    </row>
    <row r="39" spans="1:2" x14ac:dyDescent="0.3">
      <c r="A39" t="s">
        <v>159</v>
      </c>
      <c r="B39">
        <v>8.1999999999999993</v>
      </c>
    </row>
    <row r="40" spans="1:2" x14ac:dyDescent="0.3">
      <c r="A40" t="s">
        <v>370</v>
      </c>
      <c r="B40">
        <v>89.800000000000011</v>
      </c>
    </row>
    <row r="41" spans="1:2" x14ac:dyDescent="0.3">
      <c r="A41" t="s">
        <v>371</v>
      </c>
      <c r="B41">
        <v>1230</v>
      </c>
    </row>
    <row r="42" spans="1:2" x14ac:dyDescent="0.3">
      <c r="A42" t="s">
        <v>372</v>
      </c>
      <c r="B42">
        <v>73</v>
      </c>
    </row>
    <row r="43" spans="1:2" x14ac:dyDescent="0.3">
      <c r="A43" t="s">
        <v>373</v>
      </c>
      <c r="B43">
        <v>3.4</v>
      </c>
    </row>
    <row r="44" spans="1:2" x14ac:dyDescent="0.3">
      <c r="A44" t="s">
        <v>374</v>
      </c>
      <c r="B44">
        <v>36</v>
      </c>
    </row>
    <row r="45" spans="1:2" x14ac:dyDescent="0.3">
      <c r="A45" t="s">
        <v>375</v>
      </c>
      <c r="B45">
        <v>18.399999999999999</v>
      </c>
    </row>
    <row r="46" spans="1:2" x14ac:dyDescent="0.3">
      <c r="A46" t="s">
        <v>376</v>
      </c>
      <c r="B46">
        <v>2030000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abSelected="1" workbookViewId="0">
      <selection sqref="A1:XFD1048576"/>
    </sheetView>
  </sheetViews>
  <sheetFormatPr defaultRowHeight="14.4" x14ac:dyDescent="0.3"/>
  <cols>
    <col min="1" max="1" width="17.33203125" bestFit="1" customWidth="1"/>
    <col min="2" max="2" width="23.44140625" bestFit="1" customWidth="1"/>
    <col min="3" max="3" width="12.109375" bestFit="1" customWidth="1"/>
    <col min="4" max="4" width="18.109375" bestFit="1" customWidth="1"/>
    <col min="5" max="5" width="12.5546875" bestFit="1" customWidth="1"/>
  </cols>
  <sheetData>
    <row r="1" spans="1:5" x14ac:dyDescent="0.3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</row>
    <row r="2" spans="1:5" x14ac:dyDescent="0.3">
      <c r="A2" t="s">
        <v>66</v>
      </c>
      <c r="B2" t="s">
        <v>67</v>
      </c>
      <c r="C2">
        <v>150000</v>
      </c>
      <c r="D2">
        <v>150000</v>
      </c>
      <c r="E2" t="s">
        <v>68</v>
      </c>
    </row>
    <row r="3" spans="1:5" x14ac:dyDescent="0.3">
      <c r="A3" t="s">
        <v>69</v>
      </c>
      <c r="B3" t="s">
        <v>67</v>
      </c>
      <c r="C3">
        <v>75000</v>
      </c>
      <c r="D3">
        <v>75000</v>
      </c>
      <c r="E3" t="s">
        <v>68</v>
      </c>
    </row>
    <row r="4" spans="1:5" x14ac:dyDescent="0.3">
      <c r="A4" t="s">
        <v>70</v>
      </c>
      <c r="B4" t="s">
        <v>67</v>
      </c>
      <c r="C4">
        <v>300000</v>
      </c>
      <c r="D4">
        <v>300000</v>
      </c>
      <c r="E4" t="s">
        <v>68</v>
      </c>
    </row>
    <row r="5" spans="1:5" x14ac:dyDescent="0.3">
      <c r="A5" t="s">
        <v>71</v>
      </c>
      <c r="B5" t="s">
        <v>67</v>
      </c>
      <c r="C5">
        <v>50000</v>
      </c>
      <c r="D5">
        <v>50000</v>
      </c>
      <c r="E5" t="s">
        <v>68</v>
      </c>
    </row>
    <row r="6" spans="1:5" x14ac:dyDescent="0.3">
      <c r="A6" t="s">
        <v>72</v>
      </c>
      <c r="B6" t="s">
        <v>67</v>
      </c>
      <c r="C6">
        <v>25000</v>
      </c>
      <c r="D6">
        <v>25000</v>
      </c>
      <c r="E6" t="s">
        <v>68</v>
      </c>
    </row>
    <row r="7" spans="1:5" x14ac:dyDescent="0.3">
      <c r="A7" t="s">
        <v>66</v>
      </c>
      <c r="B7" t="s">
        <v>73</v>
      </c>
      <c r="C7">
        <v>2.5000000000000001E-2</v>
      </c>
      <c r="D7">
        <v>2.1999999999999999E-2</v>
      </c>
      <c r="E7" t="s">
        <v>74</v>
      </c>
    </row>
    <row r="8" spans="1:5" x14ac:dyDescent="0.3">
      <c r="A8" t="s">
        <v>69</v>
      </c>
      <c r="B8" t="s">
        <v>73</v>
      </c>
      <c r="C8">
        <v>4.4999999999999998E-2</v>
      </c>
      <c r="D8">
        <v>3.7999999999999999E-2</v>
      </c>
      <c r="E8" t="s">
        <v>75</v>
      </c>
    </row>
    <row r="9" spans="1:5" x14ac:dyDescent="0.3">
      <c r="A9" t="s">
        <v>70</v>
      </c>
      <c r="B9" t="s">
        <v>73</v>
      </c>
      <c r="C9">
        <v>1.7999999999999999E-2</v>
      </c>
      <c r="D9">
        <v>1.4999999999999999E-2</v>
      </c>
      <c r="E9" t="s">
        <v>76</v>
      </c>
    </row>
    <row r="10" spans="1:5" x14ac:dyDescent="0.3">
      <c r="A10" t="s">
        <v>71</v>
      </c>
      <c r="B10" t="s">
        <v>73</v>
      </c>
      <c r="C10">
        <v>3.5000000000000003E-2</v>
      </c>
      <c r="D10">
        <v>2.9000000000000001E-2</v>
      </c>
      <c r="E10" t="s">
        <v>76</v>
      </c>
    </row>
    <row r="11" spans="1:5" x14ac:dyDescent="0.3">
      <c r="A11" t="s">
        <v>72</v>
      </c>
      <c r="B11" t="s">
        <v>73</v>
      </c>
      <c r="C11">
        <v>5.5E-2</v>
      </c>
      <c r="D11">
        <v>4.7E-2</v>
      </c>
      <c r="E11" t="s">
        <v>77</v>
      </c>
    </row>
    <row r="12" spans="1:5" x14ac:dyDescent="0.3">
      <c r="A12" t="s">
        <v>66</v>
      </c>
      <c r="B12" t="s">
        <v>78</v>
      </c>
      <c r="C12">
        <v>8</v>
      </c>
      <c r="D12">
        <v>0.8</v>
      </c>
      <c r="E12" t="s">
        <v>79</v>
      </c>
    </row>
    <row r="13" spans="1:5" x14ac:dyDescent="0.3">
      <c r="A13" t="s">
        <v>69</v>
      </c>
      <c r="B13" t="s">
        <v>78</v>
      </c>
      <c r="C13">
        <v>12</v>
      </c>
      <c r="D13">
        <v>0.8</v>
      </c>
      <c r="E13" t="s">
        <v>80</v>
      </c>
    </row>
    <row r="14" spans="1:5" x14ac:dyDescent="0.3">
      <c r="A14" t="s">
        <v>70</v>
      </c>
      <c r="B14" t="s">
        <v>78</v>
      </c>
      <c r="C14">
        <v>15</v>
      </c>
      <c r="D14">
        <v>0.8</v>
      </c>
      <c r="E14" t="s">
        <v>81</v>
      </c>
    </row>
    <row r="15" spans="1:5" x14ac:dyDescent="0.3">
      <c r="A15" t="s">
        <v>71</v>
      </c>
      <c r="B15" t="s">
        <v>78</v>
      </c>
      <c r="C15">
        <v>10</v>
      </c>
      <c r="D15">
        <v>0.8</v>
      </c>
      <c r="E15" t="s">
        <v>82</v>
      </c>
    </row>
    <row r="16" spans="1:5" x14ac:dyDescent="0.3">
      <c r="A16" t="s">
        <v>72</v>
      </c>
      <c r="B16" t="s">
        <v>78</v>
      </c>
      <c r="C16">
        <v>18</v>
      </c>
      <c r="D16">
        <v>0.8</v>
      </c>
      <c r="E16" t="s">
        <v>83</v>
      </c>
    </row>
    <row r="17" spans="1:5" x14ac:dyDescent="0.3">
      <c r="A17" t="s">
        <v>66</v>
      </c>
      <c r="B17" t="s">
        <v>84</v>
      </c>
      <c r="C17">
        <v>15000</v>
      </c>
      <c r="D17">
        <v>15000</v>
      </c>
      <c r="E17" t="s">
        <v>79</v>
      </c>
    </row>
    <row r="18" spans="1:5" x14ac:dyDescent="0.3">
      <c r="A18" t="s">
        <v>69</v>
      </c>
      <c r="B18" t="s">
        <v>84</v>
      </c>
      <c r="C18">
        <v>85000</v>
      </c>
      <c r="D18">
        <v>85000</v>
      </c>
      <c r="E18" t="s">
        <v>80</v>
      </c>
    </row>
    <row r="19" spans="1:5" x14ac:dyDescent="0.3">
      <c r="A19" t="s">
        <v>70</v>
      </c>
      <c r="B19" t="s">
        <v>84</v>
      </c>
      <c r="C19">
        <v>25000</v>
      </c>
      <c r="D19">
        <v>25000</v>
      </c>
      <c r="E19" t="s">
        <v>81</v>
      </c>
    </row>
    <row r="20" spans="1:5" x14ac:dyDescent="0.3">
      <c r="A20" t="s">
        <v>71</v>
      </c>
      <c r="B20" t="s">
        <v>84</v>
      </c>
      <c r="C20">
        <v>8000</v>
      </c>
      <c r="D20">
        <v>8000</v>
      </c>
      <c r="E20" t="s">
        <v>82</v>
      </c>
    </row>
    <row r="21" spans="1:5" x14ac:dyDescent="0.3">
      <c r="A21" t="s">
        <v>72</v>
      </c>
      <c r="B21" t="s">
        <v>84</v>
      </c>
      <c r="C21">
        <v>45000</v>
      </c>
      <c r="D21">
        <v>45000</v>
      </c>
      <c r="E21" t="s">
        <v>83</v>
      </c>
    </row>
    <row r="22" spans="1:5" x14ac:dyDescent="0.3">
      <c r="A22" t="s">
        <v>66</v>
      </c>
      <c r="B22" t="s">
        <v>85</v>
      </c>
      <c r="C22">
        <v>2.5</v>
      </c>
      <c r="D22">
        <v>0.2</v>
      </c>
      <c r="E22" t="s">
        <v>82</v>
      </c>
    </row>
    <row r="23" spans="1:5" x14ac:dyDescent="0.3">
      <c r="A23" t="s">
        <v>69</v>
      </c>
      <c r="B23" t="s">
        <v>85</v>
      </c>
      <c r="C23">
        <v>0.8</v>
      </c>
      <c r="D23">
        <v>0.1</v>
      </c>
      <c r="E23" t="s">
        <v>86</v>
      </c>
    </row>
    <row r="24" spans="1:5" x14ac:dyDescent="0.3">
      <c r="A24" t="s">
        <v>70</v>
      </c>
      <c r="B24" t="s">
        <v>85</v>
      </c>
      <c r="C24">
        <v>1.2</v>
      </c>
      <c r="D24">
        <v>0.1</v>
      </c>
      <c r="E24" t="s">
        <v>82</v>
      </c>
    </row>
    <row r="25" spans="1:5" x14ac:dyDescent="0.3">
      <c r="A25" t="s">
        <v>71</v>
      </c>
      <c r="B25" t="s">
        <v>85</v>
      </c>
      <c r="C25">
        <v>3</v>
      </c>
      <c r="D25">
        <v>0.2</v>
      </c>
      <c r="E25" t="s">
        <v>80</v>
      </c>
    </row>
    <row r="26" spans="1:5" x14ac:dyDescent="0.3">
      <c r="A26" t="s">
        <v>72</v>
      </c>
      <c r="B26" t="s">
        <v>85</v>
      </c>
      <c r="C26">
        <v>5</v>
      </c>
      <c r="D26">
        <v>0.4</v>
      </c>
      <c r="E26" t="s">
        <v>82</v>
      </c>
    </row>
    <row r="27" spans="1:5" x14ac:dyDescent="0.3">
      <c r="A27" t="s">
        <v>66</v>
      </c>
      <c r="B27" t="s">
        <v>87</v>
      </c>
      <c r="C27">
        <v>5</v>
      </c>
      <c r="D27">
        <v>5</v>
      </c>
      <c r="E27" t="s">
        <v>68</v>
      </c>
    </row>
    <row r="28" spans="1:5" x14ac:dyDescent="0.3">
      <c r="A28" t="s">
        <v>69</v>
      </c>
      <c r="B28" t="s">
        <v>87</v>
      </c>
      <c r="C28">
        <v>8</v>
      </c>
      <c r="D28">
        <v>8</v>
      </c>
      <c r="E28" t="s">
        <v>68</v>
      </c>
    </row>
    <row r="29" spans="1:5" x14ac:dyDescent="0.3">
      <c r="A29" t="s">
        <v>70</v>
      </c>
      <c r="B29" t="s">
        <v>87</v>
      </c>
      <c r="C29">
        <v>12</v>
      </c>
      <c r="D29">
        <v>12</v>
      </c>
      <c r="E29" t="s">
        <v>68</v>
      </c>
    </row>
    <row r="30" spans="1:5" x14ac:dyDescent="0.3">
      <c r="A30" t="s">
        <v>71</v>
      </c>
      <c r="B30" t="s">
        <v>87</v>
      </c>
      <c r="C30">
        <v>4</v>
      </c>
      <c r="D30">
        <v>4</v>
      </c>
      <c r="E30" t="s">
        <v>68</v>
      </c>
    </row>
    <row r="31" spans="1:5" x14ac:dyDescent="0.3">
      <c r="A31" t="s">
        <v>72</v>
      </c>
      <c r="B31" t="s">
        <v>87</v>
      </c>
      <c r="C31">
        <v>6</v>
      </c>
      <c r="D31">
        <v>6</v>
      </c>
      <c r="E31" t="s">
        <v>68</v>
      </c>
    </row>
    <row r="32" spans="1:5" x14ac:dyDescent="0.3">
      <c r="A32" t="s">
        <v>66</v>
      </c>
      <c r="B32" t="s">
        <v>88</v>
      </c>
      <c r="C32">
        <v>20</v>
      </c>
      <c r="D32">
        <v>5</v>
      </c>
      <c r="E32" t="s">
        <v>89</v>
      </c>
    </row>
    <row r="33" spans="1:5" x14ac:dyDescent="0.3">
      <c r="A33" t="s">
        <v>69</v>
      </c>
      <c r="B33" t="s">
        <v>88</v>
      </c>
      <c r="C33">
        <v>35</v>
      </c>
      <c r="D33">
        <v>8</v>
      </c>
      <c r="E33" t="s">
        <v>90</v>
      </c>
    </row>
    <row r="34" spans="1:5" x14ac:dyDescent="0.3">
      <c r="A34" t="s">
        <v>70</v>
      </c>
      <c r="B34" t="s">
        <v>88</v>
      </c>
      <c r="C34">
        <v>25</v>
      </c>
      <c r="D34">
        <v>6</v>
      </c>
      <c r="E34" t="s">
        <v>91</v>
      </c>
    </row>
    <row r="35" spans="1:5" x14ac:dyDescent="0.3">
      <c r="A35" t="s">
        <v>71</v>
      </c>
      <c r="B35" t="s">
        <v>88</v>
      </c>
      <c r="C35">
        <v>15</v>
      </c>
      <c r="D35">
        <v>4</v>
      </c>
      <c r="E35" t="s">
        <v>92</v>
      </c>
    </row>
    <row r="36" spans="1:5" x14ac:dyDescent="0.3">
      <c r="A36" t="s">
        <v>72</v>
      </c>
      <c r="B36" t="s">
        <v>88</v>
      </c>
      <c r="C36">
        <v>40</v>
      </c>
      <c r="D36">
        <v>10</v>
      </c>
      <c r="E36" t="s">
        <v>89</v>
      </c>
    </row>
    <row r="37" spans="1:5" x14ac:dyDescent="0.3">
      <c r="A37" t="s">
        <v>66</v>
      </c>
      <c r="B37" t="s">
        <v>93</v>
      </c>
      <c r="C37">
        <v>85000</v>
      </c>
      <c r="D37">
        <v>85000</v>
      </c>
      <c r="E37" t="s">
        <v>68</v>
      </c>
    </row>
    <row r="38" spans="1:5" x14ac:dyDescent="0.3">
      <c r="A38" t="s">
        <v>69</v>
      </c>
      <c r="B38" t="s">
        <v>93</v>
      </c>
      <c r="C38">
        <v>95000</v>
      </c>
      <c r="D38">
        <v>95000</v>
      </c>
      <c r="E38" t="s">
        <v>68</v>
      </c>
    </row>
    <row r="39" spans="1:5" x14ac:dyDescent="0.3">
      <c r="A39" t="s">
        <v>70</v>
      </c>
      <c r="B39" t="s">
        <v>93</v>
      </c>
      <c r="C39">
        <v>80000</v>
      </c>
      <c r="D39">
        <v>80000</v>
      </c>
      <c r="E39" t="s">
        <v>68</v>
      </c>
    </row>
    <row r="40" spans="1:5" x14ac:dyDescent="0.3">
      <c r="A40" t="s">
        <v>71</v>
      </c>
      <c r="B40" t="s">
        <v>93</v>
      </c>
      <c r="C40">
        <v>75000</v>
      </c>
      <c r="D40">
        <v>75000</v>
      </c>
      <c r="E40" t="s">
        <v>68</v>
      </c>
    </row>
    <row r="41" spans="1:5" x14ac:dyDescent="0.3">
      <c r="A41" t="s">
        <v>72</v>
      </c>
      <c r="B41" t="s">
        <v>93</v>
      </c>
      <c r="C41">
        <v>90000</v>
      </c>
      <c r="D41">
        <v>90000</v>
      </c>
      <c r="E41" t="s">
        <v>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/>
  </sheetViews>
  <sheetFormatPr defaultRowHeight="14.4" x14ac:dyDescent="0.3"/>
  <sheetData>
    <row r="1" spans="1:8" x14ac:dyDescent="0.3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t="s">
        <v>102</v>
      </c>
      <c r="B2">
        <v>45000</v>
      </c>
      <c r="C2">
        <v>42000</v>
      </c>
      <c r="D2">
        <v>48000</v>
      </c>
      <c r="E2">
        <v>38000</v>
      </c>
      <c r="F2">
        <v>7000</v>
      </c>
      <c r="G2">
        <v>4000</v>
      </c>
      <c r="H2">
        <v>10000</v>
      </c>
    </row>
    <row r="3" spans="1:8" x14ac:dyDescent="0.3">
      <c r="A3" t="s">
        <v>103</v>
      </c>
      <c r="B3">
        <v>120000</v>
      </c>
      <c r="C3">
        <v>95000</v>
      </c>
      <c r="D3">
        <v>110000</v>
      </c>
      <c r="E3">
        <v>75000</v>
      </c>
      <c r="F3">
        <v>45000</v>
      </c>
      <c r="G3">
        <v>20000</v>
      </c>
      <c r="H3">
        <v>35000</v>
      </c>
    </row>
    <row r="4" spans="1:8" x14ac:dyDescent="0.3">
      <c r="A4" t="s">
        <v>104</v>
      </c>
      <c r="B4">
        <v>85000</v>
      </c>
      <c r="C4">
        <v>78000</v>
      </c>
      <c r="D4">
        <v>88000</v>
      </c>
      <c r="E4">
        <v>21000</v>
      </c>
      <c r="F4">
        <v>64000</v>
      </c>
      <c r="G4">
        <v>57000</v>
      </c>
      <c r="H4">
        <v>67000</v>
      </c>
    </row>
    <row r="5" spans="1:8" x14ac:dyDescent="0.3">
      <c r="A5" t="s">
        <v>105</v>
      </c>
      <c r="B5">
        <v>180000</v>
      </c>
      <c r="C5">
        <v>145000</v>
      </c>
      <c r="D5">
        <v>165000</v>
      </c>
      <c r="E5">
        <v>18000</v>
      </c>
      <c r="F5">
        <v>162000</v>
      </c>
      <c r="G5">
        <v>127000</v>
      </c>
      <c r="H5">
        <v>147000</v>
      </c>
    </row>
    <row r="6" spans="1:8" x14ac:dyDescent="0.3">
      <c r="A6" t="s">
        <v>106</v>
      </c>
      <c r="B6">
        <v>25000</v>
      </c>
      <c r="C6">
        <v>45000</v>
      </c>
      <c r="D6">
        <v>52000</v>
      </c>
      <c r="E6">
        <v>8500</v>
      </c>
      <c r="F6">
        <v>16500</v>
      </c>
      <c r="G6">
        <v>36500</v>
      </c>
      <c r="H6">
        <v>43500</v>
      </c>
    </row>
    <row r="7" spans="1:8" x14ac:dyDescent="0.3">
      <c r="A7" t="s">
        <v>107</v>
      </c>
      <c r="B7">
        <v>15000</v>
      </c>
      <c r="C7">
        <v>25000</v>
      </c>
      <c r="D7">
        <v>28000</v>
      </c>
      <c r="E7">
        <v>5000</v>
      </c>
      <c r="F7">
        <v>10000</v>
      </c>
      <c r="G7">
        <v>20000</v>
      </c>
      <c r="H7">
        <v>23000</v>
      </c>
    </row>
    <row r="8" spans="1:8" x14ac:dyDescent="0.3">
      <c r="A8" t="s">
        <v>108</v>
      </c>
      <c r="B8">
        <v>35000</v>
      </c>
      <c r="C8">
        <v>42000</v>
      </c>
      <c r="D8">
        <v>45000</v>
      </c>
      <c r="E8">
        <v>12000</v>
      </c>
      <c r="F8">
        <v>23000</v>
      </c>
      <c r="G8">
        <v>30000</v>
      </c>
      <c r="H8">
        <v>33000</v>
      </c>
    </row>
    <row r="9" spans="1:8" x14ac:dyDescent="0.3">
      <c r="A9" t="s">
        <v>109</v>
      </c>
      <c r="B9">
        <v>60000</v>
      </c>
      <c r="C9">
        <v>35000</v>
      </c>
      <c r="D9">
        <v>48000</v>
      </c>
      <c r="E9">
        <v>45000</v>
      </c>
      <c r="F9">
        <v>15000</v>
      </c>
      <c r="G9">
        <v>-10000</v>
      </c>
      <c r="H9">
        <v>3000</v>
      </c>
    </row>
    <row r="12" spans="1:8" x14ac:dyDescent="0.3">
      <c r="A12" s="1" t="s">
        <v>94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99</v>
      </c>
      <c r="G12" s="1" t="s">
        <v>100</v>
      </c>
      <c r="H12" s="1" t="s">
        <v>101</v>
      </c>
    </row>
    <row r="13" spans="1:8" x14ac:dyDescent="0.3">
      <c r="A13" t="s">
        <v>110</v>
      </c>
      <c r="B13">
        <v>565000</v>
      </c>
      <c r="C13">
        <v>507000</v>
      </c>
      <c r="D13">
        <v>584000</v>
      </c>
      <c r="E13">
        <v>222500</v>
      </c>
      <c r="F13">
        <v>342500</v>
      </c>
      <c r="G13">
        <v>284500</v>
      </c>
      <c r="H13">
        <v>361500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workbookViewId="0"/>
  </sheetViews>
  <sheetFormatPr defaultRowHeight="14.4" x14ac:dyDescent="0.3"/>
  <sheetData>
    <row r="1" spans="1:4" x14ac:dyDescent="0.3">
      <c r="A1" s="1" t="s">
        <v>111</v>
      </c>
      <c r="B1" s="1" t="s">
        <v>112</v>
      </c>
      <c r="C1" s="1" t="s">
        <v>113</v>
      </c>
      <c r="D1" s="1" t="s">
        <v>114</v>
      </c>
    </row>
    <row r="2" spans="1:4" x14ac:dyDescent="0.3">
      <c r="A2" t="s">
        <v>67</v>
      </c>
      <c r="B2">
        <v>100000</v>
      </c>
      <c r="D2" t="s">
        <v>115</v>
      </c>
    </row>
    <row r="3" spans="1:4" x14ac:dyDescent="0.3">
      <c r="A3" t="s">
        <v>116</v>
      </c>
      <c r="B3">
        <v>2.5000000000000001E-2</v>
      </c>
      <c r="D3" t="s">
        <v>117</v>
      </c>
    </row>
    <row r="4" spans="1:4" x14ac:dyDescent="0.3">
      <c r="A4" t="s">
        <v>118</v>
      </c>
      <c r="B4">
        <v>10</v>
      </c>
      <c r="D4" t="s">
        <v>119</v>
      </c>
    </row>
    <row r="5" spans="1:4" x14ac:dyDescent="0.3">
      <c r="A5" t="s">
        <v>120</v>
      </c>
      <c r="B5">
        <v>25000</v>
      </c>
      <c r="D5" t="s">
        <v>121</v>
      </c>
    </row>
    <row r="6" spans="1:4" x14ac:dyDescent="0.3">
      <c r="A6" t="s">
        <v>87</v>
      </c>
      <c r="B6">
        <v>6</v>
      </c>
      <c r="D6" t="s">
        <v>122</v>
      </c>
    </row>
    <row r="7" spans="1:4" x14ac:dyDescent="0.3">
      <c r="A7" t="s">
        <v>123</v>
      </c>
      <c r="B7">
        <v>85000</v>
      </c>
      <c r="D7" t="s">
        <v>124</v>
      </c>
    </row>
    <row r="8" spans="1:4" x14ac:dyDescent="0.3">
      <c r="A8" t="s">
        <v>125</v>
      </c>
      <c r="B8">
        <v>25</v>
      </c>
      <c r="D8" t="s">
        <v>126</v>
      </c>
    </row>
    <row r="9" spans="1:4" x14ac:dyDescent="0.3">
      <c r="A9" t="s">
        <v>127</v>
      </c>
      <c r="B9">
        <v>3</v>
      </c>
      <c r="D9" t="s">
        <v>128</v>
      </c>
    </row>
    <row r="10" spans="1:4" x14ac:dyDescent="0.3">
      <c r="A10" t="s">
        <v>129</v>
      </c>
      <c r="B10">
        <v>8</v>
      </c>
      <c r="D10" t="s">
        <v>130</v>
      </c>
    </row>
    <row r="11" spans="1:4" x14ac:dyDescent="0.3">
      <c r="A11" t="s">
        <v>131</v>
      </c>
      <c r="B11">
        <v>5</v>
      </c>
      <c r="D11" t="s">
        <v>132</v>
      </c>
    </row>
    <row r="16" spans="1:4" x14ac:dyDescent="0.3">
      <c r="A16" s="1" t="s">
        <v>133</v>
      </c>
      <c r="B16" s="1" t="s">
        <v>134</v>
      </c>
      <c r="C16" s="1" t="s">
        <v>114</v>
      </c>
    </row>
    <row r="17" spans="1:3" x14ac:dyDescent="0.3">
      <c r="A17" t="s">
        <v>135</v>
      </c>
      <c r="B17">
        <f>B2*B3</f>
        <v>2500</v>
      </c>
      <c r="C17" t="s">
        <v>136</v>
      </c>
    </row>
    <row r="18" spans="1:3" x14ac:dyDescent="0.3">
      <c r="A18" t="s">
        <v>137</v>
      </c>
      <c r="B18">
        <f>B2*B4/100*B5/730</f>
        <v>342465.75342465751</v>
      </c>
      <c r="C18" t="s">
        <v>138</v>
      </c>
    </row>
    <row r="19" spans="1:3" x14ac:dyDescent="0.3">
      <c r="A19" t="s">
        <v>139</v>
      </c>
      <c r="B19">
        <f>B6*B7*B8/100/12</f>
        <v>10625</v>
      </c>
      <c r="C19" t="s">
        <v>140</v>
      </c>
    </row>
    <row r="20" spans="1:3" x14ac:dyDescent="0.3">
      <c r="A20" t="s">
        <v>141</v>
      </c>
      <c r="B20">
        <f>SUM(B15:B17)</f>
        <v>2500</v>
      </c>
      <c r="C20" t="s">
        <v>142</v>
      </c>
    </row>
    <row r="21" spans="1:3" x14ac:dyDescent="0.3">
      <c r="A21" t="s">
        <v>143</v>
      </c>
      <c r="B21">
        <f>B2*B3*0.85</f>
        <v>2125</v>
      </c>
      <c r="C21" t="s">
        <v>144</v>
      </c>
    </row>
    <row r="22" spans="1:3" x14ac:dyDescent="0.3">
      <c r="A22" t="s">
        <v>145</v>
      </c>
      <c r="B22">
        <f>B2*0.008*B5/730</f>
        <v>27397.260273972603</v>
      </c>
      <c r="C22" t="s">
        <v>146</v>
      </c>
    </row>
    <row r="23" spans="1:3" x14ac:dyDescent="0.3">
      <c r="A23" t="s">
        <v>147</v>
      </c>
      <c r="B23">
        <f>B6*B7*B8*0.25/100/12</f>
        <v>2656.25</v>
      </c>
      <c r="C23" t="s">
        <v>148</v>
      </c>
    </row>
    <row r="24" spans="1:3" x14ac:dyDescent="0.3">
      <c r="A24" t="s">
        <v>149</v>
      </c>
      <c r="B24">
        <f>MAX(2500,B2*0.001)</f>
        <v>2500</v>
      </c>
      <c r="C24" t="s">
        <v>150</v>
      </c>
    </row>
    <row r="25" spans="1:3" x14ac:dyDescent="0.3">
      <c r="A25" t="s">
        <v>151</v>
      </c>
      <c r="B25">
        <f>SUM(B19:B22)</f>
        <v>42647.260273972599</v>
      </c>
      <c r="C25" t="s">
        <v>152</v>
      </c>
    </row>
    <row r="26" spans="1:3" x14ac:dyDescent="0.3">
      <c r="A26" t="s">
        <v>153</v>
      </c>
      <c r="B26">
        <f>B18-B23</f>
        <v>339809.50342465751</v>
      </c>
      <c r="C26" t="s">
        <v>154</v>
      </c>
    </row>
    <row r="27" spans="1:3" x14ac:dyDescent="0.3">
      <c r="A27" t="s">
        <v>155</v>
      </c>
      <c r="B27">
        <f>B24*12</f>
        <v>30000</v>
      </c>
      <c r="C27" t="s">
        <v>156</v>
      </c>
    </row>
    <row r="28" spans="1:3" x14ac:dyDescent="0.3">
      <c r="A28" t="s">
        <v>157</v>
      </c>
      <c r="B28">
        <f>B25/(B23*12)*100</f>
        <v>133.79532634971795</v>
      </c>
      <c r="C28" t="s">
        <v>158</v>
      </c>
    </row>
    <row r="29" spans="1:3" x14ac:dyDescent="0.3">
      <c r="A29" t="s">
        <v>159</v>
      </c>
      <c r="B29">
        <f>(B23*12)/B24</f>
        <v>12.75</v>
      </c>
      <c r="C29" t="s">
        <v>160</v>
      </c>
    </row>
    <row r="30" spans="1:3" x14ac:dyDescent="0.3">
      <c r="A30" t="s">
        <v>161</v>
      </c>
      <c r="B30">
        <f>NPV(B10/100,B25,B25,B25,B25,B25)</f>
        <v>170278.14414977186</v>
      </c>
      <c r="C30" t="s">
        <v>162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/>
  </sheetViews>
  <sheetFormatPr defaultRowHeight="14.4" x14ac:dyDescent="0.3"/>
  <sheetData>
    <row r="1" spans="1:6" x14ac:dyDescent="0.3">
      <c r="A1" s="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</row>
    <row r="2" spans="1:6" x14ac:dyDescent="0.3">
      <c r="A2" t="s">
        <v>169</v>
      </c>
      <c r="B2">
        <v>72</v>
      </c>
      <c r="C2">
        <v>68</v>
      </c>
      <c r="D2">
        <v>75</v>
      </c>
      <c r="E2">
        <v>99</v>
      </c>
      <c r="F2" t="s">
        <v>170</v>
      </c>
    </row>
    <row r="3" spans="1:6" x14ac:dyDescent="0.3">
      <c r="A3" t="s">
        <v>171</v>
      </c>
      <c r="B3">
        <v>18</v>
      </c>
      <c r="C3">
        <v>22</v>
      </c>
      <c r="D3">
        <v>15</v>
      </c>
      <c r="E3">
        <v>0.8</v>
      </c>
      <c r="F3" t="s">
        <v>172</v>
      </c>
    </row>
    <row r="4" spans="1:6" x14ac:dyDescent="0.3">
      <c r="A4" t="s">
        <v>173</v>
      </c>
      <c r="B4">
        <v>8.5</v>
      </c>
      <c r="C4">
        <v>9.1999999999999993</v>
      </c>
      <c r="D4">
        <v>7.8</v>
      </c>
      <c r="E4">
        <v>2.1</v>
      </c>
      <c r="F4" t="s">
        <v>174</v>
      </c>
    </row>
    <row r="5" spans="1:6" x14ac:dyDescent="0.3">
      <c r="A5" t="s">
        <v>175</v>
      </c>
      <c r="B5">
        <v>45000</v>
      </c>
      <c r="C5">
        <v>52000</v>
      </c>
      <c r="D5">
        <v>38000</v>
      </c>
      <c r="E5">
        <v>8500</v>
      </c>
      <c r="F5" t="s">
        <v>176</v>
      </c>
    </row>
    <row r="6" spans="1:6" x14ac:dyDescent="0.3">
      <c r="A6" t="s">
        <v>177</v>
      </c>
      <c r="B6">
        <v>1</v>
      </c>
      <c r="C6">
        <v>0.95</v>
      </c>
      <c r="D6">
        <v>1.1000000000000001</v>
      </c>
      <c r="E6">
        <v>12.5</v>
      </c>
      <c r="F6" t="s">
        <v>178</v>
      </c>
    </row>
    <row r="7" spans="1:6" x14ac:dyDescent="0.3">
      <c r="A7" t="s">
        <v>179</v>
      </c>
      <c r="B7" t="s">
        <v>180</v>
      </c>
      <c r="C7" t="s">
        <v>181</v>
      </c>
      <c r="D7" t="s">
        <v>182</v>
      </c>
      <c r="E7" t="s">
        <v>183</v>
      </c>
      <c r="F7" t="s">
        <v>184</v>
      </c>
    </row>
    <row r="8" spans="1:6" x14ac:dyDescent="0.3">
      <c r="A8" t="s">
        <v>185</v>
      </c>
      <c r="B8" t="s">
        <v>186</v>
      </c>
      <c r="C8" t="s">
        <v>187</v>
      </c>
      <c r="D8" t="s">
        <v>188</v>
      </c>
      <c r="E8" t="s">
        <v>189</v>
      </c>
      <c r="F8" t="s">
        <v>190</v>
      </c>
    </row>
    <row r="9" spans="1:6" x14ac:dyDescent="0.3">
      <c r="A9" t="s">
        <v>191</v>
      </c>
      <c r="B9" t="s">
        <v>187</v>
      </c>
      <c r="C9" t="s">
        <v>180</v>
      </c>
      <c r="D9" t="s">
        <v>192</v>
      </c>
      <c r="E9" t="s">
        <v>193</v>
      </c>
      <c r="F9" t="s">
        <v>184</v>
      </c>
    </row>
    <row r="10" spans="1:6" x14ac:dyDescent="0.3">
      <c r="A10" t="s">
        <v>194</v>
      </c>
      <c r="B10" t="s">
        <v>186</v>
      </c>
      <c r="C10" t="s">
        <v>195</v>
      </c>
      <c r="D10" t="s">
        <v>196</v>
      </c>
      <c r="E10" t="s">
        <v>197</v>
      </c>
      <c r="F10" t="s">
        <v>198</v>
      </c>
    </row>
    <row r="11" spans="1:6" x14ac:dyDescent="0.3">
      <c r="A11" t="s">
        <v>199</v>
      </c>
      <c r="B11" t="s">
        <v>187</v>
      </c>
      <c r="C11" t="s">
        <v>200</v>
      </c>
      <c r="D11" t="s">
        <v>201</v>
      </c>
      <c r="E11" t="s">
        <v>202</v>
      </c>
      <c r="F11" t="s">
        <v>184</v>
      </c>
    </row>
    <row r="12" spans="1:6" x14ac:dyDescent="0.3">
      <c r="A12" t="s">
        <v>203</v>
      </c>
      <c r="B12" t="s">
        <v>204</v>
      </c>
      <c r="C12" t="s">
        <v>196</v>
      </c>
      <c r="D12" t="s">
        <v>205</v>
      </c>
      <c r="E12" t="s">
        <v>206</v>
      </c>
      <c r="F12" t="s">
        <v>207</v>
      </c>
    </row>
    <row r="13" spans="1:6" x14ac:dyDescent="0.3">
      <c r="A13" t="s">
        <v>208</v>
      </c>
      <c r="B13" t="s">
        <v>209</v>
      </c>
      <c r="C13" t="s">
        <v>180</v>
      </c>
      <c r="D13" t="s">
        <v>192</v>
      </c>
      <c r="E13" t="s">
        <v>210</v>
      </c>
      <c r="F13" t="s">
        <v>184</v>
      </c>
    </row>
    <row r="14" spans="1:6" x14ac:dyDescent="0.3">
      <c r="A14" t="s">
        <v>211</v>
      </c>
      <c r="B14" t="s">
        <v>195</v>
      </c>
      <c r="C14" t="s">
        <v>195</v>
      </c>
      <c r="D14" t="s">
        <v>187</v>
      </c>
      <c r="E14" t="s">
        <v>212</v>
      </c>
      <c r="F14" t="s">
        <v>213</v>
      </c>
    </row>
    <row r="15" spans="1:6" x14ac:dyDescent="0.3">
      <c r="A15" t="s">
        <v>214</v>
      </c>
      <c r="B15" t="s">
        <v>195</v>
      </c>
      <c r="C15" t="s">
        <v>195</v>
      </c>
      <c r="D15" t="s">
        <v>215</v>
      </c>
      <c r="E15" t="s">
        <v>193</v>
      </c>
      <c r="F15" t="s">
        <v>213</v>
      </c>
    </row>
    <row r="16" spans="1:6" x14ac:dyDescent="0.3">
      <c r="A16" t="s">
        <v>216</v>
      </c>
      <c r="B16" t="s">
        <v>195</v>
      </c>
      <c r="C16" t="s">
        <v>195</v>
      </c>
      <c r="D16" t="s">
        <v>180</v>
      </c>
      <c r="E16" t="s">
        <v>217</v>
      </c>
      <c r="F16" t="s">
        <v>213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/>
  </sheetViews>
  <sheetFormatPr defaultRowHeight="14.4" x14ac:dyDescent="0.3"/>
  <sheetData>
    <row r="1" spans="1:5" x14ac:dyDescent="0.3">
      <c r="A1" s="1" t="s">
        <v>218</v>
      </c>
      <c r="B1" s="1" t="s">
        <v>219</v>
      </c>
      <c r="C1" s="1" t="s">
        <v>220</v>
      </c>
      <c r="D1" s="1" t="s">
        <v>37</v>
      </c>
      <c r="E1" s="1" t="s">
        <v>221</v>
      </c>
    </row>
    <row r="2" spans="1:5" x14ac:dyDescent="0.3">
      <c r="A2" t="s">
        <v>39</v>
      </c>
      <c r="B2" t="s">
        <v>222</v>
      </c>
      <c r="C2" t="s">
        <v>223</v>
      </c>
      <c r="D2" t="s">
        <v>224</v>
      </c>
      <c r="E2">
        <v>10</v>
      </c>
    </row>
    <row r="3" spans="1:5" x14ac:dyDescent="0.3">
      <c r="A3" t="s">
        <v>43</v>
      </c>
      <c r="B3" t="s">
        <v>225</v>
      </c>
      <c r="C3" t="s">
        <v>226</v>
      </c>
      <c r="D3" t="s">
        <v>227</v>
      </c>
      <c r="E3">
        <v>9</v>
      </c>
    </row>
    <row r="4" spans="1:5" x14ac:dyDescent="0.3">
      <c r="A4" t="s">
        <v>47</v>
      </c>
      <c r="B4" t="s">
        <v>228</v>
      </c>
      <c r="C4" t="s">
        <v>229</v>
      </c>
      <c r="D4" t="s">
        <v>230</v>
      </c>
      <c r="E4">
        <v>10</v>
      </c>
    </row>
    <row r="5" spans="1:5" x14ac:dyDescent="0.3">
      <c r="A5" t="s">
        <v>231</v>
      </c>
      <c r="B5" t="s">
        <v>232</v>
      </c>
      <c r="C5" t="s">
        <v>233</v>
      </c>
      <c r="D5" t="s">
        <v>234</v>
      </c>
      <c r="E5">
        <v>8</v>
      </c>
    </row>
    <row r="6" spans="1:5" x14ac:dyDescent="0.3">
      <c r="A6" t="s">
        <v>235</v>
      </c>
      <c r="B6" t="s">
        <v>236</v>
      </c>
      <c r="C6" t="s">
        <v>237</v>
      </c>
      <c r="D6" t="s">
        <v>50</v>
      </c>
      <c r="E6">
        <v>9</v>
      </c>
    </row>
    <row r="7" spans="1:5" x14ac:dyDescent="0.3">
      <c r="A7" t="s">
        <v>238</v>
      </c>
      <c r="B7" t="s">
        <v>239</v>
      </c>
      <c r="C7" t="s">
        <v>240</v>
      </c>
      <c r="D7" t="s">
        <v>241</v>
      </c>
      <c r="E7">
        <v>8</v>
      </c>
    </row>
    <row r="8" spans="1:5" x14ac:dyDescent="0.3">
      <c r="A8" t="s">
        <v>60</v>
      </c>
      <c r="B8" t="s">
        <v>242</v>
      </c>
      <c r="C8" t="s">
        <v>243</v>
      </c>
      <c r="D8" t="s">
        <v>244</v>
      </c>
      <c r="E8">
        <v>7</v>
      </c>
    </row>
    <row r="9" spans="1:5" x14ac:dyDescent="0.3">
      <c r="A9" t="s">
        <v>245</v>
      </c>
      <c r="B9" t="s">
        <v>246</v>
      </c>
      <c r="C9" t="s">
        <v>247</v>
      </c>
      <c r="D9" t="s">
        <v>248</v>
      </c>
      <c r="E9">
        <v>9</v>
      </c>
    </row>
    <row r="10" spans="1:5" x14ac:dyDescent="0.3">
      <c r="A10" t="s">
        <v>249</v>
      </c>
      <c r="B10" t="s">
        <v>250</v>
      </c>
      <c r="C10" t="s">
        <v>251</v>
      </c>
      <c r="D10" t="s">
        <v>252</v>
      </c>
      <c r="E10">
        <v>8</v>
      </c>
    </row>
    <row r="11" spans="1:5" x14ac:dyDescent="0.3">
      <c r="A11" t="s">
        <v>253</v>
      </c>
      <c r="B11" t="s">
        <v>254</v>
      </c>
      <c r="C11" t="s">
        <v>255</v>
      </c>
      <c r="D11" t="s">
        <v>256</v>
      </c>
      <c r="E11">
        <v>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/>
  </sheetViews>
  <sheetFormatPr defaultRowHeight="14.4" x14ac:dyDescent="0.3"/>
  <sheetData>
    <row r="1" spans="1:5" x14ac:dyDescent="0.3">
      <c r="A1" s="1" t="s">
        <v>257</v>
      </c>
      <c r="B1" s="1" t="s">
        <v>258</v>
      </c>
      <c r="C1" s="1" t="s">
        <v>64</v>
      </c>
      <c r="D1" s="1" t="s">
        <v>31</v>
      </c>
      <c r="E1" s="1" t="s">
        <v>259</v>
      </c>
    </row>
    <row r="2" spans="1:5" x14ac:dyDescent="0.3">
      <c r="A2" t="s">
        <v>260</v>
      </c>
      <c r="B2" t="s">
        <v>261</v>
      </c>
      <c r="C2" t="s">
        <v>262</v>
      </c>
      <c r="D2" t="s">
        <v>89</v>
      </c>
      <c r="E2" t="s">
        <v>263</v>
      </c>
    </row>
    <row r="3" spans="1:5" x14ac:dyDescent="0.3">
      <c r="A3" t="s">
        <v>264</v>
      </c>
      <c r="B3" t="s">
        <v>265</v>
      </c>
      <c r="C3" t="s">
        <v>266</v>
      </c>
      <c r="D3" t="s">
        <v>267</v>
      </c>
      <c r="E3" t="s">
        <v>268</v>
      </c>
    </row>
    <row r="4" spans="1:5" x14ac:dyDescent="0.3">
      <c r="A4" t="s">
        <v>269</v>
      </c>
      <c r="B4" t="s">
        <v>270</v>
      </c>
      <c r="C4" t="s">
        <v>271</v>
      </c>
      <c r="D4" t="s">
        <v>272</v>
      </c>
      <c r="E4" t="s">
        <v>273</v>
      </c>
    </row>
    <row r="5" spans="1:5" x14ac:dyDescent="0.3">
      <c r="A5" t="s">
        <v>274</v>
      </c>
      <c r="B5" t="s">
        <v>275</v>
      </c>
      <c r="C5" t="s">
        <v>276</v>
      </c>
      <c r="D5" t="s">
        <v>277</v>
      </c>
      <c r="E5" t="s">
        <v>278</v>
      </c>
    </row>
    <row r="6" spans="1:5" x14ac:dyDescent="0.3">
      <c r="A6" t="s">
        <v>279</v>
      </c>
      <c r="B6" t="s">
        <v>280</v>
      </c>
      <c r="C6" t="s">
        <v>281</v>
      </c>
      <c r="D6" t="s">
        <v>282</v>
      </c>
      <c r="E6" t="s">
        <v>283</v>
      </c>
    </row>
    <row r="7" spans="1:5" x14ac:dyDescent="0.3">
      <c r="A7" t="s">
        <v>284</v>
      </c>
      <c r="B7" t="s">
        <v>285</v>
      </c>
      <c r="C7" t="s">
        <v>286</v>
      </c>
      <c r="D7" t="s">
        <v>79</v>
      </c>
      <c r="E7" t="s">
        <v>287</v>
      </c>
    </row>
    <row r="8" spans="1:5" x14ac:dyDescent="0.3">
      <c r="A8" t="s">
        <v>288</v>
      </c>
      <c r="B8" t="s">
        <v>289</v>
      </c>
      <c r="C8" t="s">
        <v>290</v>
      </c>
      <c r="D8" t="s">
        <v>291</v>
      </c>
      <c r="E8" t="s">
        <v>292</v>
      </c>
    </row>
    <row r="9" spans="1:5" x14ac:dyDescent="0.3">
      <c r="A9" t="s">
        <v>293</v>
      </c>
      <c r="B9" t="s">
        <v>294</v>
      </c>
      <c r="C9" t="s">
        <v>295</v>
      </c>
      <c r="D9" t="s">
        <v>81</v>
      </c>
      <c r="E9" t="s">
        <v>296</v>
      </c>
    </row>
    <row r="10" spans="1:5" x14ac:dyDescent="0.3">
      <c r="A10" t="s">
        <v>297</v>
      </c>
      <c r="B10" t="s">
        <v>298</v>
      </c>
      <c r="C10" t="s">
        <v>299</v>
      </c>
      <c r="D10" t="s">
        <v>300</v>
      </c>
      <c r="E10" t="s">
        <v>237</v>
      </c>
    </row>
    <row r="11" spans="1:5" x14ac:dyDescent="0.3">
      <c r="A11" t="s">
        <v>301</v>
      </c>
      <c r="B11" t="s">
        <v>302</v>
      </c>
      <c r="C11" t="s">
        <v>303</v>
      </c>
      <c r="D11" t="s">
        <v>79</v>
      </c>
      <c r="E11" t="s">
        <v>304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workbookViewId="0"/>
  </sheetViews>
  <sheetFormatPr defaultRowHeight="14.4" x14ac:dyDescent="0.3"/>
  <sheetData>
    <row r="1" spans="1:5" x14ac:dyDescent="0.3">
      <c r="A1" s="1" t="s">
        <v>305</v>
      </c>
      <c r="B1" s="1" t="s">
        <v>306</v>
      </c>
      <c r="C1" s="1" t="s">
        <v>307</v>
      </c>
      <c r="D1" s="1" t="s">
        <v>308</v>
      </c>
      <c r="E1" s="1" t="s">
        <v>309</v>
      </c>
    </row>
    <row r="2" spans="1:5" x14ac:dyDescent="0.3">
      <c r="A2" t="s">
        <v>310</v>
      </c>
      <c r="B2">
        <v>3</v>
      </c>
      <c r="C2" t="s">
        <v>311</v>
      </c>
      <c r="D2" t="s">
        <v>312</v>
      </c>
      <c r="E2" t="s">
        <v>313</v>
      </c>
    </row>
    <row r="3" spans="1:5" x14ac:dyDescent="0.3">
      <c r="A3" t="s">
        <v>314</v>
      </c>
      <c r="B3">
        <v>2</v>
      </c>
      <c r="C3" t="s">
        <v>315</v>
      </c>
      <c r="D3" t="s">
        <v>316</v>
      </c>
      <c r="E3" t="s">
        <v>317</v>
      </c>
    </row>
    <row r="4" spans="1:5" x14ac:dyDescent="0.3">
      <c r="A4" t="s">
        <v>318</v>
      </c>
      <c r="B4">
        <v>1</v>
      </c>
      <c r="C4" t="s">
        <v>319</v>
      </c>
      <c r="D4" t="s">
        <v>320</v>
      </c>
      <c r="E4" t="s">
        <v>321</v>
      </c>
    </row>
    <row r="5" spans="1:5" x14ac:dyDescent="0.3">
      <c r="A5" t="s">
        <v>322</v>
      </c>
      <c r="B5">
        <v>3</v>
      </c>
      <c r="C5" t="s">
        <v>323</v>
      </c>
      <c r="D5" t="s">
        <v>324</v>
      </c>
      <c r="E5" t="s">
        <v>325</v>
      </c>
    </row>
    <row r="6" spans="1:5" x14ac:dyDescent="0.3">
      <c r="A6" t="s">
        <v>326</v>
      </c>
      <c r="B6">
        <v>5</v>
      </c>
      <c r="C6" t="s">
        <v>327</v>
      </c>
      <c r="D6" t="s">
        <v>328</v>
      </c>
      <c r="E6" t="s">
        <v>329</v>
      </c>
    </row>
    <row r="7" spans="1:5" x14ac:dyDescent="0.3">
      <c r="A7" t="s">
        <v>330</v>
      </c>
      <c r="B7">
        <v>2</v>
      </c>
      <c r="C7" t="s">
        <v>331</v>
      </c>
      <c r="D7" t="s">
        <v>332</v>
      </c>
      <c r="E7" t="s">
        <v>333</v>
      </c>
    </row>
    <row r="8" spans="1:5" x14ac:dyDescent="0.3">
      <c r="A8" t="s">
        <v>334</v>
      </c>
      <c r="B8">
        <v>7</v>
      </c>
      <c r="C8" t="s">
        <v>335</v>
      </c>
      <c r="D8" t="s">
        <v>336</v>
      </c>
      <c r="E8" t="s">
        <v>337</v>
      </c>
    </row>
    <row r="9" spans="1:5" x14ac:dyDescent="0.3">
      <c r="A9" t="s">
        <v>338</v>
      </c>
      <c r="B9">
        <v>5</v>
      </c>
      <c r="C9" t="s">
        <v>339</v>
      </c>
      <c r="D9" t="s">
        <v>339</v>
      </c>
      <c r="E9" t="s">
        <v>340</v>
      </c>
    </row>
    <row r="10" spans="1:5" x14ac:dyDescent="0.3">
      <c r="A10" t="s">
        <v>341</v>
      </c>
      <c r="B10">
        <v>7</v>
      </c>
      <c r="C10" t="s">
        <v>342</v>
      </c>
      <c r="D10" t="s">
        <v>343</v>
      </c>
      <c r="E10" t="s">
        <v>344</v>
      </c>
    </row>
    <row r="11" spans="1:5" x14ac:dyDescent="0.3">
      <c r="A11" t="s">
        <v>345</v>
      </c>
      <c r="B11">
        <v>1</v>
      </c>
      <c r="C11" t="s">
        <v>346</v>
      </c>
      <c r="D11" t="s">
        <v>347</v>
      </c>
      <c r="E11" t="s">
        <v>348</v>
      </c>
    </row>
    <row r="16" spans="1:5" x14ac:dyDescent="0.3">
      <c r="A16" s="1" t="s">
        <v>305</v>
      </c>
      <c r="B16" s="1" t="s">
        <v>349</v>
      </c>
      <c r="C16" s="1" t="s">
        <v>350</v>
      </c>
      <c r="D16" s="1" t="s">
        <v>306</v>
      </c>
    </row>
    <row r="17" spans="1:4" x14ac:dyDescent="0.3">
      <c r="A17" t="s">
        <v>310</v>
      </c>
      <c r="B17">
        <v>1</v>
      </c>
      <c r="C17">
        <v>3</v>
      </c>
      <c r="D17">
        <v>3</v>
      </c>
    </row>
    <row r="18" spans="1:4" x14ac:dyDescent="0.3">
      <c r="A18" t="s">
        <v>314</v>
      </c>
      <c r="B18">
        <v>4</v>
      </c>
      <c r="C18">
        <v>5</v>
      </c>
      <c r="D18">
        <v>2</v>
      </c>
    </row>
    <row r="19" spans="1:4" x14ac:dyDescent="0.3">
      <c r="A19" t="s">
        <v>318</v>
      </c>
      <c r="B19">
        <v>6</v>
      </c>
      <c r="C19">
        <v>6</v>
      </c>
      <c r="D19">
        <v>1</v>
      </c>
    </row>
    <row r="20" spans="1:4" x14ac:dyDescent="0.3">
      <c r="A20" t="s">
        <v>322</v>
      </c>
      <c r="B20">
        <v>7</v>
      </c>
      <c r="C20">
        <v>9</v>
      </c>
      <c r="D20">
        <v>3</v>
      </c>
    </row>
    <row r="21" spans="1:4" x14ac:dyDescent="0.3">
      <c r="A21" t="s">
        <v>326</v>
      </c>
      <c r="B21">
        <v>10</v>
      </c>
      <c r="C21">
        <v>14</v>
      </c>
      <c r="D21">
        <v>5</v>
      </c>
    </row>
    <row r="22" spans="1:4" x14ac:dyDescent="0.3">
      <c r="A22" t="s">
        <v>330</v>
      </c>
      <c r="B22">
        <v>15</v>
      </c>
      <c r="C22">
        <v>16</v>
      </c>
      <c r="D22">
        <v>2</v>
      </c>
    </row>
    <row r="23" spans="1:4" x14ac:dyDescent="0.3">
      <c r="A23" t="s">
        <v>334</v>
      </c>
      <c r="B23">
        <v>17</v>
      </c>
      <c r="C23">
        <v>23</v>
      </c>
      <c r="D23">
        <v>7</v>
      </c>
    </row>
    <row r="24" spans="1:4" x14ac:dyDescent="0.3">
      <c r="A24" t="s">
        <v>338</v>
      </c>
      <c r="B24">
        <v>24</v>
      </c>
      <c r="C24">
        <v>28</v>
      </c>
      <c r="D24">
        <v>5</v>
      </c>
    </row>
    <row r="25" spans="1:4" x14ac:dyDescent="0.3">
      <c r="A25" t="s">
        <v>341</v>
      </c>
      <c r="B25">
        <v>29</v>
      </c>
      <c r="C25">
        <v>35</v>
      </c>
      <c r="D25">
        <v>7</v>
      </c>
    </row>
    <row r="26" spans="1:4" x14ac:dyDescent="0.3">
      <c r="A26" t="s">
        <v>345</v>
      </c>
      <c r="B26">
        <v>36</v>
      </c>
      <c r="C26">
        <v>36</v>
      </c>
      <c r="D26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workbookViewId="0"/>
  </sheetViews>
  <sheetFormatPr defaultRowHeight="14.4" x14ac:dyDescent="0.3"/>
  <sheetData>
    <row r="1" spans="1:7" x14ac:dyDescent="0.3">
      <c r="A1" s="1" t="s">
        <v>351</v>
      </c>
      <c r="B1" s="1" t="s">
        <v>352</v>
      </c>
      <c r="C1" s="1" t="s">
        <v>353</v>
      </c>
      <c r="D1" s="1" t="s">
        <v>155</v>
      </c>
      <c r="E1" s="1" t="s">
        <v>354</v>
      </c>
      <c r="F1" s="1" t="s">
        <v>157</v>
      </c>
      <c r="G1" s="1" t="s">
        <v>355</v>
      </c>
    </row>
    <row r="2" spans="1:7" x14ac:dyDescent="0.3">
      <c r="A2">
        <v>2025</v>
      </c>
      <c r="B2">
        <v>565000</v>
      </c>
      <c r="C2">
        <v>222500</v>
      </c>
      <c r="D2">
        <v>342500</v>
      </c>
      <c r="E2">
        <v>342500</v>
      </c>
      <c r="F2">
        <v>154</v>
      </c>
      <c r="G2">
        <v>317000</v>
      </c>
    </row>
    <row r="3" spans="1:7" x14ac:dyDescent="0.3">
      <c r="A3">
        <v>2026</v>
      </c>
      <c r="B3">
        <v>583000</v>
      </c>
      <c r="C3">
        <v>229000</v>
      </c>
      <c r="D3">
        <v>354000</v>
      </c>
      <c r="E3">
        <v>696500</v>
      </c>
      <c r="F3">
        <v>155</v>
      </c>
      <c r="G3">
        <v>625000</v>
      </c>
    </row>
    <row r="4" spans="1:7" x14ac:dyDescent="0.3">
      <c r="A4">
        <v>2027</v>
      </c>
      <c r="B4">
        <v>601000</v>
      </c>
      <c r="C4">
        <v>235000</v>
      </c>
      <c r="D4">
        <v>366000</v>
      </c>
      <c r="E4">
        <v>1062500</v>
      </c>
      <c r="F4">
        <v>156</v>
      </c>
      <c r="G4">
        <v>915000</v>
      </c>
    </row>
    <row r="5" spans="1:7" x14ac:dyDescent="0.3">
      <c r="A5">
        <v>2028</v>
      </c>
      <c r="B5">
        <v>620000</v>
      </c>
      <c r="C5">
        <v>242000</v>
      </c>
      <c r="D5">
        <v>378000</v>
      </c>
      <c r="E5">
        <v>1440500</v>
      </c>
      <c r="F5">
        <v>156</v>
      </c>
      <c r="G5">
        <v>1189000</v>
      </c>
    </row>
    <row r="6" spans="1:7" x14ac:dyDescent="0.3">
      <c r="A6">
        <v>2029</v>
      </c>
      <c r="B6">
        <v>639000</v>
      </c>
      <c r="C6">
        <v>249000</v>
      </c>
      <c r="D6">
        <v>390000</v>
      </c>
      <c r="E6">
        <v>1830500</v>
      </c>
      <c r="F6">
        <v>157</v>
      </c>
      <c r="G6">
        <v>1447000</v>
      </c>
    </row>
    <row r="16" spans="1:7" x14ac:dyDescent="0.3">
      <c r="A16" s="1" t="s">
        <v>94</v>
      </c>
      <c r="B16" s="1" t="s">
        <v>351</v>
      </c>
      <c r="C16" s="1" t="s">
        <v>356</v>
      </c>
      <c r="D16" s="1" t="s">
        <v>167</v>
      </c>
      <c r="E16" s="1" t="s">
        <v>357</v>
      </c>
    </row>
    <row r="17" spans="1:5" x14ac:dyDescent="0.3">
      <c r="A17" t="s">
        <v>358</v>
      </c>
      <c r="B17">
        <v>2025</v>
      </c>
      <c r="C17">
        <v>45000</v>
      </c>
      <c r="D17">
        <v>38000</v>
      </c>
      <c r="E17">
        <v>7000</v>
      </c>
    </row>
    <row r="18" spans="1:5" x14ac:dyDescent="0.3">
      <c r="A18" t="s">
        <v>359</v>
      </c>
      <c r="B18">
        <v>2025</v>
      </c>
      <c r="C18">
        <v>120000</v>
      </c>
      <c r="D18">
        <v>75000</v>
      </c>
      <c r="E18">
        <v>45000</v>
      </c>
    </row>
    <row r="19" spans="1:5" x14ac:dyDescent="0.3">
      <c r="A19" t="s">
        <v>360</v>
      </c>
      <c r="B19">
        <v>2025</v>
      </c>
      <c r="C19">
        <v>85000</v>
      </c>
      <c r="D19">
        <v>21000</v>
      </c>
      <c r="E19">
        <v>64000</v>
      </c>
    </row>
    <row r="20" spans="1:5" x14ac:dyDescent="0.3">
      <c r="A20" t="s">
        <v>361</v>
      </c>
      <c r="B20">
        <v>2025</v>
      </c>
      <c r="C20">
        <v>180000</v>
      </c>
      <c r="D20">
        <v>18000</v>
      </c>
      <c r="E20">
        <v>162000</v>
      </c>
    </row>
    <row r="21" spans="1:5" x14ac:dyDescent="0.3">
      <c r="A21" t="s">
        <v>362</v>
      </c>
      <c r="B21">
        <v>2025</v>
      </c>
      <c r="C21">
        <v>60000</v>
      </c>
      <c r="D21">
        <v>45000</v>
      </c>
      <c r="E21">
        <v>15000</v>
      </c>
    </row>
    <row r="22" spans="1:5" x14ac:dyDescent="0.3">
      <c r="A22" t="s">
        <v>358</v>
      </c>
      <c r="B22">
        <v>2026</v>
      </c>
      <c r="C22">
        <v>46000</v>
      </c>
      <c r="D22">
        <v>39000</v>
      </c>
      <c r="E22">
        <v>7000</v>
      </c>
    </row>
    <row r="23" spans="1:5" x14ac:dyDescent="0.3">
      <c r="A23" t="s">
        <v>359</v>
      </c>
      <c r="B23">
        <v>2026</v>
      </c>
      <c r="C23">
        <v>124000</v>
      </c>
      <c r="D23">
        <v>77000</v>
      </c>
      <c r="E23">
        <v>47000</v>
      </c>
    </row>
    <row r="24" spans="1:5" x14ac:dyDescent="0.3">
      <c r="A24" t="s">
        <v>360</v>
      </c>
      <c r="B24">
        <v>2026</v>
      </c>
      <c r="C24">
        <v>88000</v>
      </c>
      <c r="D24">
        <v>22000</v>
      </c>
      <c r="E24">
        <v>66000</v>
      </c>
    </row>
    <row r="25" spans="1:5" x14ac:dyDescent="0.3">
      <c r="A25" t="s">
        <v>361</v>
      </c>
      <c r="B25">
        <v>2026</v>
      </c>
      <c r="C25">
        <v>185000</v>
      </c>
      <c r="D25">
        <v>18000</v>
      </c>
      <c r="E25">
        <v>167000</v>
      </c>
    </row>
    <row r="26" spans="1:5" x14ac:dyDescent="0.3">
      <c r="A26" t="s">
        <v>362</v>
      </c>
      <c r="B26">
        <v>2026</v>
      </c>
      <c r="C26">
        <v>62000</v>
      </c>
      <c r="D26">
        <v>46000</v>
      </c>
      <c r="E26">
        <v>16000</v>
      </c>
    </row>
    <row r="27" spans="1:5" x14ac:dyDescent="0.3">
      <c r="A27" t="s">
        <v>358</v>
      </c>
      <c r="B27">
        <v>2027</v>
      </c>
      <c r="C27">
        <v>47000</v>
      </c>
      <c r="D27">
        <v>40000</v>
      </c>
      <c r="E27">
        <v>7000</v>
      </c>
    </row>
    <row r="28" spans="1:5" x14ac:dyDescent="0.3">
      <c r="A28" t="s">
        <v>359</v>
      </c>
      <c r="B28">
        <v>2027</v>
      </c>
      <c r="C28">
        <v>128000</v>
      </c>
      <c r="D28">
        <v>79000</v>
      </c>
      <c r="E28">
        <v>49000</v>
      </c>
    </row>
    <row r="29" spans="1:5" x14ac:dyDescent="0.3">
      <c r="A29" t="s">
        <v>360</v>
      </c>
      <c r="B29">
        <v>2027</v>
      </c>
      <c r="C29">
        <v>91000</v>
      </c>
      <c r="D29">
        <v>23000</v>
      </c>
      <c r="E29">
        <v>68000</v>
      </c>
    </row>
    <row r="30" spans="1:5" x14ac:dyDescent="0.3">
      <c r="A30" t="s">
        <v>361</v>
      </c>
      <c r="B30">
        <v>2027</v>
      </c>
      <c r="C30">
        <v>191000</v>
      </c>
      <c r="D30">
        <v>19000</v>
      </c>
      <c r="E30">
        <v>172000</v>
      </c>
    </row>
    <row r="31" spans="1:5" x14ac:dyDescent="0.3">
      <c r="A31" t="s">
        <v>362</v>
      </c>
      <c r="B31">
        <v>2027</v>
      </c>
      <c r="C31">
        <v>64000</v>
      </c>
      <c r="D31">
        <v>47000</v>
      </c>
      <c r="E31">
        <v>17000</v>
      </c>
    </row>
    <row r="32" spans="1:5" x14ac:dyDescent="0.3">
      <c r="A32" t="s">
        <v>358</v>
      </c>
      <c r="B32">
        <v>2028</v>
      </c>
      <c r="C32">
        <v>49000</v>
      </c>
      <c r="D32">
        <v>41000</v>
      </c>
      <c r="E32">
        <v>8000</v>
      </c>
    </row>
    <row r="33" spans="1:5" x14ac:dyDescent="0.3">
      <c r="A33" t="s">
        <v>359</v>
      </c>
      <c r="B33">
        <v>2028</v>
      </c>
      <c r="C33">
        <v>132000</v>
      </c>
      <c r="D33">
        <v>81000</v>
      </c>
      <c r="E33">
        <v>51000</v>
      </c>
    </row>
    <row r="34" spans="1:5" x14ac:dyDescent="0.3">
      <c r="A34" t="s">
        <v>360</v>
      </c>
      <c r="B34">
        <v>2028</v>
      </c>
      <c r="C34">
        <v>94000</v>
      </c>
      <c r="D34">
        <v>24000</v>
      </c>
      <c r="E34">
        <v>70000</v>
      </c>
    </row>
    <row r="35" spans="1:5" x14ac:dyDescent="0.3">
      <c r="A35" t="s">
        <v>361</v>
      </c>
      <c r="B35">
        <v>2028</v>
      </c>
      <c r="C35">
        <v>197000</v>
      </c>
      <c r="D35">
        <v>19000</v>
      </c>
      <c r="E35">
        <v>178000</v>
      </c>
    </row>
    <row r="36" spans="1:5" x14ac:dyDescent="0.3">
      <c r="A36" t="s">
        <v>362</v>
      </c>
      <c r="B36">
        <v>2028</v>
      </c>
      <c r="C36">
        <v>66000</v>
      </c>
      <c r="D36">
        <v>48000</v>
      </c>
      <c r="E36">
        <v>18000</v>
      </c>
    </row>
    <row r="37" spans="1:5" x14ac:dyDescent="0.3">
      <c r="A37" t="s">
        <v>358</v>
      </c>
      <c r="B37">
        <v>2029</v>
      </c>
      <c r="C37">
        <v>50000</v>
      </c>
      <c r="D37">
        <v>42000</v>
      </c>
      <c r="E37">
        <v>8000</v>
      </c>
    </row>
    <row r="38" spans="1:5" x14ac:dyDescent="0.3">
      <c r="A38" t="s">
        <v>359</v>
      </c>
      <c r="B38">
        <v>2029</v>
      </c>
      <c r="C38">
        <v>136000</v>
      </c>
      <c r="D38">
        <v>83000</v>
      </c>
      <c r="E38">
        <v>53000</v>
      </c>
    </row>
    <row r="39" spans="1:5" x14ac:dyDescent="0.3">
      <c r="A39" t="s">
        <v>360</v>
      </c>
      <c r="B39">
        <v>2029</v>
      </c>
      <c r="C39">
        <v>97000</v>
      </c>
      <c r="D39">
        <v>25000</v>
      </c>
      <c r="E39">
        <v>72000</v>
      </c>
    </row>
    <row r="40" spans="1:5" x14ac:dyDescent="0.3">
      <c r="A40" t="s">
        <v>361</v>
      </c>
      <c r="B40">
        <v>2029</v>
      </c>
      <c r="C40">
        <v>203000</v>
      </c>
      <c r="D40">
        <v>20000</v>
      </c>
      <c r="E40">
        <v>183000</v>
      </c>
    </row>
    <row r="41" spans="1:5" x14ac:dyDescent="0.3">
      <c r="A41" t="s">
        <v>362</v>
      </c>
      <c r="B41">
        <v>2029</v>
      </c>
      <c r="C41">
        <v>68000</v>
      </c>
      <c r="D41">
        <v>49000</v>
      </c>
      <c r="E41">
        <v>19000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Executive_Summary</vt:lpstr>
      <vt:lpstr>Industry_Benchmarks</vt:lpstr>
      <vt:lpstr>Cost_Comparison</vt:lpstr>
      <vt:lpstr>ROI_Calculator</vt:lpstr>
      <vt:lpstr>Competitive_Analysis</vt:lpstr>
      <vt:lpstr>Business_Impact</vt:lpstr>
      <vt:lpstr>Risk_Analysis</vt:lpstr>
      <vt:lpstr>Implementation_Timeline</vt:lpstr>
      <vt:lpstr>Financial_Projections</vt:lpstr>
      <vt:lpstr>Scenario_Analysis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Meharban Singh</cp:lastModifiedBy>
  <dcterms:created xsi:type="dcterms:W3CDTF">2025-08-18T16:46:07Z</dcterms:created>
  <dcterms:modified xsi:type="dcterms:W3CDTF">2025-08-19T06:23:13Z</dcterms:modified>
</cp:coreProperties>
</file>